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Mkell\Documents\GitHub\IT-readiness.Java\MM_Caclulator\"/>
    </mc:Choice>
  </mc:AlternateContent>
  <bookViews>
    <workbookView xWindow="0" yWindow="0" windowWidth="8475" windowHeight="7785" tabRatio="765" activeTab="4"/>
  </bookViews>
  <sheets>
    <sheet name="Periodic Table" sheetId="1" r:id="rId1"/>
    <sheet name="PT Included Fields" sheetId="2" r:id="rId2"/>
    <sheet name="Printable Data" sheetId="3" r:id="rId3"/>
    <sheet name="Full Data" sheetId="4" r:id="rId4"/>
    <sheet name="Sheet1" sheetId="8" r:id="rId5"/>
    <sheet name="temp. names" sheetId="5" r:id="rId6"/>
    <sheet name="Copyright Notice" sheetId="6" r:id="rId7"/>
    <sheet name="To Do" sheetId="7" r:id="rId8"/>
    <sheet name="Sheet2" sheetId="9" r:id="rId9"/>
  </sheets>
  <definedNames>
    <definedName name="_xlnm._FilterDatabase" localSheetId="2" hidden="1">'Printable Data'!$A$8:$L$126</definedName>
  </definedNames>
  <calcPr calcId="162913"/>
</workbook>
</file>

<file path=xl/calcChain.xml><?xml version="1.0" encoding="utf-8"?>
<calcChain xmlns="http://schemas.openxmlformats.org/spreadsheetml/2006/main">
  <c r="J5" i="8" l="1"/>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4" i="8"/>
  <c r="G4" i="8"/>
  <c r="I4" i="8"/>
  <c r="I6" i="8"/>
  <c r="I8" i="8"/>
  <c r="I9" i="8"/>
  <c r="I10" i="8"/>
  <c r="I11" i="8"/>
  <c r="I15" i="8"/>
  <c r="I17" i="8"/>
  <c r="I19" i="8"/>
  <c r="I20" i="8"/>
  <c r="I38" i="8"/>
  <c r="I84" i="8"/>
  <c r="A3" i="6"/>
  <c r="AB123" i="4"/>
  <c r="AC123" i="4" s="1"/>
  <c r="Y123" i="4"/>
  <c r="W123" i="4"/>
  <c r="V123" i="4"/>
  <c r="U123" i="4"/>
  <c r="K123" i="4"/>
  <c r="K122" i="4"/>
  <c r="AB121" i="4"/>
  <c r="AC121" i="4" s="1"/>
  <c r="Y121" i="4"/>
  <c r="W121" i="4"/>
  <c r="V121" i="4"/>
  <c r="U121" i="4"/>
  <c r="K121" i="4"/>
  <c r="AC120" i="4"/>
  <c r="AB120" i="4"/>
  <c r="Y120" i="4"/>
  <c r="W120" i="4"/>
  <c r="V120" i="4"/>
  <c r="U120" i="4"/>
  <c r="K120" i="4"/>
  <c r="AC119" i="4"/>
  <c r="AB119" i="4"/>
  <c r="Y119" i="4"/>
  <c r="W119" i="4"/>
  <c r="V119" i="4"/>
  <c r="U119" i="4"/>
  <c r="K119" i="4"/>
  <c r="AB118" i="4"/>
  <c r="AC118" i="4" s="1"/>
  <c r="Y118" i="4"/>
  <c r="W118" i="4"/>
  <c r="V118" i="4"/>
  <c r="U118" i="4"/>
  <c r="K118" i="4"/>
  <c r="AB117" i="4"/>
  <c r="AC117" i="4" s="1"/>
  <c r="Y117" i="4"/>
  <c r="W117" i="4"/>
  <c r="V117" i="4"/>
  <c r="U117" i="4"/>
  <c r="K117" i="4"/>
  <c r="AC116" i="4"/>
  <c r="AB116" i="4"/>
  <c r="Y116" i="4"/>
  <c r="W116" i="4"/>
  <c r="V116" i="4"/>
  <c r="U116" i="4"/>
  <c r="K116" i="4"/>
  <c r="AC115" i="4"/>
  <c r="AB115" i="4"/>
  <c r="Y115" i="4"/>
  <c r="W115" i="4"/>
  <c r="V115" i="4"/>
  <c r="U115" i="4"/>
  <c r="K115" i="4"/>
  <c r="AC114" i="4"/>
  <c r="AB114" i="4"/>
  <c r="Y114" i="4"/>
  <c r="W114" i="4"/>
  <c r="V114" i="4"/>
  <c r="U114" i="4"/>
  <c r="K114" i="4"/>
  <c r="AB113" i="4"/>
  <c r="AC113" i="4" s="1"/>
  <c r="Y113" i="4"/>
  <c r="W113" i="4"/>
  <c r="V113" i="4"/>
  <c r="U113" i="4"/>
  <c r="K113" i="4"/>
  <c r="AC112" i="4"/>
  <c r="AB112" i="4"/>
  <c r="Y112" i="4"/>
  <c r="W112" i="4"/>
  <c r="V112" i="4"/>
  <c r="U112" i="4"/>
  <c r="K112" i="4"/>
  <c r="AC111" i="4"/>
  <c r="AB111" i="4"/>
  <c r="Y111" i="4"/>
  <c r="W111" i="4"/>
  <c r="V111" i="4"/>
  <c r="U111" i="4"/>
  <c r="K111" i="4"/>
  <c r="AC110" i="4"/>
  <c r="AB110" i="4"/>
  <c r="Y110" i="4"/>
  <c r="W110" i="4"/>
  <c r="V110" i="4"/>
  <c r="U110" i="4"/>
  <c r="K110" i="4"/>
  <c r="AB109" i="4"/>
  <c r="AC109" i="4" s="1"/>
  <c r="Y109" i="4"/>
  <c r="W109" i="4"/>
  <c r="V109" i="4"/>
  <c r="U109" i="4"/>
  <c r="K109" i="4"/>
  <c r="AC108" i="4"/>
  <c r="AB108" i="4"/>
  <c r="Y108" i="4"/>
  <c r="W108" i="4"/>
  <c r="V108" i="4"/>
  <c r="U108" i="4"/>
  <c r="K108" i="4"/>
  <c r="AC107" i="4"/>
  <c r="AB107" i="4"/>
  <c r="Y107" i="4"/>
  <c r="W107" i="4"/>
  <c r="V107" i="4"/>
  <c r="U107" i="4"/>
  <c r="K107" i="4"/>
  <c r="AC106" i="4"/>
  <c r="AB106" i="4"/>
  <c r="Y106" i="4"/>
  <c r="W106" i="4"/>
  <c r="V106" i="4"/>
  <c r="U106" i="4"/>
  <c r="K106" i="4"/>
  <c r="AB105" i="4"/>
  <c r="AC105" i="4" s="1"/>
  <c r="Y105" i="4"/>
  <c r="W105" i="4"/>
  <c r="V105" i="4"/>
  <c r="U105" i="4"/>
  <c r="K105" i="4"/>
  <c r="AC104" i="4"/>
  <c r="AB104" i="4"/>
  <c r="Y104" i="4"/>
  <c r="W104" i="4"/>
  <c r="V104" i="4"/>
  <c r="U104" i="4"/>
  <c r="K104" i="4"/>
  <c r="AC103" i="4"/>
  <c r="AB103" i="4"/>
  <c r="Y103" i="4"/>
  <c r="W103" i="4"/>
  <c r="V103" i="4"/>
  <c r="U103" i="4"/>
  <c r="K103" i="4"/>
  <c r="AC102" i="4"/>
  <c r="AB102" i="4"/>
  <c r="Y102" i="4"/>
  <c r="W102" i="4"/>
  <c r="V102" i="4"/>
  <c r="U102" i="4"/>
  <c r="K102" i="4"/>
  <c r="AB101" i="4"/>
  <c r="AC101" i="4" s="1"/>
  <c r="Y101" i="4"/>
  <c r="W101" i="4"/>
  <c r="V101" i="4"/>
  <c r="U101" i="4"/>
  <c r="K101" i="4"/>
  <c r="AC100" i="4"/>
  <c r="AB100" i="4"/>
  <c r="Y100" i="4"/>
  <c r="W100" i="4"/>
  <c r="V100" i="4"/>
  <c r="U100" i="4"/>
  <c r="K100" i="4"/>
  <c r="AC99" i="4"/>
  <c r="AB99" i="4"/>
  <c r="Y99" i="4"/>
  <c r="W99" i="4"/>
  <c r="V99" i="4"/>
  <c r="U99" i="4"/>
  <c r="K99" i="4"/>
  <c r="AC98" i="4"/>
  <c r="AB98" i="4"/>
  <c r="Y98" i="4"/>
  <c r="W98" i="4"/>
  <c r="V98" i="4"/>
  <c r="U98" i="4"/>
  <c r="K98" i="4"/>
  <c r="AB97" i="4"/>
  <c r="AC97" i="4" s="1"/>
  <c r="Y97" i="4"/>
  <c r="W97" i="4"/>
  <c r="V97" i="4"/>
  <c r="U97" i="4"/>
  <c r="K97" i="4"/>
  <c r="AC96" i="4"/>
  <c r="AB96" i="4"/>
  <c r="Y96" i="4"/>
  <c r="W96" i="4"/>
  <c r="V96" i="4"/>
  <c r="U96" i="4"/>
  <c r="K96" i="4"/>
  <c r="AC95" i="4"/>
  <c r="AB95" i="4"/>
  <c r="Y95" i="4"/>
  <c r="W95" i="4"/>
  <c r="V95" i="4"/>
  <c r="U95" i="4"/>
  <c r="K95" i="4"/>
  <c r="AC94" i="4"/>
  <c r="AB94" i="4"/>
  <c r="Y94" i="4"/>
  <c r="W94" i="4"/>
  <c r="V94" i="4"/>
  <c r="U94" i="4"/>
  <c r="K94" i="4"/>
  <c r="AB93" i="4"/>
  <c r="AC93" i="4" s="1"/>
  <c r="Y93" i="4"/>
  <c r="W93" i="4"/>
  <c r="V93" i="4"/>
  <c r="U93" i="4"/>
  <c r="K93" i="4"/>
  <c r="AC92" i="4"/>
  <c r="AB92" i="4"/>
  <c r="Y92" i="4"/>
  <c r="W92" i="4"/>
  <c r="V92" i="4"/>
  <c r="U92" i="4"/>
  <c r="K92" i="4"/>
  <c r="AC91" i="4"/>
  <c r="AB91" i="4"/>
  <c r="Y91" i="4"/>
  <c r="W91" i="4"/>
  <c r="V91" i="4"/>
  <c r="U91" i="4"/>
  <c r="K91" i="4"/>
  <c r="AC90" i="4"/>
  <c r="AB90" i="4"/>
  <c r="Y90" i="4"/>
  <c r="W90" i="4"/>
  <c r="V90" i="4"/>
  <c r="U90" i="4"/>
  <c r="K90" i="4"/>
  <c r="AB89" i="4"/>
  <c r="AC89" i="4" s="1"/>
  <c r="Y89" i="4"/>
  <c r="W89" i="4"/>
  <c r="V89" i="4"/>
  <c r="U89" i="4"/>
  <c r="K89" i="4"/>
  <c r="AC88" i="4"/>
  <c r="AB88" i="4"/>
  <c r="Y88" i="4"/>
  <c r="W88" i="4"/>
  <c r="V88" i="4"/>
  <c r="U88" i="4"/>
  <c r="K88" i="4"/>
  <c r="AC87" i="4"/>
  <c r="AB87" i="4"/>
  <c r="Y87" i="4"/>
  <c r="W87" i="4"/>
  <c r="V87" i="4"/>
  <c r="U87" i="4"/>
  <c r="K87" i="4"/>
  <c r="AC86" i="4"/>
  <c r="AB86" i="4"/>
  <c r="Y86" i="4"/>
  <c r="W86" i="4"/>
  <c r="V86" i="4"/>
  <c r="U86" i="4"/>
  <c r="L86" i="4"/>
  <c r="K86" i="4" s="1"/>
  <c r="AC85" i="4"/>
  <c r="AB85" i="4"/>
  <c r="Y85" i="4"/>
  <c r="W85" i="4"/>
  <c r="V85" i="4"/>
  <c r="U85" i="4"/>
  <c r="K85" i="4"/>
  <c r="AB84" i="4"/>
  <c r="AC84" i="4" s="1"/>
  <c r="Y84" i="4"/>
  <c r="W84" i="4"/>
  <c r="V84" i="4"/>
  <c r="U84" i="4"/>
  <c r="K84" i="4"/>
  <c r="AC83" i="4"/>
  <c r="AB83" i="4"/>
  <c r="Y83" i="4"/>
  <c r="W83" i="4"/>
  <c r="V83" i="4"/>
  <c r="U83" i="4"/>
  <c r="K83" i="4"/>
  <c r="AC82" i="4"/>
  <c r="AB82" i="4"/>
  <c r="Y82" i="4"/>
  <c r="W82" i="4"/>
  <c r="V82" i="4"/>
  <c r="U82" i="4"/>
  <c r="K82" i="4"/>
  <c r="AC81" i="4"/>
  <c r="AB81" i="4"/>
  <c r="Y81" i="4"/>
  <c r="W81" i="4"/>
  <c r="V81" i="4"/>
  <c r="U81" i="4"/>
  <c r="K81" i="4"/>
  <c r="AB80" i="4"/>
  <c r="AC80" i="4" s="1"/>
  <c r="Y80" i="4"/>
  <c r="W80" i="4"/>
  <c r="V80" i="4"/>
  <c r="U80" i="4"/>
  <c r="K80" i="4"/>
  <c r="AC79" i="4"/>
  <c r="AB79" i="4"/>
  <c r="Y79" i="4"/>
  <c r="W79" i="4"/>
  <c r="V79" i="4"/>
  <c r="U79" i="4"/>
  <c r="K79" i="4"/>
  <c r="AC78" i="4"/>
  <c r="AB78" i="4"/>
  <c r="Y78" i="4"/>
  <c r="W78" i="4"/>
  <c r="V78" i="4"/>
  <c r="U78" i="4"/>
  <c r="K78" i="4"/>
  <c r="AC77" i="4"/>
  <c r="AB77" i="4"/>
  <c r="Y77" i="4"/>
  <c r="W77" i="4"/>
  <c r="V77" i="4"/>
  <c r="U77" i="4"/>
  <c r="K77" i="4"/>
  <c r="AB76" i="4"/>
  <c r="AC76" i="4" s="1"/>
  <c r="Y76" i="4"/>
  <c r="W76" i="4"/>
  <c r="V76" i="4"/>
  <c r="U76" i="4"/>
  <c r="K76" i="4"/>
  <c r="AC75" i="4"/>
  <c r="AB75" i="4"/>
  <c r="Y75" i="4"/>
  <c r="W75" i="4"/>
  <c r="V75" i="4"/>
  <c r="U75" i="4"/>
  <c r="K75" i="4"/>
  <c r="AC74" i="4"/>
  <c r="AB74" i="4"/>
  <c r="Y74" i="4"/>
  <c r="W74" i="4"/>
  <c r="V74" i="4"/>
  <c r="U74" i="4"/>
  <c r="K74" i="4"/>
  <c r="AC73" i="4"/>
  <c r="AB73" i="4"/>
  <c r="Y73" i="4"/>
  <c r="W73" i="4"/>
  <c r="V73" i="4"/>
  <c r="U73" i="4"/>
  <c r="K73" i="4"/>
  <c r="AB72" i="4"/>
  <c r="AC72" i="4" s="1"/>
  <c r="Y72" i="4"/>
  <c r="W72" i="4"/>
  <c r="V72" i="4"/>
  <c r="U72" i="4"/>
  <c r="K72" i="4"/>
  <c r="AC71" i="4"/>
  <c r="AB71" i="4"/>
  <c r="Y71" i="4"/>
  <c r="W71" i="4"/>
  <c r="V71" i="4"/>
  <c r="U71" i="4"/>
  <c r="K71" i="4"/>
  <c r="AC70" i="4"/>
  <c r="AB70" i="4"/>
  <c r="Y70" i="4"/>
  <c r="W70" i="4"/>
  <c r="V70" i="4"/>
  <c r="U70" i="4"/>
  <c r="K70" i="4"/>
  <c r="AC69" i="4"/>
  <c r="AB69" i="4"/>
  <c r="Y69" i="4"/>
  <c r="W69" i="4"/>
  <c r="V69" i="4"/>
  <c r="U69" i="4"/>
  <c r="K69" i="4"/>
  <c r="AB68" i="4"/>
  <c r="AC68" i="4" s="1"/>
  <c r="Y68" i="4"/>
  <c r="W68" i="4"/>
  <c r="V68" i="4"/>
  <c r="U68" i="4"/>
  <c r="K68" i="4"/>
  <c r="AC67" i="4"/>
  <c r="AB67" i="4"/>
  <c r="Y67" i="4"/>
  <c r="W67" i="4"/>
  <c r="V67" i="4"/>
  <c r="U67" i="4"/>
  <c r="K67" i="4"/>
  <c r="AC66" i="4"/>
  <c r="AB66" i="4"/>
  <c r="Y66" i="4"/>
  <c r="W66" i="4"/>
  <c r="V66" i="4"/>
  <c r="U66" i="4"/>
  <c r="K66" i="4"/>
  <c r="AC65" i="4"/>
  <c r="AB65" i="4"/>
  <c r="Y65" i="4"/>
  <c r="W65" i="4"/>
  <c r="V65" i="4"/>
  <c r="U65" i="4"/>
  <c r="K65" i="4"/>
  <c r="AB64" i="4"/>
  <c r="AC64" i="4" s="1"/>
  <c r="Y64" i="4"/>
  <c r="W64" i="4"/>
  <c r="V64" i="4"/>
  <c r="U64" i="4"/>
  <c r="K64" i="4"/>
  <c r="AC63" i="4"/>
  <c r="AB63" i="4"/>
  <c r="Y63" i="4"/>
  <c r="W63" i="4"/>
  <c r="V63" i="4"/>
  <c r="U63" i="4"/>
  <c r="K63" i="4"/>
  <c r="AC62" i="4"/>
  <c r="AB62" i="4"/>
  <c r="Y62" i="4"/>
  <c r="W62" i="4"/>
  <c r="V62" i="4"/>
  <c r="U62" i="4"/>
  <c r="K62" i="4"/>
  <c r="AC61" i="4"/>
  <c r="AB61" i="4"/>
  <c r="Y61" i="4"/>
  <c r="W61" i="4"/>
  <c r="V61" i="4"/>
  <c r="U61" i="4"/>
  <c r="K61" i="4"/>
  <c r="AB60" i="4"/>
  <c r="AC60" i="4" s="1"/>
  <c r="Y60" i="4"/>
  <c r="W60" i="4"/>
  <c r="V60" i="4"/>
  <c r="U60" i="4"/>
  <c r="K60" i="4"/>
  <c r="AC59" i="4"/>
  <c r="AB59" i="4"/>
  <c r="Y59" i="4"/>
  <c r="W59" i="4"/>
  <c r="V59" i="4"/>
  <c r="U59" i="4"/>
  <c r="K59" i="4"/>
  <c r="AC58" i="4"/>
  <c r="AB58" i="4"/>
  <c r="Y58" i="4"/>
  <c r="W58" i="4"/>
  <c r="V58" i="4"/>
  <c r="U58" i="4"/>
  <c r="K58" i="4"/>
  <c r="AC57" i="4"/>
  <c r="AB57" i="4"/>
  <c r="Y57" i="4"/>
  <c r="W57" i="4"/>
  <c r="V57" i="4"/>
  <c r="U57" i="4"/>
  <c r="K57" i="4"/>
  <c r="AB56" i="4"/>
  <c r="AC56" i="4" s="1"/>
  <c r="Y56" i="4"/>
  <c r="W56" i="4"/>
  <c r="V56" i="4"/>
  <c r="U56" i="4"/>
  <c r="K56" i="4"/>
  <c r="AC55" i="4"/>
  <c r="AB55" i="4"/>
  <c r="Y55" i="4"/>
  <c r="W55" i="4"/>
  <c r="V55" i="4"/>
  <c r="U55" i="4"/>
  <c r="K55" i="4"/>
  <c r="AC54" i="4"/>
  <c r="AB54" i="4"/>
  <c r="Y54" i="4"/>
  <c r="W54" i="4"/>
  <c r="V54" i="4"/>
  <c r="U54" i="4"/>
  <c r="K54" i="4"/>
  <c r="AC53" i="4"/>
  <c r="AB53" i="4"/>
  <c r="Y53" i="4"/>
  <c r="W53" i="4"/>
  <c r="V53" i="4"/>
  <c r="U53" i="4"/>
  <c r="K53" i="4"/>
  <c r="AB52" i="4"/>
  <c r="Y52" i="4"/>
  <c r="W52" i="4"/>
  <c r="V52" i="4"/>
  <c r="U52" i="4"/>
  <c r="K52" i="4"/>
  <c r="AB51" i="4"/>
  <c r="Y51" i="4"/>
  <c r="W51" i="4"/>
  <c r="V51" i="4"/>
  <c r="U51" i="4"/>
  <c r="K51" i="4"/>
  <c r="AB50" i="4"/>
  <c r="Y50" i="4"/>
  <c r="W50" i="4"/>
  <c r="V50" i="4"/>
  <c r="U50" i="4"/>
  <c r="K50" i="4"/>
  <c r="AB49" i="4"/>
  <c r="Y49" i="4"/>
  <c r="W49" i="4"/>
  <c r="V49" i="4"/>
  <c r="U49" i="4"/>
  <c r="K49" i="4"/>
  <c r="AB48" i="4"/>
  <c r="AC48" i="4" s="1"/>
  <c r="Y48" i="4"/>
  <c r="W48" i="4"/>
  <c r="V48" i="4"/>
  <c r="U48" i="4"/>
  <c r="K48" i="4"/>
  <c r="AB47" i="4"/>
  <c r="Y47" i="4"/>
  <c r="W47" i="4"/>
  <c r="V47" i="4"/>
  <c r="U47" i="4"/>
  <c r="K47" i="4"/>
  <c r="AB46" i="4"/>
  <c r="Y46" i="4"/>
  <c r="W46" i="4"/>
  <c r="V46" i="4"/>
  <c r="U46" i="4"/>
  <c r="K46" i="4"/>
  <c r="AC45" i="4"/>
  <c r="AB45" i="4"/>
  <c r="Y45" i="4"/>
  <c r="W45" i="4"/>
  <c r="V45" i="4"/>
  <c r="U45" i="4"/>
  <c r="K45" i="4"/>
  <c r="AC44" i="4"/>
  <c r="AB44" i="4"/>
  <c r="Y44" i="4"/>
  <c r="W44" i="4"/>
  <c r="V44" i="4"/>
  <c r="U44" i="4"/>
  <c r="K44" i="4"/>
  <c r="AC43" i="4"/>
  <c r="AB43" i="4"/>
  <c r="Y43" i="4"/>
  <c r="W43" i="4"/>
  <c r="V43" i="4"/>
  <c r="U43" i="4"/>
  <c r="K43" i="4"/>
  <c r="AB42" i="4"/>
  <c r="AC42" i="4" s="1"/>
  <c r="Y42" i="4"/>
  <c r="W42" i="4"/>
  <c r="V42" i="4"/>
  <c r="U42" i="4"/>
  <c r="K42" i="4"/>
  <c r="Y41" i="4"/>
  <c r="W41" i="4"/>
  <c r="V41" i="4"/>
  <c r="U41" i="4"/>
  <c r="K41" i="4"/>
  <c r="Y40" i="4"/>
  <c r="W40" i="4"/>
  <c r="V40" i="4"/>
  <c r="U40" i="4"/>
  <c r="L40" i="4"/>
  <c r="K40" i="4"/>
  <c r="Y39" i="4"/>
  <c r="W39" i="4"/>
  <c r="V39" i="4"/>
  <c r="U39" i="4"/>
  <c r="K39" i="4"/>
  <c r="Y38" i="4"/>
  <c r="W38" i="4"/>
  <c r="V38" i="4"/>
  <c r="U38" i="4"/>
  <c r="K38" i="4"/>
  <c r="Y37" i="4"/>
  <c r="W37" i="4"/>
  <c r="V37" i="4"/>
  <c r="U37" i="4"/>
  <c r="K37" i="4"/>
  <c r="Y36" i="4"/>
  <c r="W36" i="4"/>
  <c r="V36" i="4"/>
  <c r="U36" i="4"/>
  <c r="K36" i="4"/>
  <c r="Y35" i="4"/>
  <c r="W35" i="4"/>
  <c r="V35" i="4"/>
  <c r="U35" i="4"/>
  <c r="K35" i="4"/>
  <c r="AB34" i="4"/>
  <c r="Y34" i="4"/>
  <c r="W34" i="4"/>
  <c r="V34" i="4"/>
  <c r="U34" i="4"/>
  <c r="K34" i="4"/>
  <c r="Y33" i="4"/>
  <c r="W33" i="4"/>
  <c r="V33" i="4"/>
  <c r="U33" i="4"/>
  <c r="K33" i="4"/>
  <c r="Y32" i="4"/>
  <c r="W32" i="4"/>
  <c r="V32" i="4"/>
  <c r="U32" i="4"/>
  <c r="K32" i="4"/>
  <c r="Y31" i="4"/>
  <c r="W31" i="4"/>
  <c r="V31" i="4"/>
  <c r="U31" i="4"/>
  <c r="K31" i="4"/>
  <c r="AB30" i="4"/>
  <c r="AC30" i="4" s="1"/>
  <c r="Y30" i="4"/>
  <c r="W30" i="4"/>
  <c r="V30" i="4"/>
  <c r="U30" i="4"/>
  <c r="K30" i="4"/>
  <c r="Y29" i="4"/>
  <c r="W29" i="4"/>
  <c r="V29" i="4"/>
  <c r="U29" i="4"/>
  <c r="K29" i="4"/>
  <c r="Y28" i="4"/>
  <c r="W28" i="4"/>
  <c r="V28" i="4"/>
  <c r="U28" i="4"/>
  <c r="K28" i="4"/>
  <c r="AB27" i="4"/>
  <c r="AC27" i="4" s="1"/>
  <c r="Y27" i="4"/>
  <c r="W27" i="4"/>
  <c r="V27" i="4"/>
  <c r="U27" i="4"/>
  <c r="K27" i="4"/>
  <c r="Y26" i="4"/>
  <c r="W26" i="4"/>
  <c r="V26" i="4"/>
  <c r="U26" i="4"/>
  <c r="K26" i="4"/>
  <c r="AC25" i="4"/>
  <c r="AB25" i="4"/>
  <c r="AB35" i="4" s="1"/>
  <c r="Y25" i="4"/>
  <c r="W25" i="4"/>
  <c r="V25" i="4"/>
  <c r="U25" i="4"/>
  <c r="K25" i="4"/>
  <c r="AC24" i="4"/>
  <c r="AB24" i="4"/>
  <c r="Y24" i="4"/>
  <c r="W24" i="4"/>
  <c r="V24" i="4"/>
  <c r="U24" i="4"/>
  <c r="K24" i="4"/>
  <c r="AB23" i="4"/>
  <c r="AC23" i="4" s="1"/>
  <c r="Y23" i="4"/>
  <c r="W23" i="4"/>
  <c r="V23" i="4"/>
  <c r="U23" i="4"/>
  <c r="K23" i="4"/>
  <c r="Y22" i="4"/>
  <c r="W22" i="4"/>
  <c r="V22" i="4"/>
  <c r="U22" i="4"/>
  <c r="L22" i="4"/>
  <c r="K22" i="4" s="1"/>
  <c r="Y21" i="4"/>
  <c r="W21" i="4"/>
  <c r="V21" i="4"/>
  <c r="U21" i="4"/>
  <c r="L21" i="4"/>
  <c r="K21" i="4" s="1"/>
  <c r="Y20" i="4"/>
  <c r="W20" i="4"/>
  <c r="V20" i="4"/>
  <c r="U20" i="4"/>
  <c r="K20" i="4"/>
  <c r="Y19" i="4"/>
  <c r="W19" i="4"/>
  <c r="V19" i="4"/>
  <c r="U19" i="4"/>
  <c r="L19" i="4"/>
  <c r="K19" i="4"/>
  <c r="Y18" i="4"/>
  <c r="W18" i="4"/>
  <c r="V18" i="4"/>
  <c r="U18" i="4"/>
  <c r="K18" i="4"/>
  <c r="AC17" i="4"/>
  <c r="AB17" i="4"/>
  <c r="AB19" i="4" s="1"/>
  <c r="AC19" i="4" s="1"/>
  <c r="Y17" i="4"/>
  <c r="W17" i="4"/>
  <c r="V17" i="4"/>
  <c r="U17" i="4"/>
  <c r="L17" i="4"/>
  <c r="K17" i="4" s="1"/>
  <c r="AC16" i="4"/>
  <c r="AB16" i="4"/>
  <c r="Y16" i="4"/>
  <c r="W16" i="4"/>
  <c r="V16" i="4"/>
  <c r="U16" i="4"/>
  <c r="K16" i="4"/>
  <c r="AB15" i="4"/>
  <c r="AC15" i="4" s="1"/>
  <c r="Y15" i="4"/>
  <c r="W15" i="4"/>
  <c r="V15" i="4"/>
  <c r="U15" i="4"/>
  <c r="K15" i="4"/>
  <c r="Y14" i="4"/>
  <c r="W14" i="4"/>
  <c r="V14" i="4"/>
  <c r="U14" i="4"/>
  <c r="K14" i="4"/>
  <c r="Y13" i="4"/>
  <c r="W13" i="4"/>
  <c r="V13" i="4"/>
  <c r="U13" i="4"/>
  <c r="L13" i="4"/>
  <c r="K13" i="4"/>
  <c r="Y12" i="4"/>
  <c r="W12" i="4"/>
  <c r="V12" i="4"/>
  <c r="U12" i="4"/>
  <c r="L12" i="4"/>
  <c r="K12" i="4"/>
  <c r="Y11" i="4"/>
  <c r="W11" i="4"/>
  <c r="V11" i="4"/>
  <c r="U11" i="4"/>
  <c r="L11" i="4"/>
  <c r="K11" i="4"/>
  <c r="Y10" i="4"/>
  <c r="W10" i="4"/>
  <c r="V10" i="4"/>
  <c r="U10" i="4"/>
  <c r="L10" i="4"/>
  <c r="K10" i="4"/>
  <c r="AC9" i="4"/>
  <c r="AB9" i="4"/>
  <c r="AB13" i="4" s="1"/>
  <c r="AC13" i="4" s="1"/>
  <c r="Y9" i="4"/>
  <c r="W9" i="4"/>
  <c r="V9" i="4"/>
  <c r="U9" i="4"/>
  <c r="K9" i="4"/>
  <c r="AC8" i="4"/>
  <c r="AB8" i="4"/>
  <c r="Y8" i="4"/>
  <c r="W8" i="4"/>
  <c r="V8" i="4"/>
  <c r="U8" i="4"/>
  <c r="L8" i="4"/>
  <c r="K8" i="4"/>
  <c r="AC7" i="4"/>
  <c r="AB7" i="4"/>
  <c r="Y7" i="4"/>
  <c r="W7" i="4"/>
  <c r="V7" i="4"/>
  <c r="U7" i="4"/>
  <c r="K7" i="4"/>
  <c r="AB6" i="4"/>
  <c r="AC6" i="4" s="1"/>
  <c r="Y6" i="4"/>
  <c r="W6" i="4"/>
  <c r="V6" i="4"/>
  <c r="U6" i="4"/>
  <c r="L6" i="4"/>
  <c r="K6" i="4" s="1"/>
  <c r="P7" i="2"/>
  <c r="P6" i="2"/>
  <c r="P5" i="2"/>
  <c r="O5" i="2"/>
  <c r="P4" i="2"/>
  <c r="I126" i="3"/>
  <c r="E126" i="3"/>
  <c r="A126" i="3"/>
  <c r="I125" i="3"/>
  <c r="E125" i="3"/>
  <c r="A125" i="3"/>
  <c r="I124" i="3"/>
  <c r="E124" i="3"/>
  <c r="A124" i="3"/>
  <c r="I123" i="3"/>
  <c r="E123" i="3"/>
  <c r="A123" i="3"/>
  <c r="I122" i="3"/>
  <c r="E122" i="3"/>
  <c r="A122" i="3"/>
  <c r="I121" i="3"/>
  <c r="E121" i="3"/>
  <c r="A121" i="3"/>
  <c r="I120" i="3"/>
  <c r="E120" i="3"/>
  <c r="A120" i="3"/>
  <c r="I119" i="3"/>
  <c r="E119" i="3"/>
  <c r="A119" i="3"/>
  <c r="I118" i="3"/>
  <c r="E118" i="3"/>
  <c r="A118" i="3"/>
  <c r="I117" i="3"/>
  <c r="E117" i="3"/>
  <c r="A117" i="3"/>
  <c r="I116" i="3"/>
  <c r="E116" i="3"/>
  <c r="A116" i="3"/>
  <c r="I115" i="3"/>
  <c r="E115" i="3"/>
  <c r="A115" i="3"/>
  <c r="I114" i="3"/>
  <c r="E114" i="3"/>
  <c r="A114" i="3"/>
  <c r="I113" i="3"/>
  <c r="E113" i="3"/>
  <c r="A113" i="3"/>
  <c r="I112" i="3"/>
  <c r="E112" i="3"/>
  <c r="A112" i="3"/>
  <c r="I111" i="3"/>
  <c r="E111" i="3"/>
  <c r="A111" i="3"/>
  <c r="I110" i="3"/>
  <c r="E110" i="3"/>
  <c r="A110" i="3"/>
  <c r="I109" i="3"/>
  <c r="E109" i="3"/>
  <c r="A109" i="3"/>
  <c r="I108" i="3"/>
  <c r="E108" i="3"/>
  <c r="A108" i="3"/>
  <c r="I107" i="3"/>
  <c r="E107" i="3"/>
  <c r="A107" i="3"/>
  <c r="I106" i="3"/>
  <c r="E106" i="3"/>
  <c r="A106" i="3"/>
  <c r="I105" i="3"/>
  <c r="E105" i="3"/>
  <c r="A105" i="3"/>
  <c r="I104" i="3"/>
  <c r="E104" i="3"/>
  <c r="A104" i="3"/>
  <c r="I103" i="3"/>
  <c r="E103" i="3"/>
  <c r="A103" i="3"/>
  <c r="I102" i="3"/>
  <c r="E102" i="3"/>
  <c r="A102" i="3"/>
  <c r="I101" i="3"/>
  <c r="E101" i="3"/>
  <c r="A101" i="3"/>
  <c r="I100" i="3"/>
  <c r="E100" i="3"/>
  <c r="A100" i="3"/>
  <c r="I99" i="3"/>
  <c r="E99" i="3"/>
  <c r="A99" i="3"/>
  <c r="I98" i="3"/>
  <c r="E98" i="3"/>
  <c r="L126" i="3"/>
  <c r="H126" i="3"/>
  <c r="D126" i="3"/>
  <c r="L125" i="3"/>
  <c r="H125" i="3"/>
  <c r="D125" i="3"/>
  <c r="L124" i="3"/>
  <c r="H124" i="3"/>
  <c r="D124" i="3"/>
  <c r="L123" i="3"/>
  <c r="H123" i="3"/>
  <c r="D123" i="3"/>
  <c r="L122" i="3"/>
  <c r="H122" i="3"/>
  <c r="D122" i="3"/>
  <c r="L121" i="3"/>
  <c r="H121" i="3"/>
  <c r="D121" i="3"/>
  <c r="L120" i="3"/>
  <c r="H120" i="3"/>
  <c r="D120" i="3"/>
  <c r="L119" i="3"/>
  <c r="H119" i="3"/>
  <c r="D119" i="3"/>
  <c r="L118" i="3"/>
  <c r="H118" i="3"/>
  <c r="D118" i="3"/>
  <c r="L117" i="3"/>
  <c r="H117" i="3"/>
  <c r="D117" i="3"/>
  <c r="L116" i="3"/>
  <c r="H116" i="3"/>
  <c r="D116" i="3"/>
  <c r="L115" i="3"/>
  <c r="H115" i="3"/>
  <c r="D115" i="3"/>
  <c r="L114" i="3"/>
  <c r="H114" i="3"/>
  <c r="D114" i="3"/>
  <c r="L113" i="3"/>
  <c r="H113" i="3"/>
  <c r="D113" i="3"/>
  <c r="L112" i="3"/>
  <c r="H112" i="3"/>
  <c r="D112" i="3"/>
  <c r="L111" i="3"/>
  <c r="H111" i="3"/>
  <c r="D111" i="3"/>
  <c r="L110" i="3"/>
  <c r="H110" i="3"/>
  <c r="D110" i="3"/>
  <c r="L109" i="3"/>
  <c r="H109" i="3"/>
  <c r="D109" i="3"/>
  <c r="L108" i="3"/>
  <c r="H108" i="3"/>
  <c r="D108" i="3"/>
  <c r="L107" i="3"/>
  <c r="H107" i="3"/>
  <c r="D107" i="3"/>
  <c r="L106" i="3"/>
  <c r="H106" i="3"/>
  <c r="D106" i="3"/>
  <c r="L105" i="3"/>
  <c r="H105" i="3"/>
  <c r="D105" i="3"/>
  <c r="L104" i="3"/>
  <c r="H104" i="3"/>
  <c r="D104" i="3"/>
  <c r="L103" i="3"/>
  <c r="H103" i="3"/>
  <c r="D103" i="3"/>
  <c r="L102" i="3"/>
  <c r="K126" i="3"/>
  <c r="G126" i="3"/>
  <c r="C126" i="3"/>
  <c r="K125" i="3"/>
  <c r="G125" i="3"/>
  <c r="C125" i="3"/>
  <c r="K124" i="3"/>
  <c r="G124" i="3"/>
  <c r="C124" i="3"/>
  <c r="K123" i="3"/>
  <c r="G123" i="3"/>
  <c r="C123" i="3"/>
  <c r="K122" i="3"/>
  <c r="G122" i="3"/>
  <c r="C122" i="3"/>
  <c r="K121" i="3"/>
  <c r="G121" i="3"/>
  <c r="C121" i="3"/>
  <c r="K120" i="3"/>
  <c r="G120" i="3"/>
  <c r="C120" i="3"/>
  <c r="K119" i="3"/>
  <c r="G119" i="3"/>
  <c r="C119" i="3"/>
  <c r="K118" i="3"/>
  <c r="G118" i="3"/>
  <c r="C118" i="3"/>
  <c r="K117" i="3"/>
  <c r="G117" i="3"/>
  <c r="C117" i="3"/>
  <c r="K116" i="3"/>
  <c r="G116" i="3"/>
  <c r="C116" i="3"/>
  <c r="K115" i="3"/>
  <c r="G115" i="3"/>
  <c r="C115" i="3"/>
  <c r="K114" i="3"/>
  <c r="G114" i="3"/>
  <c r="C114" i="3"/>
  <c r="K113" i="3"/>
  <c r="G113" i="3"/>
  <c r="C113" i="3"/>
  <c r="K112" i="3"/>
  <c r="G112" i="3"/>
  <c r="C112" i="3"/>
  <c r="K111" i="3"/>
  <c r="G111" i="3"/>
  <c r="C111" i="3"/>
  <c r="K110" i="3"/>
  <c r="G110" i="3"/>
  <c r="C110" i="3"/>
  <c r="K109" i="3"/>
  <c r="G109" i="3"/>
  <c r="C109" i="3"/>
  <c r="K108" i="3"/>
  <c r="G108" i="3"/>
  <c r="C108" i="3"/>
  <c r="K107" i="3"/>
  <c r="G107" i="3"/>
  <c r="C107" i="3"/>
  <c r="K106" i="3"/>
  <c r="G106" i="3"/>
  <c r="C106" i="3"/>
  <c r="K105" i="3"/>
  <c r="G105" i="3"/>
  <c r="C105" i="3"/>
  <c r="K104" i="3"/>
  <c r="G104" i="3"/>
  <c r="C104" i="3"/>
  <c r="K103" i="3"/>
  <c r="G103" i="3"/>
  <c r="C103" i="3"/>
  <c r="K102" i="3"/>
  <c r="J126" i="3"/>
  <c r="F126" i="3"/>
  <c r="B126" i="3"/>
  <c r="J125" i="3"/>
  <c r="F125" i="3"/>
  <c r="B125" i="3"/>
  <c r="J124" i="3"/>
  <c r="F124" i="3"/>
  <c r="B124" i="3"/>
  <c r="J123" i="3"/>
  <c r="F123" i="3"/>
  <c r="B123" i="3"/>
  <c r="J122" i="3"/>
  <c r="F122" i="3"/>
  <c r="B122" i="3"/>
  <c r="J121" i="3"/>
  <c r="F121" i="3"/>
  <c r="B121" i="3"/>
  <c r="J120" i="3"/>
  <c r="F120" i="3"/>
  <c r="B120" i="3"/>
  <c r="J119" i="3"/>
  <c r="F119" i="3"/>
  <c r="B119" i="3"/>
  <c r="J118" i="3"/>
  <c r="F118" i="3"/>
  <c r="B118" i="3"/>
  <c r="J117" i="3"/>
  <c r="F117" i="3"/>
  <c r="B117" i="3"/>
  <c r="J116" i="3"/>
  <c r="F116" i="3"/>
  <c r="B116" i="3"/>
  <c r="J115" i="3"/>
  <c r="F115" i="3"/>
  <c r="B115" i="3"/>
  <c r="J114" i="3"/>
  <c r="F114" i="3"/>
  <c r="B114" i="3"/>
  <c r="J113" i="3"/>
  <c r="F113" i="3"/>
  <c r="B113" i="3"/>
  <c r="J112" i="3"/>
  <c r="F112" i="3"/>
  <c r="B112" i="3"/>
  <c r="J111" i="3"/>
  <c r="F111" i="3"/>
  <c r="B111" i="3"/>
  <c r="J110" i="3"/>
  <c r="F110" i="3"/>
  <c r="B110" i="3"/>
  <c r="J109" i="3"/>
  <c r="F109" i="3"/>
  <c r="B109" i="3"/>
  <c r="J108" i="3"/>
  <c r="F108" i="3"/>
  <c r="B108" i="3"/>
  <c r="J107" i="3"/>
  <c r="F107" i="3"/>
  <c r="B107" i="3"/>
  <c r="J106" i="3"/>
  <c r="F106" i="3"/>
  <c r="B106" i="3"/>
  <c r="J105" i="3"/>
  <c r="F105" i="3"/>
  <c r="B105" i="3"/>
  <c r="J104" i="3"/>
  <c r="F104" i="3"/>
  <c r="B104" i="3"/>
  <c r="J103" i="3"/>
  <c r="F103" i="3"/>
  <c r="B103" i="3"/>
  <c r="J102" i="3"/>
  <c r="F102" i="3"/>
  <c r="B102" i="3"/>
  <c r="J101" i="3"/>
  <c r="F101" i="3"/>
  <c r="B101" i="3"/>
  <c r="J100" i="3"/>
  <c r="F100" i="3"/>
  <c r="B100" i="3"/>
  <c r="J99" i="3"/>
  <c r="F99" i="3"/>
  <c r="B99" i="3"/>
  <c r="J98" i="3"/>
  <c r="F98" i="3"/>
  <c r="C102" i="3"/>
  <c r="G101" i="3"/>
  <c r="K100" i="3"/>
  <c r="C100" i="3"/>
  <c r="G99" i="3"/>
  <c r="K98" i="3"/>
  <c r="C98" i="3"/>
  <c r="K97" i="3"/>
  <c r="G97" i="3"/>
  <c r="C97" i="3"/>
  <c r="K96" i="3"/>
  <c r="G96" i="3"/>
  <c r="C96" i="3"/>
  <c r="K95" i="3"/>
  <c r="G95" i="3"/>
  <c r="C95" i="3"/>
  <c r="K94" i="3"/>
  <c r="G94" i="3"/>
  <c r="C94" i="3"/>
  <c r="K93" i="3"/>
  <c r="G93" i="3"/>
  <c r="C93" i="3"/>
  <c r="K92" i="3"/>
  <c r="G92" i="3"/>
  <c r="C92" i="3"/>
  <c r="K91" i="3"/>
  <c r="G91" i="3"/>
  <c r="C91" i="3"/>
  <c r="K90" i="3"/>
  <c r="G90" i="3"/>
  <c r="C90" i="3"/>
  <c r="K89" i="3"/>
  <c r="G89" i="3"/>
  <c r="C89" i="3"/>
  <c r="K88" i="3"/>
  <c r="G88" i="3"/>
  <c r="C88" i="3"/>
  <c r="K87" i="3"/>
  <c r="G87" i="3"/>
  <c r="C87" i="3"/>
  <c r="K86" i="3"/>
  <c r="G86" i="3"/>
  <c r="C86" i="3"/>
  <c r="K85" i="3"/>
  <c r="G85" i="3"/>
  <c r="C85" i="3"/>
  <c r="K84" i="3"/>
  <c r="G84" i="3"/>
  <c r="C84" i="3"/>
  <c r="K83" i="3"/>
  <c r="G83" i="3"/>
  <c r="C83" i="3"/>
  <c r="K82" i="3"/>
  <c r="G82" i="3"/>
  <c r="C82" i="3"/>
  <c r="K81" i="3"/>
  <c r="G81" i="3"/>
  <c r="C81" i="3"/>
  <c r="K80" i="3"/>
  <c r="G80" i="3"/>
  <c r="C80" i="3"/>
  <c r="K79" i="3"/>
  <c r="G79" i="3"/>
  <c r="C79" i="3"/>
  <c r="K78" i="3"/>
  <c r="G78" i="3"/>
  <c r="C78" i="3"/>
  <c r="K77" i="3"/>
  <c r="G77" i="3"/>
  <c r="C77" i="3"/>
  <c r="K76" i="3"/>
  <c r="G76" i="3"/>
  <c r="C76" i="3"/>
  <c r="K75" i="3"/>
  <c r="G75" i="3"/>
  <c r="C75" i="3"/>
  <c r="K74" i="3"/>
  <c r="G74" i="3"/>
  <c r="C74" i="3"/>
  <c r="K73" i="3"/>
  <c r="G73" i="3"/>
  <c r="C73" i="3"/>
  <c r="K72" i="3"/>
  <c r="G72" i="3"/>
  <c r="C72" i="3"/>
  <c r="K71" i="3"/>
  <c r="G71" i="3"/>
  <c r="C71" i="3"/>
  <c r="K70" i="3"/>
  <c r="G70" i="3"/>
  <c r="C70" i="3"/>
  <c r="K69" i="3"/>
  <c r="G69" i="3"/>
  <c r="C69" i="3"/>
  <c r="K68" i="3"/>
  <c r="G68" i="3"/>
  <c r="C68" i="3"/>
  <c r="K67" i="3"/>
  <c r="G67" i="3"/>
  <c r="C67" i="3"/>
  <c r="K66" i="3"/>
  <c r="G66" i="3"/>
  <c r="C66" i="3"/>
  <c r="K65" i="3"/>
  <c r="G65" i="3"/>
  <c r="C65" i="3"/>
  <c r="K64" i="3"/>
  <c r="G64" i="3"/>
  <c r="C64" i="3"/>
  <c r="K63" i="3"/>
  <c r="G63" i="3"/>
  <c r="C63" i="3"/>
  <c r="K62" i="3"/>
  <c r="G62" i="3"/>
  <c r="C62" i="3"/>
  <c r="K61" i="3"/>
  <c r="G61" i="3"/>
  <c r="C61" i="3"/>
  <c r="K60" i="3"/>
  <c r="G60" i="3"/>
  <c r="C60" i="3"/>
  <c r="K59" i="3"/>
  <c r="G59" i="3"/>
  <c r="C59" i="3"/>
  <c r="K58" i="3"/>
  <c r="G58" i="3"/>
  <c r="C58" i="3"/>
  <c r="H102" i="3"/>
  <c r="L101" i="3"/>
  <c r="D101" i="3"/>
  <c r="H100" i="3"/>
  <c r="L99" i="3"/>
  <c r="D99" i="3"/>
  <c r="H98" i="3"/>
  <c r="B98" i="3"/>
  <c r="J97" i="3"/>
  <c r="F97" i="3"/>
  <c r="B97" i="3"/>
  <c r="J96" i="3"/>
  <c r="F96" i="3"/>
  <c r="B96" i="3"/>
  <c r="J95" i="3"/>
  <c r="F95" i="3"/>
  <c r="B95" i="3"/>
  <c r="J94" i="3"/>
  <c r="F94" i="3"/>
  <c r="B94" i="3"/>
  <c r="J93" i="3"/>
  <c r="F93" i="3"/>
  <c r="B93" i="3"/>
  <c r="J92" i="3"/>
  <c r="F92" i="3"/>
  <c r="B92" i="3"/>
  <c r="J91" i="3"/>
  <c r="F91" i="3"/>
  <c r="B91" i="3"/>
  <c r="J90" i="3"/>
  <c r="F90" i="3"/>
  <c r="B90" i="3"/>
  <c r="J89" i="3"/>
  <c r="F89" i="3"/>
  <c r="B89" i="3"/>
  <c r="J88" i="3"/>
  <c r="F88" i="3"/>
  <c r="B88" i="3"/>
  <c r="J87" i="3"/>
  <c r="F87" i="3"/>
  <c r="B87" i="3"/>
  <c r="J86" i="3"/>
  <c r="F86" i="3"/>
  <c r="B86" i="3"/>
  <c r="J85" i="3"/>
  <c r="F85" i="3"/>
  <c r="B85" i="3"/>
  <c r="J84" i="3"/>
  <c r="F84" i="3"/>
  <c r="B84" i="3"/>
  <c r="J83" i="3"/>
  <c r="F83" i="3"/>
  <c r="B83" i="3"/>
  <c r="J82" i="3"/>
  <c r="F82" i="3"/>
  <c r="B82" i="3"/>
  <c r="J81" i="3"/>
  <c r="F81" i="3"/>
  <c r="B81" i="3"/>
  <c r="J80" i="3"/>
  <c r="F80" i="3"/>
  <c r="B80" i="3"/>
  <c r="J79" i="3"/>
  <c r="F79" i="3"/>
  <c r="B79" i="3"/>
  <c r="J78" i="3"/>
  <c r="F78" i="3"/>
  <c r="B78" i="3"/>
  <c r="J77" i="3"/>
  <c r="F77" i="3"/>
  <c r="B77" i="3"/>
  <c r="J76" i="3"/>
  <c r="F76" i="3"/>
  <c r="B76" i="3"/>
  <c r="J75" i="3"/>
  <c r="F75" i="3"/>
  <c r="B75" i="3"/>
  <c r="J74" i="3"/>
  <c r="F74" i="3"/>
  <c r="B74" i="3"/>
  <c r="J73" i="3"/>
  <c r="F73" i="3"/>
  <c r="B73" i="3"/>
  <c r="J72" i="3"/>
  <c r="F72" i="3"/>
  <c r="B72" i="3"/>
  <c r="J71" i="3"/>
  <c r="F71" i="3"/>
  <c r="B71" i="3"/>
  <c r="J70" i="3"/>
  <c r="F70" i="3"/>
  <c r="B70" i="3"/>
  <c r="J69" i="3"/>
  <c r="F69" i="3"/>
  <c r="B69" i="3"/>
  <c r="J68" i="3"/>
  <c r="F68" i="3"/>
  <c r="B68" i="3"/>
  <c r="J67" i="3"/>
  <c r="F67" i="3"/>
  <c r="B67" i="3"/>
  <c r="J66" i="3"/>
  <c r="F66" i="3"/>
  <c r="B66" i="3"/>
  <c r="J65" i="3"/>
  <c r="F65" i="3"/>
  <c r="B65" i="3"/>
  <c r="J64" i="3"/>
  <c r="F64" i="3"/>
  <c r="B64" i="3"/>
  <c r="J63" i="3"/>
  <c r="F63" i="3"/>
  <c r="B63" i="3"/>
  <c r="J62" i="3"/>
  <c r="F62" i="3"/>
  <c r="B62" i="3"/>
  <c r="J61" i="3"/>
  <c r="F61" i="3"/>
  <c r="B61" i="3"/>
  <c r="J60" i="3"/>
  <c r="F60" i="3"/>
  <c r="B60" i="3"/>
  <c r="J59" i="3"/>
  <c r="F59" i="3"/>
  <c r="B59" i="3"/>
  <c r="J58" i="3"/>
  <c r="F58" i="3"/>
  <c r="B58" i="3"/>
  <c r="J57" i="3"/>
  <c r="F57" i="3"/>
  <c r="B57" i="3"/>
  <c r="J56" i="3"/>
  <c r="G102" i="3"/>
  <c r="K101" i="3"/>
  <c r="C101" i="3"/>
  <c r="G100" i="3"/>
  <c r="K99" i="3"/>
  <c r="C99" i="3"/>
  <c r="G98" i="3"/>
  <c r="A98" i="3"/>
  <c r="I97" i="3"/>
  <c r="E97" i="3"/>
  <c r="A97" i="3"/>
  <c r="I96" i="3"/>
  <c r="E96" i="3"/>
  <c r="A96" i="3"/>
  <c r="I95" i="3"/>
  <c r="E95" i="3"/>
  <c r="A95" i="3"/>
  <c r="I94" i="3"/>
  <c r="E94" i="3"/>
  <c r="A94" i="3"/>
  <c r="I93" i="3"/>
  <c r="E93" i="3"/>
  <c r="A93" i="3"/>
  <c r="I92" i="3"/>
  <c r="E92" i="3"/>
  <c r="A92" i="3"/>
  <c r="I91" i="3"/>
  <c r="E91" i="3"/>
  <c r="A91" i="3"/>
  <c r="I90" i="3"/>
  <c r="E90" i="3"/>
  <c r="A90" i="3"/>
  <c r="I89" i="3"/>
  <c r="E89" i="3"/>
  <c r="A89" i="3"/>
  <c r="I88" i="3"/>
  <c r="E88" i="3"/>
  <c r="A88" i="3"/>
  <c r="I87" i="3"/>
  <c r="E87" i="3"/>
  <c r="A87" i="3"/>
  <c r="I86" i="3"/>
  <c r="E86" i="3"/>
  <c r="A86" i="3"/>
  <c r="I85" i="3"/>
  <c r="E85" i="3"/>
  <c r="A85" i="3"/>
  <c r="I84" i="3"/>
  <c r="E84" i="3"/>
  <c r="A84" i="3"/>
  <c r="I83" i="3"/>
  <c r="E83" i="3"/>
  <c r="A83" i="3"/>
  <c r="I82" i="3"/>
  <c r="E82" i="3"/>
  <c r="A82" i="3"/>
  <c r="I81" i="3"/>
  <c r="E81" i="3"/>
  <c r="A81" i="3"/>
  <c r="I80" i="3"/>
  <c r="E80" i="3"/>
  <c r="A80" i="3"/>
  <c r="I79" i="3"/>
  <c r="E79" i="3"/>
  <c r="A79" i="3"/>
  <c r="I78" i="3"/>
  <c r="E78" i="3"/>
  <c r="A78" i="3"/>
  <c r="I77" i="3"/>
  <c r="E77" i="3"/>
  <c r="A77" i="3"/>
  <c r="I76" i="3"/>
  <c r="E76" i="3"/>
  <c r="A76" i="3"/>
  <c r="I75" i="3"/>
  <c r="E75" i="3"/>
  <c r="A75" i="3"/>
  <c r="I74" i="3"/>
  <c r="E74" i="3"/>
  <c r="A74" i="3"/>
  <c r="I73" i="3"/>
  <c r="E73" i="3"/>
  <c r="A73" i="3"/>
  <c r="I72" i="3"/>
  <c r="E72" i="3"/>
  <c r="A72" i="3"/>
  <c r="I71" i="3"/>
  <c r="E71" i="3"/>
  <c r="A71" i="3"/>
  <c r="I70" i="3"/>
  <c r="E70" i="3"/>
  <c r="A70" i="3"/>
  <c r="I69" i="3"/>
  <c r="E69" i="3"/>
  <c r="A69" i="3"/>
  <c r="I68" i="3"/>
  <c r="E68" i="3"/>
  <c r="A68" i="3"/>
  <c r="I67" i="3"/>
  <c r="E67" i="3"/>
  <c r="A67" i="3"/>
  <c r="I66" i="3"/>
  <c r="E66" i="3"/>
  <c r="A66" i="3"/>
  <c r="I65" i="3"/>
  <c r="E65" i="3"/>
  <c r="A65" i="3"/>
  <c r="I64" i="3"/>
  <c r="E64" i="3"/>
  <c r="A64" i="3"/>
  <c r="I63" i="3"/>
  <c r="E63" i="3"/>
  <c r="A63" i="3"/>
  <c r="I62" i="3"/>
  <c r="E62" i="3"/>
  <c r="A62" i="3"/>
  <c r="I61" i="3"/>
  <c r="E61" i="3"/>
  <c r="A61" i="3"/>
  <c r="I60" i="3"/>
  <c r="E60" i="3"/>
  <c r="A60" i="3"/>
  <c r="I59" i="3"/>
  <c r="E59" i="3"/>
  <c r="A59" i="3"/>
  <c r="I58" i="3"/>
  <c r="E58" i="3"/>
  <c r="L100" i="3"/>
  <c r="D98" i="3"/>
  <c r="L96" i="3"/>
  <c r="H95" i="3"/>
  <c r="D94" i="3"/>
  <c r="L92" i="3"/>
  <c r="H91" i="3"/>
  <c r="D90" i="3"/>
  <c r="L88" i="3"/>
  <c r="H87" i="3"/>
  <c r="D86" i="3"/>
  <c r="L84" i="3"/>
  <c r="H83" i="3"/>
  <c r="D82" i="3"/>
  <c r="L80" i="3"/>
  <c r="H79" i="3"/>
  <c r="D78" i="3"/>
  <c r="L76" i="3"/>
  <c r="H75" i="3"/>
  <c r="D74" i="3"/>
  <c r="L72" i="3"/>
  <c r="H71" i="3"/>
  <c r="D70" i="3"/>
  <c r="L68" i="3"/>
  <c r="H67" i="3"/>
  <c r="D66" i="3"/>
  <c r="L64" i="3"/>
  <c r="H63" i="3"/>
  <c r="D62" i="3"/>
  <c r="L60" i="3"/>
  <c r="H59" i="3"/>
  <c r="D58" i="3"/>
  <c r="I57" i="3"/>
  <c r="D57" i="3"/>
  <c r="K56" i="3"/>
  <c r="F56" i="3"/>
  <c r="B56" i="3"/>
  <c r="J55" i="3"/>
  <c r="F55" i="3"/>
  <c r="B55" i="3"/>
  <c r="J54" i="3"/>
  <c r="F54" i="3"/>
  <c r="B54" i="3"/>
  <c r="J53" i="3"/>
  <c r="F53" i="3"/>
  <c r="B53" i="3"/>
  <c r="J52" i="3"/>
  <c r="F52" i="3"/>
  <c r="B52" i="3"/>
  <c r="J51" i="3"/>
  <c r="F51" i="3"/>
  <c r="B51" i="3"/>
  <c r="J50" i="3"/>
  <c r="F50" i="3"/>
  <c r="B50" i="3"/>
  <c r="J49" i="3"/>
  <c r="F49" i="3"/>
  <c r="B49" i="3"/>
  <c r="J48" i="3"/>
  <c r="F48" i="3"/>
  <c r="B48" i="3"/>
  <c r="J47" i="3"/>
  <c r="F47" i="3"/>
  <c r="B47" i="3"/>
  <c r="J46" i="3"/>
  <c r="F46" i="3"/>
  <c r="B46" i="3"/>
  <c r="J45" i="3"/>
  <c r="F45" i="3"/>
  <c r="B45" i="3"/>
  <c r="J44" i="3"/>
  <c r="F44" i="3"/>
  <c r="B44" i="3"/>
  <c r="J43" i="3"/>
  <c r="F43" i="3"/>
  <c r="B43" i="3"/>
  <c r="J42" i="3"/>
  <c r="F42" i="3"/>
  <c r="B42" i="3"/>
  <c r="J41" i="3"/>
  <c r="F41" i="3"/>
  <c r="B41" i="3"/>
  <c r="J40" i="3"/>
  <c r="F40" i="3"/>
  <c r="B40" i="3"/>
  <c r="J39" i="3"/>
  <c r="F39" i="3"/>
  <c r="B39" i="3"/>
  <c r="J38" i="3"/>
  <c r="F38" i="3"/>
  <c r="B38" i="3"/>
  <c r="J37" i="3"/>
  <c r="F37" i="3"/>
  <c r="B37" i="3"/>
  <c r="J36" i="3"/>
  <c r="F36" i="3"/>
  <c r="B36" i="3"/>
  <c r="J35" i="3"/>
  <c r="F35" i="3"/>
  <c r="B35" i="3"/>
  <c r="J34" i="3"/>
  <c r="F34" i="3"/>
  <c r="B34" i="3"/>
  <c r="J33" i="3"/>
  <c r="F33" i="3"/>
  <c r="B33" i="3"/>
  <c r="J32" i="3"/>
  <c r="F32" i="3"/>
  <c r="B32" i="3"/>
  <c r="J31" i="3"/>
  <c r="F31" i="3"/>
  <c r="B31" i="3"/>
  <c r="J30" i="3"/>
  <c r="F30" i="3"/>
  <c r="B30" i="3"/>
  <c r="J29" i="3"/>
  <c r="D100" i="3"/>
  <c r="L97" i="3"/>
  <c r="H96" i="3"/>
  <c r="D95" i="3"/>
  <c r="L93" i="3"/>
  <c r="H92" i="3"/>
  <c r="D91" i="3"/>
  <c r="L89" i="3"/>
  <c r="H88" i="3"/>
  <c r="D87" i="3"/>
  <c r="L85" i="3"/>
  <c r="H84" i="3"/>
  <c r="D83" i="3"/>
  <c r="L81" i="3"/>
  <c r="H80" i="3"/>
  <c r="D79" i="3"/>
  <c r="L77" i="3"/>
  <c r="H76" i="3"/>
  <c r="D75" i="3"/>
  <c r="L73" i="3"/>
  <c r="H72" i="3"/>
  <c r="D71" i="3"/>
  <c r="L69" i="3"/>
  <c r="H68" i="3"/>
  <c r="D67" i="3"/>
  <c r="L65" i="3"/>
  <c r="H64" i="3"/>
  <c r="D63" i="3"/>
  <c r="L61" i="3"/>
  <c r="H60" i="3"/>
  <c r="D59" i="3"/>
  <c r="A58" i="3"/>
  <c r="H57" i="3"/>
  <c r="C57" i="3"/>
  <c r="I56" i="3"/>
  <c r="E56" i="3"/>
  <c r="A56" i="3"/>
  <c r="I55" i="3"/>
  <c r="E55" i="3"/>
  <c r="A55" i="3"/>
  <c r="I54" i="3"/>
  <c r="E54" i="3"/>
  <c r="A54" i="3"/>
  <c r="I53" i="3"/>
  <c r="E53" i="3"/>
  <c r="A53" i="3"/>
  <c r="I52" i="3"/>
  <c r="E52" i="3"/>
  <c r="A52" i="3"/>
  <c r="I51" i="3"/>
  <c r="E51" i="3"/>
  <c r="A51" i="3"/>
  <c r="I50" i="3"/>
  <c r="E50" i="3"/>
  <c r="A50" i="3"/>
  <c r="I49" i="3"/>
  <c r="E49" i="3"/>
  <c r="A49" i="3"/>
  <c r="I48" i="3"/>
  <c r="E48" i="3"/>
  <c r="A48" i="3"/>
  <c r="I47" i="3"/>
  <c r="E47" i="3"/>
  <c r="A47" i="3"/>
  <c r="I46" i="3"/>
  <c r="E46" i="3"/>
  <c r="A46" i="3"/>
  <c r="I45" i="3"/>
  <c r="E45" i="3"/>
  <c r="A45" i="3"/>
  <c r="I44" i="3"/>
  <c r="E44" i="3"/>
  <c r="A44" i="3"/>
  <c r="I43" i="3"/>
  <c r="E43" i="3"/>
  <c r="A43" i="3"/>
  <c r="I42" i="3"/>
  <c r="E42" i="3"/>
  <c r="A42" i="3"/>
  <c r="I41" i="3"/>
  <c r="E41" i="3"/>
  <c r="A41" i="3"/>
  <c r="I40" i="3"/>
  <c r="E40" i="3"/>
  <c r="A40" i="3"/>
  <c r="I39" i="3"/>
  <c r="E39" i="3"/>
  <c r="A39" i="3"/>
  <c r="I38" i="3"/>
  <c r="E38" i="3"/>
  <c r="A38" i="3"/>
  <c r="I37" i="3"/>
  <c r="E37" i="3"/>
  <c r="A37" i="3"/>
  <c r="I36" i="3"/>
  <c r="E36" i="3"/>
  <c r="A36" i="3"/>
  <c r="I35" i="3"/>
  <c r="E35" i="3"/>
  <c r="A35" i="3"/>
  <c r="I34" i="3"/>
  <c r="E34" i="3"/>
  <c r="A34" i="3"/>
  <c r="I33" i="3"/>
  <c r="E33" i="3"/>
  <c r="A33" i="3"/>
  <c r="I32" i="3"/>
  <c r="E32" i="3"/>
  <c r="A32" i="3"/>
  <c r="I31" i="3"/>
  <c r="E31" i="3"/>
  <c r="A31" i="3"/>
  <c r="I30" i="3"/>
  <c r="E30" i="3"/>
  <c r="A30" i="3"/>
  <c r="I29" i="3"/>
  <c r="E29" i="3"/>
  <c r="A29" i="3"/>
  <c r="I28" i="3"/>
  <c r="E28" i="3"/>
  <c r="A28" i="3"/>
  <c r="I27" i="3"/>
  <c r="E27" i="3"/>
  <c r="A27" i="3"/>
  <c r="I26" i="3"/>
  <c r="E26" i="3"/>
  <c r="A26" i="3"/>
  <c r="I25" i="3"/>
  <c r="E25" i="3"/>
  <c r="A25" i="3"/>
  <c r="I24" i="3"/>
  <c r="E24" i="3"/>
  <c r="A24" i="3"/>
  <c r="I23" i="3"/>
  <c r="E23" i="3"/>
  <c r="A23" i="3"/>
  <c r="D102" i="3"/>
  <c r="H99" i="3"/>
  <c r="H97" i="3"/>
  <c r="D96" i="3"/>
  <c r="L94" i="3"/>
  <c r="H93" i="3"/>
  <c r="D92" i="3"/>
  <c r="L90" i="3"/>
  <c r="H89" i="3"/>
  <c r="D88" i="3"/>
  <c r="L86" i="3"/>
  <c r="H85" i="3"/>
  <c r="D84" i="3"/>
  <c r="L82" i="3"/>
  <c r="H81" i="3"/>
  <c r="D80" i="3"/>
  <c r="L78" i="3"/>
  <c r="H77" i="3"/>
  <c r="D76" i="3"/>
  <c r="L74" i="3"/>
  <c r="H73" i="3"/>
  <c r="D72" i="3"/>
  <c r="L70" i="3"/>
  <c r="H69" i="3"/>
  <c r="D68" i="3"/>
  <c r="L66" i="3"/>
  <c r="H65" i="3"/>
  <c r="D64" i="3"/>
  <c r="L62" i="3"/>
  <c r="H61" i="3"/>
  <c r="D60" i="3"/>
  <c r="L58" i="3"/>
  <c r="L57" i="3"/>
  <c r="G57" i="3"/>
  <c r="A57" i="3"/>
  <c r="H56" i="3"/>
  <c r="D56" i="3"/>
  <c r="L55" i="3"/>
  <c r="H55" i="3"/>
  <c r="D55" i="3"/>
  <c r="L54" i="3"/>
  <c r="H54" i="3"/>
  <c r="D54" i="3"/>
  <c r="L53" i="3"/>
  <c r="H53" i="3"/>
  <c r="D53" i="3"/>
  <c r="L52" i="3"/>
  <c r="H52" i="3"/>
  <c r="D52" i="3"/>
  <c r="L51" i="3"/>
  <c r="H51" i="3"/>
  <c r="D51" i="3"/>
  <c r="L50" i="3"/>
  <c r="H50" i="3"/>
  <c r="D50" i="3"/>
  <c r="L49" i="3"/>
  <c r="H49" i="3"/>
  <c r="D49" i="3"/>
  <c r="L48" i="3"/>
  <c r="H48" i="3"/>
  <c r="D48" i="3"/>
  <c r="L47" i="3"/>
  <c r="H47" i="3"/>
  <c r="D47" i="3"/>
  <c r="L46" i="3"/>
  <c r="H46" i="3"/>
  <c r="D46" i="3"/>
  <c r="L45" i="3"/>
  <c r="H45" i="3"/>
  <c r="D45" i="3"/>
  <c r="L44" i="3"/>
  <c r="H44" i="3"/>
  <c r="D44" i="3"/>
  <c r="L43" i="3"/>
  <c r="H43" i="3"/>
  <c r="D43" i="3"/>
  <c r="L42" i="3"/>
  <c r="H42" i="3"/>
  <c r="D42" i="3"/>
  <c r="L41" i="3"/>
  <c r="H41" i="3"/>
  <c r="D41" i="3"/>
  <c r="L40" i="3"/>
  <c r="H40" i="3"/>
  <c r="D40" i="3"/>
  <c r="L39" i="3"/>
  <c r="H39" i="3"/>
  <c r="D39" i="3"/>
  <c r="L38" i="3"/>
  <c r="H38" i="3"/>
  <c r="D38" i="3"/>
  <c r="L37" i="3"/>
  <c r="H37" i="3"/>
  <c r="D37" i="3"/>
  <c r="L36" i="3"/>
  <c r="H36" i="3"/>
  <c r="D36" i="3"/>
  <c r="L35" i="3"/>
  <c r="H35" i="3"/>
  <c r="D35" i="3"/>
  <c r="L34" i="3"/>
  <c r="H34" i="3"/>
  <c r="D34" i="3"/>
  <c r="L33" i="3"/>
  <c r="H33" i="3"/>
  <c r="D33" i="3"/>
  <c r="L32" i="3"/>
  <c r="H32" i="3"/>
  <c r="D32" i="3"/>
  <c r="L31" i="3"/>
  <c r="H31" i="3"/>
  <c r="D31" i="3"/>
  <c r="L30" i="3"/>
  <c r="H30" i="3"/>
  <c r="D30" i="3"/>
  <c r="L29" i="3"/>
  <c r="H29" i="3"/>
  <c r="D29" i="3"/>
  <c r="L28" i="3"/>
  <c r="H28" i="3"/>
  <c r="D28" i="3"/>
  <c r="L27" i="3"/>
  <c r="H27" i="3"/>
  <c r="D27" i="3"/>
  <c r="L26" i="3"/>
  <c r="H26" i="3"/>
  <c r="D26" i="3"/>
  <c r="L98" i="3"/>
  <c r="D93" i="3"/>
  <c r="L87" i="3"/>
  <c r="H82" i="3"/>
  <c r="D77" i="3"/>
  <c r="L71" i="3"/>
  <c r="H66" i="3"/>
  <c r="D61" i="3"/>
  <c r="E57" i="3"/>
  <c r="K55" i="3"/>
  <c r="G54" i="3"/>
  <c r="C53" i="3"/>
  <c r="K51" i="3"/>
  <c r="G50" i="3"/>
  <c r="C49" i="3"/>
  <c r="K47" i="3"/>
  <c r="G46" i="3"/>
  <c r="C45" i="3"/>
  <c r="K43" i="3"/>
  <c r="G42" i="3"/>
  <c r="C41" i="3"/>
  <c r="K39" i="3"/>
  <c r="G38" i="3"/>
  <c r="C37" i="3"/>
  <c r="K35" i="3"/>
  <c r="G34" i="3"/>
  <c r="C33" i="3"/>
  <c r="K31" i="3"/>
  <c r="G30" i="3"/>
  <c r="F29" i="3"/>
  <c r="J28" i="3"/>
  <c r="B28" i="3"/>
  <c r="F27" i="3"/>
  <c r="J26" i="3"/>
  <c r="B26" i="3"/>
  <c r="H25" i="3"/>
  <c r="C25" i="3"/>
  <c r="J24" i="3"/>
  <c r="D24" i="3"/>
  <c r="K23" i="3"/>
  <c r="F23" i="3"/>
  <c r="L22" i="3"/>
  <c r="H22" i="3"/>
  <c r="D22" i="3"/>
  <c r="L21" i="3"/>
  <c r="H21" i="3"/>
  <c r="D21" i="3"/>
  <c r="L20" i="3"/>
  <c r="H20" i="3"/>
  <c r="D20" i="3"/>
  <c r="L19" i="3"/>
  <c r="H19" i="3"/>
  <c r="D19" i="3"/>
  <c r="L18" i="3"/>
  <c r="H18" i="3"/>
  <c r="D18" i="3"/>
  <c r="L17" i="3"/>
  <c r="H17" i="3"/>
  <c r="D17" i="3"/>
  <c r="L16" i="3"/>
  <c r="H16" i="3"/>
  <c r="D16" i="3"/>
  <c r="L15" i="3"/>
  <c r="H15" i="3"/>
  <c r="D15" i="3"/>
  <c r="L14" i="3"/>
  <c r="H14" i="3"/>
  <c r="D14" i="3"/>
  <c r="L13" i="3"/>
  <c r="H13" i="3"/>
  <c r="D13" i="3"/>
  <c r="L12" i="3"/>
  <c r="H12" i="3"/>
  <c r="D12" i="3"/>
  <c r="L11" i="3"/>
  <c r="H11" i="3"/>
  <c r="D11" i="3"/>
  <c r="L10" i="3"/>
  <c r="H10" i="3"/>
  <c r="D10" i="3"/>
  <c r="L9" i="3"/>
  <c r="H9" i="3"/>
  <c r="D9" i="3"/>
  <c r="L5" i="3"/>
  <c r="H5" i="3"/>
  <c r="D5" i="3"/>
  <c r="H126" i="2"/>
  <c r="D126" i="2"/>
  <c r="H125" i="2"/>
  <c r="D125" i="2"/>
  <c r="H124" i="2"/>
  <c r="D124" i="2"/>
  <c r="H123" i="2"/>
  <c r="D123" i="2"/>
  <c r="H122" i="2"/>
  <c r="D122" i="2"/>
  <c r="H121" i="2"/>
  <c r="D121" i="2"/>
  <c r="H120" i="2"/>
  <c r="D120" i="2"/>
  <c r="H119" i="2"/>
  <c r="D119" i="2"/>
  <c r="H118" i="2"/>
  <c r="D118" i="2"/>
  <c r="H117" i="2"/>
  <c r="D117" i="2"/>
  <c r="H116" i="2"/>
  <c r="D116" i="2"/>
  <c r="H115" i="2"/>
  <c r="D115" i="2"/>
  <c r="H114" i="2"/>
  <c r="D114" i="2"/>
  <c r="H113" i="2"/>
  <c r="D113" i="2"/>
  <c r="H112" i="2"/>
  <c r="D112" i="2"/>
  <c r="H111" i="2"/>
  <c r="D111" i="2"/>
  <c r="H110" i="2"/>
  <c r="D110" i="2"/>
  <c r="H109" i="2"/>
  <c r="D109" i="2"/>
  <c r="H108" i="2"/>
  <c r="D108" i="2"/>
  <c r="H107" i="2"/>
  <c r="D107" i="2"/>
  <c r="H106" i="2"/>
  <c r="D106" i="2"/>
  <c r="H105" i="2"/>
  <c r="D105" i="2"/>
  <c r="H104" i="2"/>
  <c r="D104" i="2"/>
  <c r="H103" i="2"/>
  <c r="D103" i="2"/>
  <c r="H102" i="2"/>
  <c r="D102" i="2"/>
  <c r="H101" i="2"/>
  <c r="D101" i="2"/>
  <c r="H100" i="2"/>
  <c r="D100" i="2"/>
  <c r="H99" i="2"/>
  <c r="D99" i="2"/>
  <c r="H98" i="2"/>
  <c r="D98" i="2"/>
  <c r="H97" i="2"/>
  <c r="D97" i="2"/>
  <c r="H96" i="2"/>
  <c r="D96" i="2"/>
  <c r="H95" i="2"/>
  <c r="D95" i="2"/>
  <c r="H94" i="2"/>
  <c r="D94" i="2"/>
  <c r="H93" i="2"/>
  <c r="D93" i="2"/>
  <c r="H92" i="2"/>
  <c r="D92" i="2"/>
  <c r="H91" i="2"/>
  <c r="D91" i="2"/>
  <c r="H90" i="2"/>
  <c r="D90" i="2"/>
  <c r="H89" i="2"/>
  <c r="D89" i="2"/>
  <c r="H88" i="2"/>
  <c r="D88" i="2"/>
  <c r="H87" i="2"/>
  <c r="D87" i="2"/>
  <c r="H86" i="2"/>
  <c r="D86" i="2"/>
  <c r="H85" i="2"/>
  <c r="D85" i="2"/>
  <c r="H84" i="2"/>
  <c r="D84" i="2"/>
  <c r="H83" i="2"/>
  <c r="D83" i="2"/>
  <c r="H82" i="2"/>
  <c r="D82" i="2"/>
  <c r="H81" i="2"/>
  <c r="D81" i="2"/>
  <c r="H80" i="2"/>
  <c r="D80" i="2"/>
  <c r="H79" i="2"/>
  <c r="D79" i="2"/>
  <c r="H78" i="2"/>
  <c r="D78" i="2"/>
  <c r="H77" i="2"/>
  <c r="D77" i="2"/>
  <c r="H76" i="2"/>
  <c r="D76" i="2"/>
  <c r="H75" i="2"/>
  <c r="D75" i="2"/>
  <c r="H74" i="2"/>
  <c r="D74" i="2"/>
  <c r="H73" i="2"/>
  <c r="D73" i="2"/>
  <c r="H72" i="2"/>
  <c r="D72" i="2"/>
  <c r="H71" i="2"/>
  <c r="D71" i="2"/>
  <c r="H70" i="2"/>
  <c r="D70" i="2"/>
  <c r="H69" i="2"/>
  <c r="D69" i="2"/>
  <c r="H68" i="2"/>
  <c r="D68" i="2"/>
  <c r="H67" i="2"/>
  <c r="D67" i="2"/>
  <c r="H66" i="2"/>
  <c r="D66" i="2"/>
  <c r="H65" i="2"/>
  <c r="D65" i="2"/>
  <c r="H64" i="2"/>
  <c r="D64" i="2"/>
  <c r="H63" i="2"/>
  <c r="D63" i="2"/>
  <c r="H62" i="2"/>
  <c r="D62" i="2"/>
  <c r="H61" i="2"/>
  <c r="D61" i="2"/>
  <c r="H60" i="2"/>
  <c r="D60" i="2"/>
  <c r="H59" i="2"/>
  <c r="D59" i="2"/>
  <c r="H58" i="2"/>
  <c r="D58" i="2"/>
  <c r="H57" i="2"/>
  <c r="D57" i="2"/>
  <c r="H56" i="2"/>
  <c r="D56" i="2"/>
  <c r="H55" i="2"/>
  <c r="D55" i="2"/>
  <c r="H54" i="2"/>
  <c r="D54" i="2"/>
  <c r="H53" i="2"/>
  <c r="D53" i="2"/>
  <c r="H52" i="2"/>
  <c r="D52" i="2"/>
  <c r="H51" i="2"/>
  <c r="D51" i="2"/>
  <c r="H50" i="2"/>
  <c r="D50" i="2"/>
  <c r="H49" i="2"/>
  <c r="D49" i="2"/>
  <c r="H48" i="2"/>
  <c r="D48" i="2"/>
  <c r="D97" i="3"/>
  <c r="L91" i="3"/>
  <c r="H86" i="3"/>
  <c r="D81" i="3"/>
  <c r="L75" i="3"/>
  <c r="H70" i="3"/>
  <c r="D65" i="3"/>
  <c r="L59" i="3"/>
  <c r="L56" i="3"/>
  <c r="G55" i="3"/>
  <c r="C54" i="3"/>
  <c r="K52" i="3"/>
  <c r="G51" i="3"/>
  <c r="C50" i="3"/>
  <c r="K48" i="3"/>
  <c r="G47" i="3"/>
  <c r="C46" i="3"/>
  <c r="K44" i="3"/>
  <c r="G43" i="3"/>
  <c r="C42" i="3"/>
  <c r="K40" i="3"/>
  <c r="G39" i="3"/>
  <c r="C38" i="3"/>
  <c r="K36" i="3"/>
  <c r="G35" i="3"/>
  <c r="C34" i="3"/>
  <c r="K32" i="3"/>
  <c r="G31" i="3"/>
  <c r="C30" i="3"/>
  <c r="C29" i="3"/>
  <c r="G28" i="3"/>
  <c r="K27" i="3"/>
  <c r="C27" i="3"/>
  <c r="G26" i="3"/>
  <c r="L25" i="3"/>
  <c r="G25" i="3"/>
  <c r="B25" i="3"/>
  <c r="H24" i="3"/>
  <c r="C24" i="3"/>
  <c r="J23" i="3"/>
  <c r="D23" i="3"/>
  <c r="K22" i="3"/>
  <c r="G22" i="3"/>
  <c r="C22" i="3"/>
  <c r="K21" i="3"/>
  <c r="G21" i="3"/>
  <c r="C21" i="3"/>
  <c r="K20" i="3"/>
  <c r="G20" i="3"/>
  <c r="C20" i="3"/>
  <c r="K19" i="3"/>
  <c r="G19" i="3"/>
  <c r="C19" i="3"/>
  <c r="K18" i="3"/>
  <c r="G18" i="3"/>
  <c r="C18" i="3"/>
  <c r="K17" i="3"/>
  <c r="G17" i="3"/>
  <c r="C17" i="3"/>
  <c r="K16" i="3"/>
  <c r="G16" i="3"/>
  <c r="C16" i="3"/>
  <c r="K15" i="3"/>
  <c r="G15" i="3"/>
  <c r="C15" i="3"/>
  <c r="K14" i="3"/>
  <c r="G14" i="3"/>
  <c r="C14" i="3"/>
  <c r="K13" i="3"/>
  <c r="G13" i="3"/>
  <c r="C13" i="3"/>
  <c r="K12" i="3"/>
  <c r="G12" i="3"/>
  <c r="C12" i="3"/>
  <c r="K11" i="3"/>
  <c r="G11" i="3"/>
  <c r="C11" i="3"/>
  <c r="K10" i="3"/>
  <c r="G10" i="3"/>
  <c r="C10" i="3"/>
  <c r="K9" i="3"/>
  <c r="G9" i="3"/>
  <c r="C9" i="3"/>
  <c r="K5" i="3"/>
  <c r="G5" i="3"/>
  <c r="C5" i="3"/>
  <c r="G126" i="2"/>
  <c r="C126" i="2"/>
  <c r="G125" i="2"/>
  <c r="C125" i="2"/>
  <c r="G124" i="2"/>
  <c r="C124" i="2"/>
  <c r="G123" i="2"/>
  <c r="C123" i="2"/>
  <c r="G122" i="2"/>
  <c r="C122" i="2"/>
  <c r="G121" i="2"/>
  <c r="C121" i="2"/>
  <c r="G120" i="2"/>
  <c r="C120" i="2"/>
  <c r="G119" i="2"/>
  <c r="C119" i="2"/>
  <c r="G118" i="2"/>
  <c r="C118" i="2"/>
  <c r="G117" i="2"/>
  <c r="C117" i="2"/>
  <c r="G116" i="2"/>
  <c r="C116" i="2"/>
  <c r="G115" i="2"/>
  <c r="C115" i="2"/>
  <c r="G114" i="2"/>
  <c r="C114" i="2"/>
  <c r="G113" i="2"/>
  <c r="C113" i="2"/>
  <c r="G112" i="2"/>
  <c r="C112" i="2"/>
  <c r="G111" i="2"/>
  <c r="C111" i="2"/>
  <c r="G110" i="2"/>
  <c r="C110" i="2"/>
  <c r="G109" i="2"/>
  <c r="C109" i="2"/>
  <c r="G108" i="2"/>
  <c r="C108" i="2"/>
  <c r="G107" i="2"/>
  <c r="C107" i="2"/>
  <c r="G106" i="2"/>
  <c r="C106" i="2"/>
  <c r="G105" i="2"/>
  <c r="C105" i="2"/>
  <c r="G104" i="2"/>
  <c r="C104" i="2"/>
  <c r="G103" i="2"/>
  <c r="C103" i="2"/>
  <c r="G102" i="2"/>
  <c r="C102" i="2"/>
  <c r="G101" i="2"/>
  <c r="C101" i="2"/>
  <c r="G100" i="2"/>
  <c r="C100" i="2"/>
  <c r="G99" i="2"/>
  <c r="C99" i="2"/>
  <c r="G98" i="2"/>
  <c r="C98" i="2"/>
  <c r="G97" i="2"/>
  <c r="C97" i="2"/>
  <c r="G96" i="2"/>
  <c r="C96" i="2"/>
  <c r="G95" i="2"/>
  <c r="C95" i="2"/>
  <c r="G94" i="2"/>
  <c r="C94" i="2"/>
  <c r="G93" i="2"/>
  <c r="C93" i="2"/>
  <c r="G92" i="2"/>
  <c r="C92" i="2"/>
  <c r="G91" i="2"/>
  <c r="C91" i="2"/>
  <c r="G90" i="2"/>
  <c r="C90" i="2"/>
  <c r="G89" i="2"/>
  <c r="C89" i="2"/>
  <c r="G88" i="2"/>
  <c r="C88" i="2"/>
  <c r="G87" i="2"/>
  <c r="C87" i="2"/>
  <c r="G86" i="2"/>
  <c r="C86" i="2"/>
  <c r="G85" i="2"/>
  <c r="C85" i="2"/>
  <c r="G84" i="2"/>
  <c r="C84" i="2"/>
  <c r="G83" i="2"/>
  <c r="C83" i="2"/>
  <c r="G82" i="2"/>
  <c r="C82" i="2"/>
  <c r="G81" i="2"/>
  <c r="C81" i="2"/>
  <c r="G80" i="2"/>
  <c r="C80" i="2"/>
  <c r="G79" i="2"/>
  <c r="C79" i="2"/>
  <c r="G78" i="2"/>
  <c r="C78" i="2"/>
  <c r="G77" i="2"/>
  <c r="C77" i="2"/>
  <c r="G76" i="2"/>
  <c r="C76" i="2"/>
  <c r="G75" i="2"/>
  <c r="C75" i="2"/>
  <c r="G74" i="2"/>
  <c r="C74" i="2"/>
  <c r="G73" i="2"/>
  <c r="C73" i="2"/>
  <c r="G72" i="2"/>
  <c r="C72" i="2"/>
  <c r="G71" i="2"/>
  <c r="C71" i="2"/>
  <c r="G70" i="2"/>
  <c r="C70" i="2"/>
  <c r="G69" i="2"/>
  <c r="C69" i="2"/>
  <c r="G68" i="2"/>
  <c r="C68" i="2"/>
  <c r="G67" i="2"/>
  <c r="C67" i="2"/>
  <c r="G66" i="2"/>
  <c r="C66" i="2"/>
  <c r="G65" i="2"/>
  <c r="C65" i="2"/>
  <c r="G64" i="2"/>
  <c r="C64" i="2"/>
  <c r="G63" i="2"/>
  <c r="C63" i="2"/>
  <c r="G62" i="2"/>
  <c r="C62" i="2"/>
  <c r="G61" i="2"/>
  <c r="C61" i="2"/>
  <c r="G60" i="2"/>
  <c r="C60" i="2"/>
  <c r="G59" i="2"/>
  <c r="C59" i="2"/>
  <c r="G58" i="2"/>
  <c r="C58" i="2"/>
  <c r="G57" i="2"/>
  <c r="C57" i="2"/>
  <c r="G56" i="2"/>
  <c r="C56" i="2"/>
  <c r="G55" i="2"/>
  <c r="C55" i="2"/>
  <c r="G54" i="2"/>
  <c r="C54" i="2"/>
  <c r="G53" i="2"/>
  <c r="C53" i="2"/>
  <c r="G52" i="2"/>
  <c r="C52" i="2"/>
  <c r="G51" i="2"/>
  <c r="C51" i="2"/>
  <c r="G50" i="2"/>
  <c r="C50" i="2"/>
  <c r="G49" i="2"/>
  <c r="C49" i="2"/>
  <c r="G48" i="2"/>
  <c r="C48" i="2"/>
  <c r="G47" i="2"/>
  <c r="C47" i="2"/>
  <c r="G46" i="2"/>
  <c r="C46" i="2"/>
  <c r="G45" i="2"/>
  <c r="C45" i="2"/>
  <c r="G44" i="2"/>
  <c r="C44" i="2"/>
  <c r="G43" i="2"/>
  <c r="C43" i="2"/>
  <c r="G42" i="2"/>
  <c r="L95" i="3"/>
  <c r="H90" i="3"/>
  <c r="D85" i="3"/>
  <c r="L79" i="3"/>
  <c r="H74" i="3"/>
  <c r="D69" i="3"/>
  <c r="L63" i="3"/>
  <c r="H58" i="3"/>
  <c r="G56" i="3"/>
  <c r="C55" i="3"/>
  <c r="K53" i="3"/>
  <c r="G52" i="3"/>
  <c r="C51" i="3"/>
  <c r="K49" i="3"/>
  <c r="G48" i="3"/>
  <c r="C47" i="3"/>
  <c r="K45" i="3"/>
  <c r="G44" i="3"/>
  <c r="C43" i="3"/>
  <c r="K41" i="3"/>
  <c r="G40" i="3"/>
  <c r="C39" i="3"/>
  <c r="K37" i="3"/>
  <c r="G36" i="3"/>
  <c r="C35" i="3"/>
  <c r="K33" i="3"/>
  <c r="G32" i="3"/>
  <c r="C31" i="3"/>
  <c r="K29" i="3"/>
  <c r="B29" i="3"/>
  <c r="F28" i="3"/>
  <c r="J27" i="3"/>
  <c r="B27" i="3"/>
  <c r="F26" i="3"/>
  <c r="K25" i="3"/>
  <c r="F25" i="3"/>
  <c r="L24" i="3"/>
  <c r="G24" i="3"/>
  <c r="B24" i="3"/>
  <c r="H23" i="3"/>
  <c r="C23" i="3"/>
  <c r="J22" i="3"/>
  <c r="F22" i="3"/>
  <c r="B22" i="3"/>
  <c r="J21" i="3"/>
  <c r="F21" i="3"/>
  <c r="B21" i="3"/>
  <c r="J20" i="3"/>
  <c r="F20" i="3"/>
  <c r="B20" i="3"/>
  <c r="J19" i="3"/>
  <c r="F19" i="3"/>
  <c r="B19" i="3"/>
  <c r="J18" i="3"/>
  <c r="F18" i="3"/>
  <c r="B18" i="3"/>
  <c r="J17" i="3"/>
  <c r="F17" i="3"/>
  <c r="B17" i="3"/>
  <c r="J16" i="3"/>
  <c r="F16" i="3"/>
  <c r="B16" i="3"/>
  <c r="J15" i="3"/>
  <c r="F15" i="3"/>
  <c r="B15" i="3"/>
  <c r="J14" i="3"/>
  <c r="F14" i="3"/>
  <c r="B14" i="3"/>
  <c r="J13" i="3"/>
  <c r="F13" i="3"/>
  <c r="B13" i="3"/>
  <c r="J12" i="3"/>
  <c r="F12" i="3"/>
  <c r="B12" i="3"/>
  <c r="J11" i="3"/>
  <c r="F11" i="3"/>
  <c r="B11" i="3"/>
  <c r="J10" i="3"/>
  <c r="F10" i="3"/>
  <c r="B10" i="3"/>
  <c r="J9" i="3"/>
  <c r="F9" i="3"/>
  <c r="B9" i="3"/>
  <c r="J5" i="3"/>
  <c r="F5" i="3"/>
  <c r="B5" i="3"/>
  <c r="F126" i="2"/>
  <c r="B126" i="2"/>
  <c r="F125" i="2"/>
  <c r="B125" i="2"/>
  <c r="F124" i="2"/>
  <c r="B124" i="2"/>
  <c r="F123" i="2"/>
  <c r="B123" i="2"/>
  <c r="F122" i="2"/>
  <c r="B122" i="2"/>
  <c r="F121" i="2"/>
  <c r="B121" i="2"/>
  <c r="F120" i="2"/>
  <c r="B120" i="2"/>
  <c r="F119" i="2"/>
  <c r="B119" i="2"/>
  <c r="F118" i="2"/>
  <c r="B118" i="2"/>
  <c r="F117" i="2"/>
  <c r="B117" i="2"/>
  <c r="F116" i="2"/>
  <c r="B116" i="2"/>
  <c r="F115" i="2"/>
  <c r="B115" i="2"/>
  <c r="F114" i="2"/>
  <c r="B114" i="2"/>
  <c r="F113" i="2"/>
  <c r="B113" i="2"/>
  <c r="F112" i="2"/>
  <c r="B112" i="2"/>
  <c r="F111" i="2"/>
  <c r="B111" i="2"/>
  <c r="F110" i="2"/>
  <c r="B110" i="2"/>
  <c r="F109" i="2"/>
  <c r="B109" i="2"/>
  <c r="F108" i="2"/>
  <c r="B108" i="2"/>
  <c r="F107" i="2"/>
  <c r="B107" i="2"/>
  <c r="F106" i="2"/>
  <c r="B106" i="2"/>
  <c r="F105" i="2"/>
  <c r="B105" i="2"/>
  <c r="F104" i="2"/>
  <c r="B104" i="2"/>
  <c r="F103" i="2"/>
  <c r="B103" i="2"/>
  <c r="F102" i="2"/>
  <c r="B102" i="2"/>
  <c r="F101" i="2"/>
  <c r="B101" i="2"/>
  <c r="F100" i="2"/>
  <c r="B100" i="2"/>
  <c r="F99" i="2"/>
  <c r="B99" i="2"/>
  <c r="F98" i="2"/>
  <c r="B98" i="2"/>
  <c r="F97" i="2"/>
  <c r="B97" i="2"/>
  <c r="F96" i="2"/>
  <c r="B96" i="2"/>
  <c r="F95" i="2"/>
  <c r="B95" i="2"/>
  <c r="F94" i="2"/>
  <c r="B94" i="2"/>
  <c r="F93" i="2"/>
  <c r="B93" i="2"/>
  <c r="F92" i="2"/>
  <c r="B92" i="2"/>
  <c r="F91" i="2"/>
  <c r="B91" i="2"/>
  <c r="F90" i="2"/>
  <c r="B90" i="2"/>
  <c r="F89" i="2"/>
  <c r="B89" i="2"/>
  <c r="F88" i="2"/>
  <c r="B88" i="2"/>
  <c r="F87" i="2"/>
  <c r="B87" i="2"/>
  <c r="F86" i="2"/>
  <c r="B86" i="2"/>
  <c r="F85" i="2"/>
  <c r="B85" i="2"/>
  <c r="F84" i="2"/>
  <c r="B84" i="2"/>
  <c r="F83" i="2"/>
  <c r="B83" i="2"/>
  <c r="F82" i="2"/>
  <c r="B82" i="2"/>
  <c r="F81" i="2"/>
  <c r="B81" i="2"/>
  <c r="F80" i="2"/>
  <c r="B80" i="2"/>
  <c r="F79" i="2"/>
  <c r="B79" i="2"/>
  <c r="F78" i="2"/>
  <c r="B78" i="2"/>
  <c r="F77" i="2"/>
  <c r="B77" i="2"/>
  <c r="F76" i="2"/>
  <c r="B76" i="2"/>
  <c r="F75" i="2"/>
  <c r="B75" i="2"/>
  <c r="F74" i="2"/>
  <c r="B74" i="2"/>
  <c r="F73" i="2"/>
  <c r="B73" i="2"/>
  <c r="F72" i="2"/>
  <c r="B72" i="2"/>
  <c r="F71" i="2"/>
  <c r="B71" i="2"/>
  <c r="F70" i="2"/>
  <c r="B70" i="2"/>
  <c r="F69" i="2"/>
  <c r="B69" i="2"/>
  <c r="F68" i="2"/>
  <c r="B68" i="2"/>
  <c r="F67" i="2"/>
  <c r="B67" i="2"/>
  <c r="F66" i="2"/>
  <c r="B66" i="2"/>
  <c r="F65" i="2"/>
  <c r="B65" i="2"/>
  <c r="F64" i="2"/>
  <c r="B64" i="2"/>
  <c r="F63" i="2"/>
  <c r="B63" i="2"/>
  <c r="F62" i="2"/>
  <c r="B62" i="2"/>
  <c r="F61" i="2"/>
  <c r="B61" i="2"/>
  <c r="F60" i="2"/>
  <c r="B60" i="2"/>
  <c r="F59" i="2"/>
  <c r="B59" i="2"/>
  <c r="F58" i="2"/>
  <c r="B58" i="2"/>
  <c r="F57" i="2"/>
  <c r="B57" i="2"/>
  <c r="F56" i="2"/>
  <c r="B56" i="2"/>
  <c r="F55" i="2"/>
  <c r="B55" i="2"/>
  <c r="F54" i="2"/>
  <c r="B54" i="2"/>
  <c r="F53" i="2"/>
  <c r="B53" i="2"/>
  <c r="F52" i="2"/>
  <c r="B52" i="2"/>
  <c r="F51" i="2"/>
  <c r="B51" i="2"/>
  <c r="F50" i="2"/>
  <c r="B50" i="2"/>
  <c r="F49" i="2"/>
  <c r="B49" i="2"/>
  <c r="F48" i="2"/>
  <c r="H101" i="3"/>
  <c r="H78" i="3"/>
  <c r="K57" i="3"/>
  <c r="C52" i="3"/>
  <c r="K46" i="3"/>
  <c r="G41" i="3"/>
  <c r="C36" i="3"/>
  <c r="K30" i="3"/>
  <c r="G27" i="3"/>
  <c r="D25" i="3"/>
  <c r="G23" i="3"/>
  <c r="A22" i="3"/>
  <c r="I20" i="3"/>
  <c r="E19" i="3"/>
  <c r="A18" i="3"/>
  <c r="I16" i="3"/>
  <c r="E15" i="3"/>
  <c r="A14" i="3"/>
  <c r="I12" i="3"/>
  <c r="E11" i="3"/>
  <c r="A10" i="3"/>
  <c r="I5" i="3"/>
  <c r="A126" i="2"/>
  <c r="A124" i="2"/>
  <c r="A122" i="2"/>
  <c r="A120" i="2"/>
  <c r="A118" i="2"/>
  <c r="A116" i="2"/>
  <c r="A114" i="2"/>
  <c r="A112" i="2"/>
  <c r="A110" i="2"/>
  <c r="A108" i="2"/>
  <c r="A106" i="2"/>
  <c r="A104" i="2"/>
  <c r="A102" i="2"/>
  <c r="A100" i="2"/>
  <c r="A98" i="2"/>
  <c r="A96" i="2"/>
  <c r="A94" i="2"/>
  <c r="A92" i="2"/>
  <c r="A90" i="2"/>
  <c r="A88" i="2"/>
  <c r="A86" i="2"/>
  <c r="A84" i="2"/>
  <c r="A82" i="2"/>
  <c r="A80" i="2"/>
  <c r="A78" i="2"/>
  <c r="A76" i="2"/>
  <c r="A74" i="2"/>
  <c r="A72" i="2"/>
  <c r="A70" i="2"/>
  <c r="A68" i="2"/>
  <c r="A66" i="2"/>
  <c r="A64" i="2"/>
  <c r="A62" i="2"/>
  <c r="A60" i="2"/>
  <c r="A58" i="2"/>
  <c r="A56" i="2"/>
  <c r="A54" i="2"/>
  <c r="A52" i="2"/>
  <c r="A50" i="2"/>
  <c r="B48" i="2"/>
  <c r="E47" i="2"/>
  <c r="H46" i="2"/>
  <c r="B46" i="2"/>
  <c r="E45" i="2"/>
  <c r="H44" i="2"/>
  <c r="B44" i="2"/>
  <c r="E43" i="2"/>
  <c r="H42" i="2"/>
  <c r="C42" i="2"/>
  <c r="G41" i="2"/>
  <c r="C41" i="2"/>
  <c r="G40" i="2"/>
  <c r="C40" i="2"/>
  <c r="G39" i="2"/>
  <c r="C39" i="2"/>
  <c r="G38" i="2"/>
  <c r="C38" i="2"/>
  <c r="G37" i="2"/>
  <c r="C37" i="2"/>
  <c r="G36" i="2"/>
  <c r="C36" i="2"/>
  <c r="G35" i="2"/>
  <c r="C35" i="2"/>
  <c r="G34" i="2"/>
  <c r="C34" i="2"/>
  <c r="G33" i="2"/>
  <c r="C33" i="2"/>
  <c r="G32" i="2"/>
  <c r="C32" i="2"/>
  <c r="G31" i="2"/>
  <c r="C31" i="2"/>
  <c r="G30" i="2"/>
  <c r="C30" i="2"/>
  <c r="G29" i="2"/>
  <c r="C29" i="2"/>
  <c r="G28" i="2"/>
  <c r="C28" i="2"/>
  <c r="G27" i="2"/>
  <c r="C27" i="2"/>
  <c r="G26" i="2"/>
  <c r="C26" i="2"/>
  <c r="G25" i="2"/>
  <c r="C25" i="2"/>
  <c r="G24" i="2"/>
  <c r="C24" i="2"/>
  <c r="G23" i="2"/>
  <c r="C23" i="2"/>
  <c r="G22" i="2"/>
  <c r="C22" i="2"/>
  <c r="G21" i="2"/>
  <c r="C21" i="2"/>
  <c r="G20" i="2"/>
  <c r="C20" i="2"/>
  <c r="G19" i="2"/>
  <c r="C19" i="2"/>
  <c r="G18" i="2"/>
  <c r="C18" i="2"/>
  <c r="G17" i="2"/>
  <c r="C17" i="2"/>
  <c r="G16" i="2"/>
  <c r="C16" i="2"/>
  <c r="G15" i="2"/>
  <c r="C15" i="2"/>
  <c r="G14" i="2"/>
  <c r="C14" i="2"/>
  <c r="G13" i="2"/>
  <c r="C13" i="2"/>
  <c r="G12" i="2"/>
  <c r="C12" i="2"/>
  <c r="G11" i="2"/>
  <c r="C11" i="2"/>
  <c r="G10" i="2"/>
  <c r="C10" i="2"/>
  <c r="G9" i="2"/>
  <c r="C9" i="2"/>
  <c r="E6" i="2"/>
  <c r="A6" i="2"/>
  <c r="H94" i="3"/>
  <c r="D73" i="3"/>
  <c r="C56" i="3"/>
  <c r="K50" i="3"/>
  <c r="G45" i="3"/>
  <c r="C40" i="3"/>
  <c r="K34" i="3"/>
  <c r="G29" i="3"/>
  <c r="K26" i="3"/>
  <c r="K24" i="3"/>
  <c r="B23" i="3"/>
  <c r="I21" i="3"/>
  <c r="E20" i="3"/>
  <c r="A19" i="3"/>
  <c r="I17" i="3"/>
  <c r="E16" i="3"/>
  <c r="A15" i="3"/>
  <c r="I13" i="3"/>
  <c r="E12" i="3"/>
  <c r="A11" i="3"/>
  <c r="I9" i="3"/>
  <c r="E5" i="3"/>
  <c r="E125" i="2"/>
  <c r="E123" i="2"/>
  <c r="E121" i="2"/>
  <c r="E119" i="2"/>
  <c r="E117" i="2"/>
  <c r="E115" i="2"/>
  <c r="E113" i="2"/>
  <c r="E111" i="2"/>
  <c r="E109" i="2"/>
  <c r="E107" i="2"/>
  <c r="E105" i="2"/>
  <c r="E103" i="2"/>
  <c r="E101" i="2"/>
  <c r="E99" i="2"/>
  <c r="E97" i="2"/>
  <c r="E95" i="2"/>
  <c r="E93" i="2"/>
  <c r="E91" i="2"/>
  <c r="E89" i="2"/>
  <c r="E87" i="2"/>
  <c r="E85" i="2"/>
  <c r="E83" i="2"/>
  <c r="E81" i="2"/>
  <c r="E79" i="2"/>
  <c r="E77" i="2"/>
  <c r="E75" i="2"/>
  <c r="E73" i="2"/>
  <c r="E71" i="2"/>
  <c r="E69" i="2"/>
  <c r="E67" i="2"/>
  <c r="E65" i="2"/>
  <c r="E63" i="2"/>
  <c r="E61" i="2"/>
  <c r="E59" i="2"/>
  <c r="E57" i="2"/>
  <c r="E55" i="2"/>
  <c r="E53" i="2"/>
  <c r="E51" i="2"/>
  <c r="E49" i="2"/>
  <c r="A48" i="2"/>
  <c r="D47" i="2"/>
  <c r="F46" i="2"/>
  <c r="A46" i="2"/>
  <c r="D45" i="2"/>
  <c r="F44" i="2"/>
  <c r="A44" i="2"/>
  <c r="D43" i="2"/>
  <c r="F42" i="2"/>
  <c r="B42" i="2"/>
  <c r="F41" i="2"/>
  <c r="B41" i="2"/>
  <c r="F40" i="2"/>
  <c r="B40" i="2"/>
  <c r="F39" i="2"/>
  <c r="B39" i="2"/>
  <c r="F38" i="2"/>
  <c r="B38" i="2"/>
  <c r="F37" i="2"/>
  <c r="B37" i="2"/>
  <c r="F36" i="2"/>
  <c r="B36" i="2"/>
  <c r="F35" i="2"/>
  <c r="B35" i="2"/>
  <c r="F34" i="2"/>
  <c r="B34" i="2"/>
  <c r="F33" i="2"/>
  <c r="B33" i="2"/>
  <c r="F32" i="2"/>
  <c r="B32" i="2"/>
  <c r="F31" i="2"/>
  <c r="B31" i="2"/>
  <c r="F30" i="2"/>
  <c r="B30" i="2"/>
  <c r="F29" i="2"/>
  <c r="B29" i="2"/>
  <c r="F28" i="2"/>
  <c r="B28" i="2"/>
  <c r="F27" i="2"/>
  <c r="B27" i="2"/>
  <c r="F26" i="2"/>
  <c r="B26" i="2"/>
  <c r="F25" i="2"/>
  <c r="B25" i="2"/>
  <c r="F24" i="2"/>
  <c r="B24" i="2"/>
  <c r="F23" i="2"/>
  <c r="B23" i="2"/>
  <c r="F22" i="2"/>
  <c r="B22" i="2"/>
  <c r="F21" i="2"/>
  <c r="B21" i="2"/>
  <c r="F20" i="2"/>
  <c r="B20" i="2"/>
  <c r="F19" i="2"/>
  <c r="B19" i="2"/>
  <c r="F18" i="2"/>
  <c r="B18" i="2"/>
  <c r="F17" i="2"/>
  <c r="B17" i="2"/>
  <c r="F16" i="2"/>
  <c r="B16" i="2"/>
  <c r="F15" i="2"/>
  <c r="B15" i="2"/>
  <c r="F14" i="2"/>
  <c r="B14" i="2"/>
  <c r="F13" i="2"/>
  <c r="B13" i="2"/>
  <c r="F12" i="2"/>
  <c r="B12" i="2"/>
  <c r="F11" i="2"/>
  <c r="B11" i="2"/>
  <c r="F10" i="2"/>
  <c r="B10" i="2"/>
  <c r="F9" i="2"/>
  <c r="B9" i="2"/>
  <c r="H6" i="2"/>
  <c r="D6" i="2"/>
  <c r="D89" i="3"/>
  <c r="L67" i="3"/>
  <c r="K54" i="3"/>
  <c r="G49" i="3"/>
  <c r="C44" i="3"/>
  <c r="K38" i="3"/>
  <c r="G33" i="3"/>
  <c r="K28" i="3"/>
  <c r="C26" i="3"/>
  <c r="F24" i="3"/>
  <c r="I22" i="3"/>
  <c r="E21" i="3"/>
  <c r="A20" i="3"/>
  <c r="I18" i="3"/>
  <c r="E17" i="3"/>
  <c r="A16" i="3"/>
  <c r="I14" i="3"/>
  <c r="E13" i="3"/>
  <c r="A12" i="3"/>
  <c r="I10" i="3"/>
  <c r="E9" i="3"/>
  <c r="A5" i="3"/>
  <c r="A125" i="2"/>
  <c r="A123" i="2"/>
  <c r="A121" i="2"/>
  <c r="A119" i="2"/>
  <c r="A117" i="2"/>
  <c r="A115" i="2"/>
  <c r="A113" i="2"/>
  <c r="A111" i="2"/>
  <c r="A109" i="2"/>
  <c r="A107" i="2"/>
  <c r="A105" i="2"/>
  <c r="A103" i="2"/>
  <c r="A101" i="2"/>
  <c r="A99" i="2"/>
  <c r="A97" i="2"/>
  <c r="A95" i="2"/>
  <c r="A93" i="2"/>
  <c r="A91" i="2"/>
  <c r="A89" i="2"/>
  <c r="A87" i="2"/>
  <c r="A85" i="2"/>
  <c r="A83" i="2"/>
  <c r="A81" i="2"/>
  <c r="A79" i="2"/>
  <c r="A77" i="2"/>
  <c r="A75" i="2"/>
  <c r="A73" i="2"/>
  <c r="A71" i="2"/>
  <c r="A69" i="2"/>
  <c r="A67" i="2"/>
  <c r="A65" i="2"/>
  <c r="A63" i="2"/>
  <c r="A61" i="2"/>
  <c r="A59" i="2"/>
  <c r="A57" i="2"/>
  <c r="A55" i="2"/>
  <c r="A53" i="2"/>
  <c r="A51" i="2"/>
  <c r="A49" i="2"/>
  <c r="H47" i="2"/>
  <c r="B47" i="2"/>
  <c r="E46" i="2"/>
  <c r="H45" i="2"/>
  <c r="B45" i="2"/>
  <c r="E44" i="2"/>
  <c r="H43" i="2"/>
  <c r="B43" i="2"/>
  <c r="E42" i="2"/>
  <c r="A42" i="2"/>
  <c r="E41" i="2"/>
  <c r="A41" i="2"/>
  <c r="E40" i="2"/>
  <c r="A40" i="2"/>
  <c r="E39" i="2"/>
  <c r="A39" i="2"/>
  <c r="E38" i="2"/>
  <c r="A38" i="2"/>
  <c r="E37" i="2"/>
  <c r="A37" i="2"/>
  <c r="E36" i="2"/>
  <c r="A36" i="2"/>
  <c r="E35" i="2"/>
  <c r="A35" i="2"/>
  <c r="E34" i="2"/>
  <c r="A34" i="2"/>
  <c r="E33" i="2"/>
  <c r="A33" i="2"/>
  <c r="E32" i="2"/>
  <c r="A32" i="2"/>
  <c r="E31" i="2"/>
  <c r="A31" i="2"/>
  <c r="E30" i="2"/>
  <c r="A30" i="2"/>
  <c r="E29" i="2"/>
  <c r="A29" i="2"/>
  <c r="E28" i="2"/>
  <c r="A28" i="2"/>
  <c r="E27" i="2"/>
  <c r="A27" i="2"/>
  <c r="E26" i="2"/>
  <c r="A26" i="2"/>
  <c r="E25" i="2"/>
  <c r="A25" i="2"/>
  <c r="E24" i="2"/>
  <c r="A24" i="2"/>
  <c r="E23" i="2"/>
  <c r="A23" i="2"/>
  <c r="E22" i="2"/>
  <c r="A22" i="2"/>
  <c r="E21" i="2"/>
  <c r="A21" i="2"/>
  <c r="E20" i="2"/>
  <c r="A20" i="2"/>
  <c r="E19" i="2"/>
  <c r="A19" i="2"/>
  <c r="E18" i="2"/>
  <c r="A18" i="2"/>
  <c r="E17" i="2"/>
  <c r="A17" i="2"/>
  <c r="E16" i="2"/>
  <c r="A16" i="2"/>
  <c r="E15" i="2"/>
  <c r="A15" i="2"/>
  <c r="E14" i="2"/>
  <c r="A14" i="2"/>
  <c r="E13" i="2"/>
  <c r="A13" i="2"/>
  <c r="E12" i="2"/>
  <c r="A12" i="2"/>
  <c r="E11" i="2"/>
  <c r="A11" i="2"/>
  <c r="E10" i="2"/>
  <c r="A10" i="2"/>
  <c r="E9" i="2"/>
  <c r="A9" i="2"/>
  <c r="G6" i="2"/>
  <c r="C6" i="2"/>
  <c r="L83" i="3"/>
  <c r="K42" i="3"/>
  <c r="J25" i="3"/>
  <c r="I19" i="3"/>
  <c r="E14" i="3"/>
  <c r="A9" i="3"/>
  <c r="E120" i="2"/>
  <c r="E112" i="2"/>
  <c r="E104" i="2"/>
  <c r="E96" i="2"/>
  <c r="E88" i="2"/>
  <c r="E80" i="2"/>
  <c r="E72" i="2"/>
  <c r="E64" i="2"/>
  <c r="E56" i="2"/>
  <c r="E48" i="2"/>
  <c r="F45" i="2"/>
  <c r="A43" i="2"/>
  <c r="H40" i="2"/>
  <c r="H38" i="2"/>
  <c r="H36" i="2"/>
  <c r="H34" i="2"/>
  <c r="H32" i="2"/>
  <c r="H30" i="2"/>
  <c r="H28" i="2"/>
  <c r="H26" i="2"/>
  <c r="H24" i="2"/>
  <c r="H22" i="2"/>
  <c r="H20" i="2"/>
  <c r="H18" i="2"/>
  <c r="H16" i="2"/>
  <c r="H14" i="2"/>
  <c r="H12" i="2"/>
  <c r="H10" i="2"/>
  <c r="C48" i="3"/>
  <c r="I15" i="3"/>
  <c r="E114" i="2"/>
  <c r="E98" i="2"/>
  <c r="E66" i="2"/>
  <c r="D46" i="2"/>
  <c r="D39" i="2"/>
  <c r="D33" i="2"/>
  <c r="D27" i="2"/>
  <c r="D21" i="2"/>
  <c r="D15" i="2"/>
  <c r="D9" i="2"/>
  <c r="H62" i="3"/>
  <c r="G37" i="3"/>
  <c r="L23" i="3"/>
  <c r="E18" i="3"/>
  <c r="A13" i="3"/>
  <c r="E126" i="2"/>
  <c r="E118" i="2"/>
  <c r="E110" i="2"/>
  <c r="E102" i="2"/>
  <c r="E94" i="2"/>
  <c r="E86" i="2"/>
  <c r="E78" i="2"/>
  <c r="E70" i="2"/>
  <c r="E62" i="2"/>
  <c r="E54" i="2"/>
  <c r="F47" i="2"/>
  <c r="A45" i="2"/>
  <c r="D42" i="2"/>
  <c r="D40" i="2"/>
  <c r="D38" i="2"/>
  <c r="D36" i="2"/>
  <c r="D34" i="2"/>
  <c r="D32" i="2"/>
  <c r="D30" i="2"/>
  <c r="D28" i="2"/>
  <c r="D26" i="2"/>
  <c r="D24" i="2"/>
  <c r="D22" i="2"/>
  <c r="D20" i="2"/>
  <c r="D18" i="2"/>
  <c r="D16" i="2"/>
  <c r="D14" i="2"/>
  <c r="D12" i="2"/>
  <c r="D10" i="2"/>
  <c r="A21" i="3"/>
  <c r="E106" i="2"/>
  <c r="E82" i="2"/>
  <c r="E58" i="2"/>
  <c r="F43" i="2"/>
  <c r="D37" i="2"/>
  <c r="D31" i="2"/>
  <c r="D25" i="2"/>
  <c r="D19" i="2"/>
  <c r="D13" i="2"/>
  <c r="B6" i="2"/>
  <c r="G53" i="3"/>
  <c r="C32" i="3"/>
  <c r="E22" i="3"/>
  <c r="A17" i="3"/>
  <c r="I11" i="3"/>
  <c r="E124" i="2"/>
  <c r="E116" i="2"/>
  <c r="E108" i="2"/>
  <c r="E100" i="2"/>
  <c r="E92" i="2"/>
  <c r="E84" i="2"/>
  <c r="E76" i="2"/>
  <c r="E68" i="2"/>
  <c r="E60" i="2"/>
  <c r="E52" i="2"/>
  <c r="A47" i="2"/>
  <c r="D44" i="2"/>
  <c r="H41" i="2"/>
  <c r="H39" i="2"/>
  <c r="H37" i="2"/>
  <c r="H35" i="2"/>
  <c r="H33" i="2"/>
  <c r="H31" i="2"/>
  <c r="H29" i="2"/>
  <c r="H27" i="2"/>
  <c r="H25" i="2"/>
  <c r="H23" i="2"/>
  <c r="H21" i="2"/>
  <c r="H19" i="2"/>
  <c r="H17" i="2"/>
  <c r="H15" i="2"/>
  <c r="H13" i="2"/>
  <c r="H11" i="2"/>
  <c r="H9" i="2"/>
  <c r="F6" i="2"/>
  <c r="C28" i="3"/>
  <c r="E10" i="3"/>
  <c r="E122" i="2"/>
  <c r="E90" i="2"/>
  <c r="E74" i="2"/>
  <c r="E50" i="2"/>
  <c r="D41" i="2"/>
  <c r="D35" i="2"/>
  <c r="D29" i="2"/>
  <c r="D23" i="2"/>
  <c r="D17" i="2"/>
  <c r="D11" i="2"/>
  <c r="D4" i="1" l="1"/>
  <c r="D8" i="1"/>
  <c r="BG8" i="1"/>
  <c r="BK8" i="1"/>
  <c r="BO8" i="1"/>
  <c r="D12" i="1"/>
  <c r="BG12" i="1"/>
  <c r="BK12" i="1"/>
  <c r="BO12" i="1"/>
  <c r="D16" i="1"/>
  <c r="AL16" i="1"/>
  <c r="AP16" i="1"/>
  <c r="AT16" i="1"/>
  <c r="AX16" i="1"/>
  <c r="BB16" i="1"/>
  <c r="AT4" i="1"/>
  <c r="AU4" i="1" s="1"/>
  <c r="BG16" i="1"/>
  <c r="BK16" i="1"/>
  <c r="AK20" i="1"/>
  <c r="BN18" i="1"/>
  <c r="C20" i="1"/>
  <c r="AK22" i="1"/>
  <c r="BQ4" i="1"/>
  <c r="F8" i="1"/>
  <c r="BI8" i="1"/>
  <c r="BM8" i="1"/>
  <c r="BQ8" i="1"/>
  <c r="F12" i="1"/>
  <c r="BI12" i="1"/>
  <c r="BM12" i="1"/>
  <c r="BQ12" i="1"/>
  <c r="F16" i="1"/>
  <c r="AN16" i="1"/>
  <c r="AR16" i="1"/>
  <c r="AV16" i="1"/>
  <c r="AZ16" i="1"/>
  <c r="BD16" i="1"/>
  <c r="BI16" i="1"/>
  <c r="BN16" i="1"/>
  <c r="C22" i="1"/>
  <c r="C4" i="1"/>
  <c r="A4" i="1"/>
  <c r="B4" i="1" s="1"/>
  <c r="BP4" i="1"/>
  <c r="C8" i="1"/>
  <c r="A8" i="1"/>
  <c r="E8" i="1"/>
  <c r="BF8" i="1"/>
  <c r="BH8" i="1"/>
  <c r="BJ8" i="1"/>
  <c r="BL8" i="1"/>
  <c r="BN8" i="1"/>
  <c r="BP8" i="1"/>
  <c r="C12" i="1"/>
  <c r="A12" i="1"/>
  <c r="E12" i="1"/>
  <c r="BF12" i="1"/>
  <c r="BH12" i="1"/>
  <c r="BJ12" i="1"/>
  <c r="BL12" i="1"/>
  <c r="BN12" i="1"/>
  <c r="BP12" i="1"/>
  <c r="C16" i="1"/>
  <c r="A16" i="1"/>
  <c r="E16" i="1"/>
  <c r="AK16" i="1"/>
  <c r="AM16" i="1"/>
  <c r="AO16" i="1"/>
  <c r="AQ16" i="1"/>
  <c r="AS16" i="1"/>
  <c r="AU16" i="1"/>
  <c r="AW16" i="1"/>
  <c r="AY16" i="1"/>
  <c r="BA16" i="1"/>
  <c r="AS4" i="1"/>
  <c r="AR4" i="1" s="1"/>
  <c r="BC16" i="1"/>
  <c r="BF16" i="1"/>
  <c r="BH16" i="1"/>
  <c r="BJ16" i="1"/>
  <c r="BL16" i="1"/>
  <c r="BN17" i="1"/>
  <c r="BO16" i="1"/>
  <c r="C21" i="1"/>
  <c r="D20" i="1"/>
  <c r="AK21" i="1"/>
  <c r="AL20" i="1"/>
  <c r="AO20" i="1"/>
  <c r="AS20" i="1"/>
  <c r="AW20" i="1"/>
  <c r="BA20" i="1"/>
  <c r="BF20" i="1"/>
  <c r="BJ20" i="1"/>
  <c r="BN20" i="1"/>
  <c r="C24" i="1"/>
  <c r="AK34" i="1"/>
  <c r="H24" i="1"/>
  <c r="AO34" i="1"/>
  <c r="L24" i="1"/>
  <c r="AS34" i="1"/>
  <c r="P24" i="1"/>
  <c r="AW34" i="1"/>
  <c r="T24" i="1"/>
  <c r="BA34" i="1"/>
  <c r="X24" i="1"/>
  <c r="BE34" i="1"/>
  <c r="AB24" i="1"/>
  <c r="BI34" i="1"/>
  <c r="AF24" i="1"/>
  <c r="AK24" i="1"/>
  <c r="AO24" i="1"/>
  <c r="AS24" i="1"/>
  <c r="AW24" i="1"/>
  <c r="BA24" i="1"/>
  <c r="BF24" i="1"/>
  <c r="BJ24" i="1"/>
  <c r="BN24" i="1"/>
  <c r="C28" i="1"/>
  <c r="AK38" i="1"/>
  <c r="H28" i="1"/>
  <c r="AO38" i="1"/>
  <c r="L28" i="1"/>
  <c r="P28" i="1"/>
  <c r="AS38" i="1"/>
  <c r="T28" i="1"/>
  <c r="AW38" i="1"/>
  <c r="X28" i="1"/>
  <c r="BA38" i="1"/>
  <c r="AB28" i="1"/>
  <c r="BE38" i="1"/>
  <c r="AF28" i="1"/>
  <c r="BI38" i="1"/>
  <c r="AK28" i="1"/>
  <c r="AO28" i="1"/>
  <c r="AS28" i="1"/>
  <c r="AW28" i="1"/>
  <c r="BA28" i="1"/>
  <c r="BF28" i="1"/>
  <c r="BJ28" i="1"/>
  <c r="BN28" i="1"/>
  <c r="C5" i="1"/>
  <c r="C6" i="1"/>
  <c r="BP5" i="1"/>
  <c r="BP6" i="1"/>
  <c r="C9" i="1"/>
  <c r="C10" i="1"/>
  <c r="E9" i="1"/>
  <c r="E10" i="1"/>
  <c r="BF9" i="1"/>
  <c r="BF10" i="1"/>
  <c r="BH9" i="1"/>
  <c r="BH10" i="1"/>
  <c r="BJ9" i="1"/>
  <c r="BJ10" i="1"/>
  <c r="BL9" i="1"/>
  <c r="BL10" i="1"/>
  <c r="BN9" i="1"/>
  <c r="BN10" i="1"/>
  <c r="BP9" i="1"/>
  <c r="BP10" i="1"/>
  <c r="C13" i="1"/>
  <c r="C14" i="1"/>
  <c r="E13" i="1"/>
  <c r="E14" i="1"/>
  <c r="BF13" i="1"/>
  <c r="BF14" i="1"/>
  <c r="BH13" i="1"/>
  <c r="BH14" i="1"/>
  <c r="BJ13" i="1"/>
  <c r="BJ14" i="1"/>
  <c r="BL13" i="1"/>
  <c r="BL14" i="1"/>
  <c r="BN13" i="1"/>
  <c r="BN14" i="1"/>
  <c r="BP13" i="1"/>
  <c r="BP14" i="1"/>
  <c r="C17" i="1"/>
  <c r="C18" i="1"/>
  <c r="E17" i="1"/>
  <c r="E18" i="1"/>
  <c r="AK17" i="1"/>
  <c r="AK18" i="1"/>
  <c r="AM17" i="1"/>
  <c r="AM18" i="1"/>
  <c r="AO17" i="1"/>
  <c r="AO18" i="1"/>
  <c r="AQ17" i="1"/>
  <c r="AQ18" i="1"/>
  <c r="AS17" i="1"/>
  <c r="AS18" i="1"/>
  <c r="AU17" i="1"/>
  <c r="AU18" i="1"/>
  <c r="AW17" i="1"/>
  <c r="AW18" i="1"/>
  <c r="AY17" i="1"/>
  <c r="AY18" i="1"/>
  <c r="BA17" i="1"/>
  <c r="AS5" i="1"/>
  <c r="AR5" i="1" s="1"/>
  <c r="BA18" i="1"/>
  <c r="AS6" i="1"/>
  <c r="AR6" i="1" s="1"/>
  <c r="BC17" i="1"/>
  <c r="BC18" i="1"/>
  <c r="BF17" i="1"/>
  <c r="BF18" i="1"/>
  <c r="BH17" i="1"/>
  <c r="BH18" i="1"/>
  <c r="BJ17" i="1"/>
  <c r="BJ18" i="1"/>
  <c r="BL17" i="1"/>
  <c r="BL18" i="1"/>
  <c r="BP16" i="1"/>
  <c r="BP18" i="1"/>
  <c r="E20" i="1"/>
  <c r="E22" i="1"/>
  <c r="AM20" i="1"/>
  <c r="A24" i="1"/>
  <c r="A28" i="1"/>
  <c r="C7" i="1"/>
  <c r="BP1" i="1"/>
  <c r="BP7" i="1"/>
  <c r="C11" i="1"/>
  <c r="E5" i="1"/>
  <c r="E11" i="1"/>
  <c r="BF5" i="1"/>
  <c r="BF11" i="1"/>
  <c r="BH5" i="1"/>
  <c r="BH11" i="1"/>
  <c r="BJ5" i="1"/>
  <c r="BJ11" i="1"/>
  <c r="BL5" i="1"/>
  <c r="BL11" i="1"/>
  <c r="BN5" i="1"/>
  <c r="BN11" i="1"/>
  <c r="BP11" i="1"/>
  <c r="C15" i="1"/>
  <c r="E15" i="1"/>
  <c r="BF15" i="1"/>
  <c r="BH15" i="1"/>
  <c r="BJ15" i="1"/>
  <c r="BL15" i="1"/>
  <c r="BN15" i="1"/>
  <c r="BP15" i="1"/>
  <c r="C19" i="1"/>
  <c r="E19" i="1"/>
  <c r="AK13" i="1"/>
  <c r="AK19" i="1"/>
  <c r="AM13" i="1"/>
  <c r="AM19" i="1"/>
  <c r="AO13" i="1"/>
  <c r="AO19" i="1"/>
  <c r="AQ13" i="1"/>
  <c r="AQ19" i="1"/>
  <c r="AS13" i="1"/>
  <c r="AS19" i="1"/>
  <c r="AU13" i="1"/>
  <c r="AU19" i="1"/>
  <c r="AW13" i="1"/>
  <c r="AW19" i="1"/>
  <c r="AY13" i="1"/>
  <c r="AY19" i="1"/>
  <c r="BA13" i="1"/>
  <c r="BA19" i="1"/>
  <c r="AS7" i="1"/>
  <c r="AU7" i="1" s="1"/>
  <c r="BC13" i="1"/>
  <c r="BC19" i="1"/>
  <c r="BF19" i="1"/>
  <c r="BH19" i="1"/>
  <c r="BJ19" i="1"/>
  <c r="BM16" i="1"/>
  <c r="BP17" i="1"/>
  <c r="BQ16" i="1"/>
  <c r="A20" i="1"/>
  <c r="E21" i="1"/>
  <c r="F20" i="1"/>
  <c r="AM21" i="1"/>
  <c r="AQ20" i="1"/>
  <c r="AU20" i="1"/>
  <c r="AY20" i="1"/>
  <c r="BC20" i="1"/>
  <c r="BH20" i="1"/>
  <c r="BL20" i="1"/>
  <c r="BP20" i="1"/>
  <c r="E24" i="1"/>
  <c r="AM34" i="1"/>
  <c r="J24" i="1"/>
  <c r="AQ34" i="1"/>
  <c r="N24" i="1"/>
  <c r="AU34" i="1"/>
  <c r="R24" i="1"/>
  <c r="AY34" i="1"/>
  <c r="V24" i="1"/>
  <c r="BC34" i="1"/>
  <c r="Z24" i="1"/>
  <c r="BG34" i="1"/>
  <c r="AD24" i="1"/>
  <c r="BK34" i="1"/>
  <c r="AH24" i="1"/>
  <c r="AM24" i="1"/>
  <c r="AQ24" i="1"/>
  <c r="AU24" i="1"/>
  <c r="AY24" i="1"/>
  <c r="BC24" i="1"/>
  <c r="BH24" i="1"/>
  <c r="BL24" i="1"/>
  <c r="BP24" i="1"/>
  <c r="E28" i="1"/>
  <c r="AM38" i="1"/>
  <c r="J28" i="1"/>
  <c r="AQ38" i="1"/>
  <c r="N28" i="1"/>
  <c r="AU38" i="1"/>
  <c r="R28" i="1"/>
  <c r="AY38" i="1"/>
  <c r="V28" i="1"/>
  <c r="BC38" i="1"/>
  <c r="Z28" i="1"/>
  <c r="BG38" i="1"/>
  <c r="AD28" i="1"/>
  <c r="BK38" i="1"/>
  <c r="AH28" i="1"/>
  <c r="AM28" i="1"/>
  <c r="AQ28" i="1"/>
  <c r="AU28" i="1"/>
  <c r="AY28" i="1"/>
  <c r="BC28" i="1"/>
  <c r="BH28" i="1"/>
  <c r="BL28" i="1"/>
  <c r="BP28" i="1"/>
  <c r="AM22" i="1"/>
  <c r="AO21" i="1"/>
  <c r="AO22" i="1"/>
  <c r="AQ21" i="1"/>
  <c r="AQ22" i="1"/>
  <c r="AS21" i="1"/>
  <c r="AS22" i="1"/>
  <c r="AU21" i="1"/>
  <c r="AU22" i="1"/>
  <c r="AW21" i="1"/>
  <c r="AW22" i="1"/>
  <c r="AY21" i="1"/>
  <c r="AY22" i="1"/>
  <c r="BA21" i="1"/>
  <c r="BA22" i="1"/>
  <c r="BC21" i="1"/>
  <c r="BC22" i="1"/>
  <c r="BF21" i="1"/>
  <c r="BF22" i="1"/>
  <c r="BH21" i="1"/>
  <c r="BH22" i="1"/>
  <c r="BJ21" i="1"/>
  <c r="BJ22" i="1"/>
  <c r="BL21" i="1"/>
  <c r="BL22" i="1"/>
  <c r="BN21" i="1"/>
  <c r="BN22" i="1"/>
  <c r="BP21" i="1"/>
  <c r="BP22" i="1"/>
  <c r="C25" i="1"/>
  <c r="C26" i="1"/>
  <c r="E25" i="1"/>
  <c r="E26" i="1"/>
  <c r="AK35" i="1"/>
  <c r="H25" i="1"/>
  <c r="H26" i="1"/>
  <c r="AK36" i="1"/>
  <c r="AM35" i="1"/>
  <c r="J25" i="1"/>
  <c r="AM36" i="1"/>
  <c r="J26" i="1"/>
  <c r="AO35" i="1"/>
  <c r="L25" i="1"/>
  <c r="AO36" i="1"/>
  <c r="L26" i="1"/>
  <c r="AQ35" i="1"/>
  <c r="N25" i="1"/>
  <c r="AQ36" i="1"/>
  <c r="N26" i="1"/>
  <c r="AS35" i="1"/>
  <c r="P25" i="1"/>
  <c r="P26" i="1"/>
  <c r="AS36" i="1"/>
  <c r="AU35" i="1"/>
  <c r="R25" i="1"/>
  <c r="AU36" i="1"/>
  <c r="R26" i="1"/>
  <c r="AW35" i="1"/>
  <c r="T25" i="1"/>
  <c r="AW36" i="1"/>
  <c r="T26" i="1"/>
  <c r="AY35" i="1"/>
  <c r="V25" i="1"/>
  <c r="AY36" i="1"/>
  <c r="V26" i="1"/>
  <c r="BA35" i="1"/>
  <c r="X25" i="1"/>
  <c r="BA36" i="1"/>
  <c r="X26" i="1"/>
  <c r="BC35" i="1"/>
  <c r="Z25" i="1"/>
  <c r="BC36" i="1"/>
  <c r="Z26" i="1"/>
  <c r="BE35" i="1"/>
  <c r="AB25" i="1"/>
  <c r="BE36" i="1"/>
  <c r="AB26" i="1"/>
  <c r="BG35" i="1"/>
  <c r="AD25" i="1"/>
  <c r="BG36" i="1"/>
  <c r="AD26" i="1"/>
  <c r="BI35" i="1"/>
  <c r="AF25" i="1"/>
  <c r="BI36" i="1"/>
  <c r="AF26" i="1"/>
  <c r="BK35" i="1"/>
  <c r="AH25" i="1"/>
  <c r="BK36" i="1"/>
  <c r="AH26" i="1"/>
  <c r="AK25" i="1"/>
  <c r="AK26" i="1"/>
  <c r="AM25" i="1"/>
  <c r="AM26" i="1"/>
  <c r="AO25" i="1"/>
  <c r="AO26" i="1"/>
  <c r="AQ25" i="1"/>
  <c r="AQ26" i="1"/>
  <c r="AS25" i="1"/>
  <c r="AS26" i="1"/>
  <c r="AU25" i="1"/>
  <c r="AU26" i="1"/>
  <c r="AW25" i="1"/>
  <c r="AW26" i="1"/>
  <c r="AY25" i="1"/>
  <c r="AY26" i="1"/>
  <c r="BA25" i="1"/>
  <c r="BA26" i="1"/>
  <c r="BC25" i="1"/>
  <c r="BC26" i="1"/>
  <c r="BF25" i="1"/>
  <c r="BF26" i="1"/>
  <c r="BH25" i="1"/>
  <c r="BH26" i="1"/>
  <c r="BJ25" i="1"/>
  <c r="BJ26" i="1"/>
  <c r="BL25" i="1"/>
  <c r="BL26" i="1"/>
  <c r="BN25" i="1"/>
  <c r="BN26" i="1"/>
  <c r="BP25" i="1"/>
  <c r="BP26" i="1"/>
  <c r="C29" i="1"/>
  <c r="C30" i="1"/>
  <c r="E29" i="1"/>
  <c r="E30" i="1"/>
  <c r="AK39" i="1"/>
  <c r="H29" i="1"/>
  <c r="H30" i="1"/>
  <c r="AK40" i="1"/>
  <c r="AM39" i="1"/>
  <c r="J29" i="1"/>
  <c r="J30" i="1"/>
  <c r="AM40" i="1"/>
  <c r="AO39" i="1"/>
  <c r="L29" i="1"/>
  <c r="AO40" i="1"/>
  <c r="L30" i="1"/>
  <c r="AQ39" i="1"/>
  <c r="N29" i="1"/>
  <c r="AQ40" i="1"/>
  <c r="N30" i="1"/>
  <c r="AS39" i="1"/>
  <c r="P29" i="1"/>
  <c r="P30" i="1"/>
  <c r="AS40" i="1"/>
  <c r="AU39" i="1"/>
  <c r="R29" i="1"/>
  <c r="R30" i="1"/>
  <c r="AU40" i="1"/>
  <c r="T29" i="1"/>
  <c r="AW39" i="1"/>
  <c r="AW40" i="1"/>
  <c r="T30" i="1"/>
  <c r="AY39" i="1"/>
  <c r="V29" i="1"/>
  <c r="AY40" i="1"/>
  <c r="V30" i="1"/>
  <c r="BA39" i="1"/>
  <c r="X29" i="1"/>
  <c r="X30" i="1"/>
  <c r="BA40" i="1"/>
  <c r="BC39" i="1"/>
  <c r="Z29" i="1"/>
  <c r="Z30" i="1"/>
  <c r="BC40" i="1"/>
  <c r="BE39" i="1"/>
  <c r="AB29" i="1"/>
  <c r="BE40" i="1"/>
  <c r="AB30" i="1"/>
  <c r="BG39" i="1"/>
  <c r="AD29" i="1"/>
  <c r="BG40" i="1"/>
  <c r="AD30" i="1"/>
  <c r="BI39" i="1"/>
  <c r="AF29" i="1"/>
  <c r="AF30" i="1"/>
  <c r="BI40" i="1"/>
  <c r="BK39" i="1"/>
  <c r="AH29" i="1"/>
  <c r="AH30" i="1"/>
  <c r="BK40" i="1"/>
  <c r="AK29" i="1"/>
  <c r="AK30" i="1"/>
  <c r="AM29" i="1"/>
  <c r="AM30" i="1"/>
  <c r="AO29" i="1"/>
  <c r="AO30" i="1"/>
  <c r="AQ29" i="1"/>
  <c r="AQ30" i="1"/>
  <c r="AS29" i="1"/>
  <c r="AS30" i="1"/>
  <c r="AU29" i="1"/>
  <c r="AU30" i="1"/>
  <c r="AW29" i="1"/>
  <c r="AW30" i="1"/>
  <c r="AY29" i="1"/>
  <c r="AY30" i="1"/>
  <c r="BA29" i="1"/>
  <c r="BA30" i="1"/>
  <c r="BC29" i="1"/>
  <c r="BC30" i="1"/>
  <c r="BF29" i="1"/>
  <c r="BF30" i="1"/>
  <c r="BH29" i="1"/>
  <c r="BH30" i="1"/>
  <c r="BJ29" i="1"/>
  <c r="BJ30" i="1"/>
  <c r="BL29" i="1"/>
  <c r="BL30" i="1"/>
  <c r="BN29" i="1"/>
  <c r="BN30" i="1"/>
  <c r="BP29" i="1"/>
  <c r="BP30" i="1"/>
  <c r="BL19" i="1"/>
  <c r="BN19" i="1"/>
  <c r="BP19" i="1"/>
  <c r="C23" i="1"/>
  <c r="E23" i="1"/>
  <c r="AK23" i="1"/>
  <c r="AM23" i="1"/>
  <c r="AO23" i="1"/>
  <c r="AQ23" i="1"/>
  <c r="AS23" i="1"/>
  <c r="AU23" i="1"/>
  <c r="AW23" i="1"/>
  <c r="AY23" i="1"/>
  <c r="BA23" i="1"/>
  <c r="BC23" i="1"/>
  <c r="BF23" i="1"/>
  <c r="BH23" i="1"/>
  <c r="BJ23" i="1"/>
  <c r="BL23" i="1"/>
  <c r="BN23" i="1"/>
  <c r="BP23" i="1"/>
  <c r="C27" i="1"/>
  <c r="E27" i="1"/>
  <c r="F35" i="1"/>
  <c r="AK37" i="1"/>
  <c r="H27" i="1"/>
  <c r="AM37" i="1"/>
  <c r="J27" i="1"/>
  <c r="L27" i="1"/>
  <c r="AO37" i="1"/>
  <c r="AQ37" i="1"/>
  <c r="N27" i="1"/>
  <c r="AS37" i="1"/>
  <c r="P27" i="1"/>
  <c r="AU37" i="1"/>
  <c r="R27" i="1"/>
  <c r="AW37" i="1"/>
  <c r="T27" i="1"/>
  <c r="AY37" i="1"/>
  <c r="V27" i="1"/>
  <c r="BA37" i="1"/>
  <c r="X27" i="1"/>
  <c r="BC37" i="1"/>
  <c r="Z27" i="1"/>
  <c r="BE37" i="1"/>
  <c r="AB27" i="1"/>
  <c r="BG37" i="1"/>
  <c r="AD27" i="1"/>
  <c r="BI37" i="1"/>
  <c r="AF27" i="1"/>
  <c r="BK37" i="1"/>
  <c r="AH27" i="1"/>
  <c r="AK27" i="1"/>
  <c r="AM27" i="1"/>
  <c r="AO27" i="1"/>
  <c r="AQ27" i="1"/>
  <c r="AS27" i="1"/>
  <c r="AU27" i="1"/>
  <c r="AW27" i="1"/>
  <c r="AY27" i="1"/>
  <c r="BA27" i="1"/>
  <c r="BC27" i="1"/>
  <c r="BF27" i="1"/>
  <c r="BH27" i="1"/>
  <c r="BJ27" i="1"/>
  <c r="BL27" i="1"/>
  <c r="BN27" i="1"/>
  <c r="BP27" i="1"/>
  <c r="C31" i="1"/>
  <c r="E31" i="1"/>
  <c r="F39" i="1"/>
  <c r="AK41" i="1"/>
  <c r="H31" i="1"/>
  <c r="AM41" i="1"/>
  <c r="J31" i="1"/>
  <c r="AO41" i="1"/>
  <c r="L31" i="1"/>
  <c r="AQ41" i="1"/>
  <c r="N31" i="1"/>
  <c r="AS41" i="1"/>
  <c r="P31" i="1"/>
  <c r="AU41" i="1"/>
  <c r="R31" i="1"/>
  <c r="AW41" i="1"/>
  <c r="T31" i="1"/>
  <c r="AY41" i="1"/>
  <c r="V31" i="1"/>
  <c r="BA41" i="1"/>
  <c r="X31" i="1"/>
  <c r="BC41" i="1"/>
  <c r="Z31" i="1"/>
  <c r="AB31" i="1"/>
  <c r="BE41" i="1"/>
  <c r="BG41" i="1"/>
  <c r="AD31" i="1"/>
  <c r="BI41" i="1"/>
  <c r="AF31" i="1"/>
  <c r="BK41" i="1"/>
  <c r="AH31" i="1"/>
  <c r="AK31" i="1"/>
  <c r="AM31" i="1"/>
  <c r="AO31" i="1"/>
  <c r="AQ31" i="1"/>
  <c r="AS31" i="1"/>
  <c r="AU31" i="1"/>
  <c r="AW31" i="1"/>
  <c r="AY31" i="1"/>
  <c r="BA31" i="1"/>
  <c r="BC31" i="1"/>
  <c r="BF31" i="1"/>
  <c r="BH31" i="1"/>
  <c r="BJ31" i="1"/>
  <c r="BL31" i="1"/>
  <c r="BN31" i="1"/>
  <c r="BP31" i="1"/>
  <c r="AN20" i="1"/>
  <c r="AP20" i="1"/>
  <c r="AR20" i="1"/>
  <c r="AT20" i="1"/>
  <c r="AV20" i="1"/>
  <c r="AX20" i="1"/>
  <c r="AZ20" i="1"/>
  <c r="BB20" i="1"/>
  <c r="BD20" i="1"/>
  <c r="BG20" i="1"/>
  <c r="BI20" i="1"/>
  <c r="BK20" i="1"/>
  <c r="BM20" i="1"/>
  <c r="BO20" i="1"/>
  <c r="BQ20" i="1"/>
  <c r="D24" i="1"/>
  <c r="F24" i="1"/>
  <c r="AL34" i="1"/>
  <c r="I24" i="1"/>
  <c r="AN34" i="1"/>
  <c r="K24" i="1"/>
  <c r="AP34" i="1"/>
  <c r="M24" i="1"/>
  <c r="AR34" i="1"/>
  <c r="O24" i="1"/>
  <c r="AT34" i="1"/>
  <c r="Q24" i="1"/>
  <c r="S24" i="1"/>
  <c r="AV34" i="1"/>
  <c r="AX34" i="1"/>
  <c r="U24" i="1"/>
  <c r="AZ34" i="1"/>
  <c r="W24" i="1"/>
  <c r="BB34" i="1"/>
  <c r="Y24" i="1"/>
  <c r="BD34" i="1"/>
  <c r="AA24" i="1"/>
  <c r="BF34" i="1"/>
  <c r="AC24" i="1"/>
  <c r="BH34" i="1"/>
  <c r="AE24" i="1"/>
  <c r="BJ34" i="1"/>
  <c r="AG24" i="1"/>
  <c r="AI24" i="1"/>
  <c r="BL34" i="1"/>
  <c r="AL24" i="1"/>
  <c r="AN24" i="1"/>
  <c r="AP24" i="1"/>
  <c r="AR24" i="1"/>
  <c r="AT24" i="1"/>
  <c r="AV24" i="1"/>
  <c r="AX24" i="1"/>
  <c r="AZ24" i="1"/>
  <c r="BB24" i="1"/>
  <c r="BD24" i="1"/>
  <c r="BG24" i="1"/>
  <c r="BI24" i="1"/>
  <c r="BK24" i="1"/>
  <c r="BM24" i="1"/>
  <c r="BO24" i="1"/>
  <c r="BQ24" i="1"/>
  <c r="D28" i="1"/>
  <c r="F28" i="1"/>
  <c r="I28" i="1"/>
  <c r="AL38" i="1"/>
  <c r="K28" i="1"/>
  <c r="AN38" i="1"/>
  <c r="M28" i="1"/>
  <c r="AP38" i="1"/>
  <c r="O28" i="1"/>
  <c r="AR38" i="1"/>
  <c r="Q28" i="1"/>
  <c r="AT38" i="1"/>
  <c r="S28" i="1"/>
  <c r="AV38" i="1"/>
  <c r="U28" i="1"/>
  <c r="AX38" i="1"/>
  <c r="W28" i="1"/>
  <c r="AZ38" i="1"/>
  <c r="Y28" i="1"/>
  <c r="BB38" i="1"/>
  <c r="AA28" i="1"/>
  <c r="BD38" i="1"/>
  <c r="AC28" i="1"/>
  <c r="BF38" i="1"/>
  <c r="AE28" i="1"/>
  <c r="BH38" i="1"/>
  <c r="AG28" i="1"/>
  <c r="BJ38" i="1"/>
  <c r="AI28" i="1"/>
  <c r="BL38" i="1"/>
  <c r="AL28" i="1"/>
  <c r="AN28" i="1"/>
  <c r="AP28" i="1"/>
  <c r="AR28" i="1"/>
  <c r="AT28" i="1"/>
  <c r="AV28" i="1"/>
  <c r="AX28" i="1"/>
  <c r="AZ28" i="1"/>
  <c r="BB28" i="1"/>
  <c r="BD28" i="1"/>
  <c r="BG28" i="1"/>
  <c r="BI28" i="1"/>
  <c r="BK28" i="1"/>
  <c r="BM28" i="1"/>
  <c r="BO28" i="1"/>
  <c r="BQ28" i="1"/>
  <c r="AB40" i="4"/>
  <c r="AC40" i="4" s="1"/>
  <c r="AB39" i="4"/>
  <c r="AC39" i="4" s="1"/>
  <c r="AB41" i="4"/>
  <c r="AC41" i="4" s="1"/>
  <c r="AB36" i="4"/>
  <c r="AC36" i="4" s="1"/>
  <c r="AB37" i="4"/>
  <c r="AC37" i="4" s="1"/>
  <c r="AB38" i="4"/>
  <c r="AC38" i="4" s="1"/>
  <c r="AC35" i="4"/>
  <c r="AB28" i="4"/>
  <c r="AC28" i="4" s="1"/>
  <c r="AB31" i="4"/>
  <c r="AC31" i="4" s="1"/>
  <c r="AB14" i="4"/>
  <c r="AC14" i="4" s="1"/>
  <c r="AB20" i="4"/>
  <c r="AC20" i="4" s="1"/>
  <c r="AB21" i="4"/>
  <c r="AC21" i="4" s="1"/>
  <c r="AB22" i="4"/>
  <c r="AC22" i="4" s="1"/>
  <c r="AB26" i="4"/>
  <c r="AC26" i="4" s="1"/>
  <c r="AB33" i="4"/>
  <c r="AC33" i="4" s="1"/>
  <c r="AB10" i="4"/>
  <c r="AC10" i="4" s="1"/>
  <c r="AB11" i="4"/>
  <c r="AC11" i="4" s="1"/>
  <c r="AB12" i="4"/>
  <c r="AC12" i="4" s="1"/>
  <c r="AB18" i="4"/>
  <c r="AC18" i="4" s="1"/>
  <c r="AB29" i="4"/>
  <c r="AB32" i="4"/>
  <c r="AC32" i="4" s="1"/>
  <c r="BE28" i="1" l="1"/>
  <c r="B28" i="1"/>
  <c r="AJ20" i="1"/>
  <c r="BE16" i="1"/>
  <c r="AJ34" i="1"/>
  <c r="G24" i="1"/>
  <c r="B16" i="1"/>
  <c r="G28" i="1"/>
  <c r="AJ38" i="1"/>
  <c r="AJ24" i="1"/>
  <c r="B20" i="1"/>
  <c r="BE20" i="1"/>
  <c r="AJ28" i="1"/>
  <c r="BE24" i="1"/>
  <c r="B24" i="1"/>
  <c r="B12" i="1"/>
  <c r="AJ16" i="1"/>
  <c r="BE12" i="1"/>
  <c r="BE8" i="1"/>
  <c r="B8" i="1"/>
</calcChain>
</file>

<file path=xl/comments1.xml><?xml version="1.0" encoding="utf-8"?>
<comments xmlns="http://schemas.openxmlformats.org/spreadsheetml/2006/main">
  <authors>
    <author/>
  </authors>
  <commentList>
    <comment ref="L38" authorId="0" shapeId="0">
      <text>
        <r>
          <rPr>
            <sz val="10"/>
            <color rgb="FF000000"/>
            <rFont val="Arial"/>
          </rPr>
          <t>jbigler:
IUPAC value is 74.92160</t>
        </r>
      </text>
    </comment>
    <comment ref="L50" authorId="0" shapeId="0">
      <text>
        <r>
          <rPr>
            <sz val="10"/>
            <color rgb="FF000000"/>
            <rFont val="Arial"/>
          </rPr>
          <t>jbigler:
IUPAC vaule is 102.90550</t>
        </r>
      </text>
    </comment>
    <comment ref="L55" authorId="0" shapeId="0">
      <text>
        <r>
          <rPr>
            <sz val="10"/>
            <color rgb="FF000000"/>
            <rFont val="Arial"/>
          </rPr>
          <t>jbigler:
IUPAC vaule is 118.710</t>
        </r>
      </text>
    </comment>
    <comment ref="L56" authorId="0" shapeId="0">
      <text>
        <r>
          <rPr>
            <sz val="10"/>
            <color rgb="FF000000"/>
            <rFont val="Arial"/>
          </rPr>
          <t>jbigler:
IUPAC value is 121.760</t>
        </r>
      </text>
    </comment>
    <comment ref="L57" authorId="0" shapeId="0">
      <text>
        <r>
          <rPr>
            <sz val="10"/>
            <color rgb="FF000000"/>
            <rFont val="Arial"/>
          </rPr>
          <t>jbigler:
IUPAC value is 127.60</t>
        </r>
      </text>
    </comment>
    <comment ref="L71" authorId="0" shapeId="0">
      <text>
        <r>
          <rPr>
            <sz val="10"/>
            <color rgb="FF000000"/>
            <rFont val="Arial"/>
          </rPr>
          <t>jbigler:
IUPAC value is 162.500</t>
        </r>
      </text>
    </comment>
    <comment ref="L88" authorId="0" shapeId="0">
      <text>
        <r>
          <rPr>
            <sz val="10"/>
            <color rgb="FF000000"/>
            <rFont val="Arial"/>
          </rPr>
          <t>Jeff Bigler:
208.98040</t>
        </r>
      </text>
    </comment>
  </commentList>
</comments>
</file>

<file path=xl/comments2.xml><?xml version="1.0" encoding="utf-8"?>
<comments xmlns="http://schemas.openxmlformats.org/spreadsheetml/2006/main">
  <authors>
    <author/>
  </authors>
  <commentList>
    <comment ref="I36" authorId="0" shapeId="0">
      <text>
        <r>
          <rPr>
            <sz val="10"/>
            <color rgb="FF000000"/>
            <rFont val="Arial"/>
          </rPr>
          <t>jbigler:
IUPAC value is 74.92160</t>
        </r>
      </text>
    </comment>
    <comment ref="E48" authorId="0" shapeId="0">
      <text>
        <r>
          <rPr>
            <sz val="10"/>
            <color rgb="FF000000"/>
            <rFont val="Arial"/>
          </rPr>
          <t>jbigler:
IUPAC vaule is 102.90550</t>
        </r>
      </text>
    </comment>
    <comment ref="I48" authorId="0" shapeId="0">
      <text>
        <r>
          <rPr>
            <sz val="10"/>
            <color rgb="FF000000"/>
            <rFont val="Arial"/>
          </rPr>
          <t>jbigler:
IUPAC vaule is 102.90550</t>
        </r>
      </text>
    </comment>
    <comment ref="E53" authorId="0" shapeId="0">
      <text>
        <r>
          <rPr>
            <sz val="10"/>
            <color rgb="FF000000"/>
            <rFont val="Arial"/>
          </rPr>
          <t>jbigler:
IUPAC vaule is 118.710</t>
        </r>
      </text>
    </comment>
    <comment ref="I53" authorId="0" shapeId="0">
      <text>
        <r>
          <rPr>
            <sz val="10"/>
            <color rgb="FF000000"/>
            <rFont val="Arial"/>
          </rPr>
          <t>jbigler:
IUPAC vaule is 118.710</t>
        </r>
      </text>
    </comment>
    <comment ref="E54" authorId="0" shapeId="0">
      <text>
        <r>
          <rPr>
            <sz val="10"/>
            <color rgb="FF000000"/>
            <rFont val="Arial"/>
          </rPr>
          <t>jbigler:
IUPAC value is 121.760</t>
        </r>
      </text>
    </comment>
    <comment ref="I54" authorId="0" shapeId="0">
      <text>
        <r>
          <rPr>
            <sz val="10"/>
            <color rgb="FF000000"/>
            <rFont val="Arial"/>
          </rPr>
          <t>jbigler:
IUPAC value is 121.760</t>
        </r>
      </text>
    </comment>
    <comment ref="E55" authorId="0" shapeId="0">
      <text>
        <r>
          <rPr>
            <sz val="10"/>
            <color rgb="FF000000"/>
            <rFont val="Arial"/>
          </rPr>
          <t>jbigler:
IUPAC value is 127.60</t>
        </r>
      </text>
    </comment>
    <comment ref="I55" authorId="0" shapeId="0">
      <text>
        <r>
          <rPr>
            <sz val="10"/>
            <color rgb="FF000000"/>
            <rFont val="Arial"/>
          </rPr>
          <t>jbigler:
IUPAC value is 127.60</t>
        </r>
      </text>
    </comment>
    <comment ref="E69" authorId="0" shapeId="0">
      <text>
        <r>
          <rPr>
            <sz val="10"/>
            <color rgb="FF000000"/>
            <rFont val="Arial"/>
          </rPr>
          <t>jbigler:
IUPAC value is 162.500</t>
        </r>
      </text>
    </comment>
    <comment ref="I69" authorId="0" shapeId="0">
      <text>
        <r>
          <rPr>
            <sz val="10"/>
            <color rgb="FF000000"/>
            <rFont val="Arial"/>
          </rPr>
          <t>jbigler:
IUPAC value is 162.500</t>
        </r>
      </text>
    </comment>
    <comment ref="E86" authorId="0" shapeId="0">
      <text>
        <r>
          <rPr>
            <sz val="10"/>
            <color rgb="FF000000"/>
            <rFont val="Arial"/>
          </rPr>
          <t>Jeff Bigler:
208.98040</t>
        </r>
      </text>
    </comment>
    <comment ref="I86" authorId="0" shapeId="0">
      <text>
        <r>
          <rPr>
            <sz val="10"/>
            <color rgb="FF000000"/>
            <rFont val="Arial"/>
          </rPr>
          <t>Jeff Bigler:
208.98040</t>
        </r>
      </text>
    </comment>
  </commentList>
</comments>
</file>

<file path=xl/sharedStrings.xml><?xml version="1.0" encoding="utf-8"?>
<sst xmlns="http://schemas.openxmlformats.org/spreadsheetml/2006/main" count="3791" uniqueCount="1824">
  <si>
    <t>Period</t>
  </si>
  <si>
    <t xml:space="preserve">  Gases</t>
  </si>
  <si>
    <t xml:space="preserve">  Liquids</t>
  </si>
  <si>
    <t xml:space="preserve">  Metalloids</t>
  </si>
  <si>
    <t>Included Fields</t>
  </si>
  <si>
    <t>Enter column labels from the "Full Data" worksheet in row #4 to display that column on the periodic table.  The numbers indicate the positions where the data will be displayed.  (See the legend at right.)</t>
  </si>
  <si>
    <t>#3
#4</t>
  </si>
  <si>
    <t>A</t>
  </si>
  <si>
    <t>B</t>
  </si>
  <si>
    <t>C</t>
  </si>
  <si>
    <t>D</t>
  </si>
  <si>
    <t>E</t>
  </si>
  <si>
    <t>F</t>
  </si>
  <si>
    <t>K</t>
  </si>
  <si>
    <t>AA</t>
  </si>
  <si>
    <t>◄</t>
  </si>
  <si>
    <r>
      <t xml:space="preserve">Type the letter of a column from the "Full Data" worksheet into </t>
    </r>
    <r>
      <rPr>
        <b/>
        <u/>
        <sz val="10"/>
        <rFont val="Arial"/>
      </rPr>
      <t>this row</t>
    </r>
    <r>
      <rPr>
        <sz val="10"/>
        <rFont val="Arial"/>
      </rPr>
      <t xml:space="preserve"> to display that column's data here and on the periodic table.</t>
    </r>
  </si>
  <si>
    <t>#8</t>
  </si>
  <si>
    <t>#1</t>
  </si>
  <si>
    <t>#2</t>
  </si>
  <si>
    <t>#3</t>
  </si>
  <si>
    <t>#4</t>
  </si>
  <si>
    <t>#5</t>
  </si>
  <si>
    <t>#6</t>
  </si>
  <si>
    <t>#7</t>
  </si>
  <si>
    <r>
      <t xml:space="preserve">
The purpose of this worksheet is to select which data from the "Full Data" worksheet (tab) are displayed in which locations in the "Periodic Table" worksheet (tab).
Each cell in the "Periodic Table" worksheet is a reference to a corresponding cell in this worksheet.  If you change the contents of a cell in this worksheet, the change will show up in the corresponding location on the periodic table.  The box above shows where the data in each numbered column will be displayed.
Each cell in this worksheet is a reference (pointer) to the cell for the same element in a corresponding column in the "Full Data" worksheet.  To change which data are displayed here (and therefore on the periodic table), simply type the one- or two-letter column heading from one of the columns in the "Full Data" worksheet into </t>
    </r>
    <r>
      <rPr>
        <b/>
        <sz val="10"/>
        <rFont val="Arial"/>
      </rPr>
      <t>row 4</t>
    </r>
    <r>
      <rPr>
        <sz val="10"/>
        <rFont val="Arial"/>
      </rPr>
      <t xml:space="preserve"> of this worksheet.  (Try it a few times to see how it works.)</t>
    </r>
  </si>
  <si>
    <t>(rare earth metals)</t>
  </si>
  <si>
    <t>Common Polyatomic Ions</t>
  </si>
  <si>
    <t>ammonium</t>
  </si>
  <si>
    <r>
      <t>NH</t>
    </r>
    <r>
      <rPr>
        <sz val="12"/>
        <rFont val="Arial"/>
      </rPr>
      <t>4</t>
    </r>
    <r>
      <rPr>
        <sz val="12"/>
        <rFont val="Arial"/>
      </rPr>
      <t>+1</t>
    </r>
  </si>
  <si>
    <t>perchlorate</t>
  </si>
  <si>
    <r>
      <t>ClO</t>
    </r>
    <r>
      <rPr>
        <sz val="12"/>
        <rFont val="Arial"/>
      </rPr>
      <t>4</t>
    </r>
    <r>
      <rPr>
        <sz val="12"/>
        <rFont val="Arial"/>
      </rPr>
      <t>−1</t>
    </r>
  </si>
  <si>
    <t>hydrogen 
sulfate</t>
  </si>
  <si>
    <r>
      <t>HSO</t>
    </r>
    <r>
      <rPr>
        <sz val="12"/>
        <rFont val="Arial"/>
      </rPr>
      <t>4</t>
    </r>
    <r>
      <rPr>
        <sz val="12"/>
        <rFont val="Arial"/>
      </rPr>
      <t>−1</t>
    </r>
  </si>
  <si>
    <t>sulfate</t>
  </si>
  <si>
    <r>
      <t>SO</t>
    </r>
    <r>
      <rPr>
        <sz val="12"/>
        <rFont val="Arial"/>
      </rPr>
      <t>4</t>
    </r>
    <r>
      <rPr>
        <sz val="12"/>
        <rFont val="Arial"/>
      </rPr>
      <t>−2</t>
    </r>
  </si>
  <si>
    <t>oxalate</t>
  </si>
  <si>
    <r>
      <t>C</t>
    </r>
    <r>
      <rPr>
        <sz val="12"/>
        <rFont val="Arial"/>
      </rPr>
      <t>2</t>
    </r>
    <r>
      <rPr>
        <sz val="12"/>
        <rFont val="Arial"/>
      </rPr>
      <t>O</t>
    </r>
    <r>
      <rPr>
        <sz val="12"/>
        <rFont val="Arial"/>
      </rPr>
      <t>4</t>
    </r>
    <r>
      <rPr>
        <sz val="12"/>
        <rFont val="Arial"/>
      </rPr>
      <t>−2</t>
    </r>
  </si>
  <si>
    <t>hydronium</t>
  </si>
  <si>
    <r>
      <t>H</t>
    </r>
    <r>
      <rPr>
        <sz val="12"/>
        <rFont val="Arial"/>
      </rPr>
      <t>3</t>
    </r>
    <r>
      <rPr>
        <sz val="12"/>
        <rFont val="Arial"/>
      </rPr>
      <t>O</t>
    </r>
    <r>
      <rPr>
        <sz val="12"/>
        <rFont val="Arial"/>
      </rPr>
      <t>+1</t>
    </r>
  </si>
  <si>
    <t>chlorate</t>
  </si>
  <si>
    <r>
      <t>ClO</t>
    </r>
    <r>
      <rPr>
        <sz val="12"/>
        <rFont val="Arial"/>
      </rPr>
      <t>3</t>
    </r>
    <r>
      <rPr>
        <sz val="12"/>
        <rFont val="Arial"/>
      </rPr>
      <t>−1</t>
    </r>
  </si>
  <si>
    <t>sulfite</t>
  </si>
  <si>
    <r>
      <t>SO</t>
    </r>
    <r>
      <rPr>
        <sz val="12"/>
        <rFont val="Arial"/>
      </rPr>
      <t>3</t>
    </r>
    <r>
      <rPr>
        <sz val="12"/>
        <rFont val="Arial"/>
      </rPr>
      <t>−2</t>
    </r>
  </si>
  <si>
    <t>silicate</t>
  </si>
  <si>
    <r>
      <t>SiO</t>
    </r>
    <r>
      <rPr>
        <sz val="12"/>
        <rFont val="Arial"/>
      </rPr>
      <t>3</t>
    </r>
    <r>
      <rPr>
        <sz val="12"/>
        <rFont val="Arial"/>
      </rPr>
      <t>−2</t>
    </r>
  </si>
  <si>
    <t>acetate</t>
  </si>
  <si>
    <r>
      <t>C</t>
    </r>
    <r>
      <rPr>
        <sz val="12"/>
        <rFont val="Arial"/>
      </rPr>
      <t>2</t>
    </r>
    <r>
      <rPr>
        <sz val="12"/>
        <rFont val="Arial"/>
      </rPr>
      <t>H</t>
    </r>
    <r>
      <rPr>
        <sz val="12"/>
        <rFont val="Arial"/>
      </rPr>
      <t>3</t>
    </r>
    <r>
      <rPr>
        <sz val="12"/>
        <rFont val="Arial"/>
      </rPr>
      <t>O</t>
    </r>
    <r>
      <rPr>
        <sz val="12"/>
        <rFont val="Arial"/>
      </rPr>
      <t>2</t>
    </r>
    <r>
      <rPr>
        <sz val="12"/>
        <rFont val="Arial"/>
      </rPr>
      <t>−1</t>
    </r>
  </si>
  <si>
    <t>chlorite</t>
  </si>
  <si>
    <r>
      <t>ClO</t>
    </r>
    <r>
      <rPr>
        <sz val="12"/>
        <rFont val="Arial"/>
      </rPr>
      <t>2</t>
    </r>
    <r>
      <rPr>
        <sz val="12"/>
        <rFont val="Arial"/>
      </rPr>
      <t>−1</t>
    </r>
  </si>
  <si>
    <t>permanganate</t>
  </si>
  <si>
    <r>
      <t>MnO</t>
    </r>
    <r>
      <rPr>
        <sz val="12"/>
        <rFont val="Arial"/>
      </rPr>
      <t>4</t>
    </r>
    <r>
      <rPr>
        <sz val="12"/>
        <rFont val="Arial"/>
      </rPr>
      <t>−1</t>
    </r>
  </si>
  <si>
    <t>phthalate</t>
  </si>
  <si>
    <r>
      <t>C</t>
    </r>
    <r>
      <rPr>
        <sz val="12"/>
        <rFont val="Arial"/>
      </rPr>
      <t>8</t>
    </r>
    <r>
      <rPr>
        <sz val="12"/>
        <rFont val="Arial"/>
      </rPr>
      <t>H</t>
    </r>
    <r>
      <rPr>
        <sz val="12"/>
        <rFont val="Arial"/>
      </rPr>
      <t>4</t>
    </r>
    <r>
      <rPr>
        <sz val="12"/>
        <rFont val="Arial"/>
      </rPr>
      <t>O</t>
    </r>
    <r>
      <rPr>
        <sz val="12"/>
        <rFont val="Arial"/>
      </rPr>
      <t>4</t>
    </r>
    <r>
      <rPr>
        <sz val="12"/>
        <rFont val="Arial"/>
      </rPr>
      <t>−2</t>
    </r>
  </si>
  <si>
    <t>peroxide</t>
  </si>
  <si>
    <r>
      <t>O</t>
    </r>
    <r>
      <rPr>
        <sz val="12"/>
        <rFont val="Arial"/>
      </rPr>
      <t>2</t>
    </r>
    <r>
      <rPr>
        <sz val="12"/>
        <rFont val="Arial"/>
      </rPr>
      <t>−2</t>
    </r>
  </si>
  <si>
    <r>
      <t>CH</t>
    </r>
    <r>
      <rPr>
        <sz val="12"/>
        <rFont val="Arial"/>
      </rPr>
      <t>3</t>
    </r>
    <r>
      <rPr>
        <sz val="12"/>
        <rFont val="Arial"/>
      </rPr>
      <t>COO</t>
    </r>
    <r>
      <rPr>
        <sz val="12"/>
        <rFont val="Arial"/>
      </rPr>
      <t>−1</t>
    </r>
  </si>
  <si>
    <t>hypochlorite</t>
  </si>
  <si>
    <r>
      <t>ClO</t>
    </r>
    <r>
      <rPr>
        <sz val="12"/>
        <rFont val="Arial"/>
      </rPr>
      <t>−1</t>
    </r>
  </si>
  <si>
    <t>periodate</t>
  </si>
  <si>
    <r>
      <t>IO</t>
    </r>
    <r>
      <rPr>
        <sz val="12"/>
        <rFont val="Arial"/>
      </rPr>
      <t>4</t>
    </r>
    <r>
      <rPr>
        <sz val="12"/>
        <rFont val="Arial"/>
      </rPr>
      <t>−1</t>
    </r>
  </si>
  <si>
    <t>chromate</t>
  </si>
  <si>
    <r>
      <t>CrO</t>
    </r>
    <r>
      <rPr>
        <sz val="12"/>
        <rFont val="Arial"/>
      </rPr>
      <t>4</t>
    </r>
    <r>
      <rPr>
        <sz val="12"/>
        <rFont val="Arial"/>
      </rPr>
      <t>−2</t>
    </r>
  </si>
  <si>
    <t>tetraborate</t>
  </si>
  <si>
    <r>
      <t>B</t>
    </r>
    <r>
      <rPr>
        <sz val="12"/>
        <rFont val="Arial"/>
      </rPr>
      <t>4</t>
    </r>
    <r>
      <rPr>
        <sz val="12"/>
        <rFont val="Arial"/>
      </rPr>
      <t>O</t>
    </r>
    <r>
      <rPr>
        <sz val="12"/>
        <rFont val="Arial"/>
      </rPr>
      <t>7</t>
    </r>
    <r>
      <rPr>
        <sz val="12"/>
        <rFont val="Arial"/>
      </rPr>
      <t>−2</t>
    </r>
  </si>
  <si>
    <t>hydroxide</t>
  </si>
  <si>
    <r>
      <t>OH</t>
    </r>
    <r>
      <rPr>
        <sz val="12"/>
        <rFont val="Arial"/>
      </rPr>
      <t>−1</t>
    </r>
  </si>
  <si>
    <t>nitrate</t>
  </si>
  <si>
    <r>
      <t>NO</t>
    </r>
    <r>
      <rPr>
        <sz val="12"/>
        <rFont val="Arial"/>
      </rPr>
      <t>3</t>
    </r>
    <r>
      <rPr>
        <sz val="12"/>
        <rFont val="Arial"/>
      </rPr>
      <t>−1</t>
    </r>
  </si>
  <si>
    <t>hydrogen carbonate</t>
  </si>
  <si>
    <r>
      <t>HCO</t>
    </r>
    <r>
      <rPr>
        <sz val="12"/>
        <rFont val="Arial"/>
      </rPr>
      <t>3</t>
    </r>
    <r>
      <rPr>
        <sz val="12"/>
        <rFont val="Arial"/>
      </rPr>
      <t>−1</t>
    </r>
  </si>
  <si>
    <t>dichromate</t>
  </si>
  <si>
    <r>
      <t>Cr</t>
    </r>
    <r>
      <rPr>
        <sz val="12"/>
        <rFont val="Arial"/>
      </rPr>
      <t>2</t>
    </r>
    <r>
      <rPr>
        <sz val="12"/>
        <rFont val="Arial"/>
      </rPr>
      <t>O</t>
    </r>
    <r>
      <rPr>
        <sz val="12"/>
        <rFont val="Arial"/>
      </rPr>
      <t>7</t>
    </r>
    <r>
      <rPr>
        <sz val="12"/>
        <rFont val="Arial"/>
      </rPr>
      <t>−2</t>
    </r>
  </si>
  <si>
    <t>borate</t>
  </si>
  <si>
    <r>
      <t>BO</t>
    </r>
    <r>
      <rPr>
        <sz val="12"/>
        <rFont val="Arial"/>
      </rPr>
      <t>3</t>
    </r>
    <r>
      <rPr>
        <sz val="12"/>
        <rFont val="Arial"/>
      </rPr>
      <t>−3</t>
    </r>
  </si>
  <si>
    <t>cyanide</t>
  </si>
  <si>
    <r>
      <t>CN</t>
    </r>
    <r>
      <rPr>
        <sz val="12"/>
        <rFont val="Arial"/>
      </rPr>
      <t>−1</t>
    </r>
  </si>
  <si>
    <t>nitrite</t>
  </si>
  <si>
    <r>
      <t>NO</t>
    </r>
    <r>
      <rPr>
        <sz val="12"/>
        <rFont val="Arial"/>
      </rPr>
      <t>2</t>
    </r>
    <r>
      <rPr>
        <sz val="12"/>
        <rFont val="Arial"/>
      </rPr>
      <t>−1</t>
    </r>
  </si>
  <si>
    <t>carbonate</t>
  </si>
  <si>
    <r>
      <t>CO</t>
    </r>
    <r>
      <rPr>
        <sz val="12"/>
        <rFont val="Arial"/>
      </rPr>
      <t>3</t>
    </r>
    <r>
      <rPr>
        <sz val="12"/>
        <rFont val="Arial"/>
      </rPr>
      <t>−2</t>
    </r>
  </si>
  <si>
    <t>arsenate</t>
  </si>
  <si>
    <r>
      <t>AsO</t>
    </r>
    <r>
      <rPr>
        <sz val="12"/>
        <rFont val="Arial"/>
      </rPr>
      <t>4</t>
    </r>
    <r>
      <rPr>
        <sz val="12"/>
        <rFont val="Arial"/>
      </rPr>
      <t>−3</t>
    </r>
  </si>
  <si>
    <t>cyanate</t>
  </si>
  <si>
    <r>
      <t>OCN</t>
    </r>
    <r>
      <rPr>
        <sz val="12"/>
        <rFont val="Arial"/>
      </rPr>
      <t>−1</t>
    </r>
  </si>
  <si>
    <t>bromate</t>
  </si>
  <si>
    <r>
      <t>BrO</t>
    </r>
    <r>
      <rPr>
        <sz val="12"/>
        <rFont val="Arial"/>
      </rPr>
      <t>3</t>
    </r>
    <r>
      <rPr>
        <sz val="12"/>
        <rFont val="Arial"/>
      </rPr>
      <t>−1</t>
    </r>
  </si>
  <si>
    <t>dihydrogen phosphate</t>
  </si>
  <si>
    <r>
      <t>H</t>
    </r>
    <r>
      <rPr>
        <sz val="12"/>
        <rFont val="Arial"/>
      </rPr>
      <t>2</t>
    </r>
    <r>
      <rPr>
        <sz val="12"/>
        <rFont val="Arial"/>
      </rPr>
      <t>PO</t>
    </r>
    <r>
      <rPr>
        <sz val="12"/>
        <rFont val="Arial"/>
      </rPr>
      <t>4</t>
    </r>
    <r>
      <rPr>
        <sz val="12"/>
        <rFont val="Arial"/>
      </rPr>
      <t>−1</t>
    </r>
  </si>
  <si>
    <t>hydrogen phosphate</t>
  </si>
  <si>
    <r>
      <t>HPO</t>
    </r>
    <r>
      <rPr>
        <sz val="12"/>
        <rFont val="Arial"/>
      </rPr>
      <t>4</t>
    </r>
    <r>
      <rPr>
        <sz val="12"/>
        <rFont val="Arial"/>
      </rPr>
      <t>−2</t>
    </r>
  </si>
  <si>
    <t>phosphate</t>
  </si>
  <si>
    <r>
      <t>PO</t>
    </r>
    <r>
      <rPr>
        <sz val="12"/>
        <rFont val="Arial"/>
      </rPr>
      <t>4</t>
    </r>
    <r>
      <rPr>
        <sz val="12"/>
        <rFont val="Arial"/>
      </rPr>
      <t>−3</t>
    </r>
  </si>
  <si>
    <t>thiocyanate</t>
  </si>
  <si>
    <r>
      <t>SCN</t>
    </r>
    <r>
      <rPr>
        <sz val="12"/>
        <rFont val="Arial"/>
      </rPr>
      <t>−1</t>
    </r>
  </si>
  <si>
    <t>iodate</t>
  </si>
  <si>
    <r>
      <t>IO</t>
    </r>
    <r>
      <rPr>
        <sz val="12"/>
        <rFont val="Arial"/>
      </rPr>
      <t>3</t>
    </r>
    <r>
      <rPr>
        <sz val="12"/>
        <rFont val="Arial"/>
      </rPr>
      <t>−1</t>
    </r>
  </si>
  <si>
    <t>orthosilicate</t>
  </si>
  <si>
    <r>
      <t>SiO</t>
    </r>
    <r>
      <rPr>
        <sz val="12"/>
        <rFont val="Arial"/>
      </rPr>
      <t>4</t>
    </r>
    <r>
      <rPr>
        <sz val="12"/>
        <rFont val="Arial"/>
      </rPr>
      <t>−4</t>
    </r>
  </si>
  <si>
    <t>Printable Data</t>
  </si>
  <si>
    <t>Enter column labels from the "Full Data" worksheet into row #4 to display that column on the periodic table.  The numbers indicate the positions where the data will be displayed.  (See the legend at right.)</t>
  </si>
  <si>
    <t>M</t>
  </si>
  <si>
    <t>N</t>
  </si>
  <si>
    <t>P</t>
  </si>
  <si>
    <t>Q</t>
  </si>
  <si>
    <t>U</t>
  </si>
  <si>
    <t>Y</t>
  </si>
  <si>
    <t>AH</t>
  </si>
  <si>
    <t>Z</t>
  </si>
  <si>
    <r>
      <t xml:space="preserve">Type the letter of a column from the "Full Data" worksheet into </t>
    </r>
    <r>
      <rPr>
        <b/>
        <u/>
        <sz val="10"/>
        <rFont val="Arial"/>
      </rPr>
      <t>this row</t>
    </r>
    <r>
      <rPr>
        <sz val="10"/>
        <rFont val="Arial"/>
      </rPr>
      <t xml:space="preserve"> to display that column's data.</t>
    </r>
  </si>
  <si>
    <t>The purpose of this worksheet is to select data from the "Full Data" worksheet (tab) to display in this worksheet for printing.
Each cell in this worksheet is a reference (pointer) to a correspoding cell in the "Full Data" worksheet.  To change which data are displayed here, simply type the one- or two-letter column heading from one of the columns in the "Full Data" worksheet into row 4 of this worksheet.  (Try it a few times to see how it works.)
You can use the Data Filter arrows at the top of each column to select elements with specific values of your property of choice, or you can use them to sort the entire table according to the values in that column.</t>
  </si>
  <si>
    <t>This is a dummy worksheet to make the IUPAC temporary names fill in automatically.</t>
  </si>
  <si>
    <t>Number</t>
  </si>
  <si>
    <t>prefix</t>
  </si>
  <si>
    <t>letter</t>
  </si>
  <si>
    <t>elide?</t>
  </si>
  <si>
    <t>nil</t>
  </si>
  <si>
    <t>n</t>
  </si>
  <si>
    <t>i</t>
  </si>
  <si>
    <t>un</t>
  </si>
  <si>
    <t>u</t>
  </si>
  <si>
    <t>bi</t>
  </si>
  <si>
    <t>b</t>
  </si>
  <si>
    <t>tri</t>
  </si>
  <si>
    <t>t</t>
  </si>
  <si>
    <t>quad</t>
  </si>
  <si>
    <t>q</t>
  </si>
  <si>
    <t>pent</t>
  </si>
  <si>
    <t>p</t>
  </si>
  <si>
    <t>hex</t>
  </si>
  <si>
    <t>h</t>
  </si>
  <si>
    <t>sept</t>
  </si>
  <si>
    <t>s</t>
  </si>
  <si>
    <t>oct</t>
  </si>
  <si>
    <t>o</t>
  </si>
  <si>
    <t>en</t>
  </si>
  <si>
    <t>e</t>
  </si>
  <si>
    <t>Periodic Table and Element Data in spreadsheet form</t>
  </si>
  <si>
    <t>http://www.mrbigler.com/documents/Periodic-Table.xls</t>
  </si>
  <si>
    <t>Although Microsoft Excel is protected by a copyright owned by Microsoft Corporation, the data and formulas programmed into this spreadsheet are licensed under a Creative Commons Attribution-Share Alike 3.0 Unported License.  This license gives you permission to copy, share and/or adapt this work, with appropriate attribution, under an identical, similar, or compatible license. See http://creativecommons.org/licenses/by-sa/3.0/ for more information.</t>
  </si>
  <si>
    <t>This program is distributed in the hope that it will be useful, but WITHOUT ANY WARRANTY; without even the implied warranty of MERCHANTABILITY or FITNESS FOR A PARTICULAR PURPOSE.  See the Creative Commons Attribution-Share Alike 3.0 Unported License for more details.</t>
  </si>
  <si>
    <t>To Do list</t>
  </si>
  <si>
    <t>Reconcile with Bob Hanson's data:</t>
  </si>
  <si>
    <t>* melting point</t>
  </si>
  <si>
    <t>* boiling point</t>
  </si>
  <si>
    <t>* heat of fusion</t>
  </si>
  <si>
    <t>* heat of vaporization</t>
  </si>
  <si>
    <t>* density</t>
  </si>
  <si>
    <t>* atomic volume</t>
  </si>
  <si>
    <t>* thermal conducitvity</t>
  </si>
  <si>
    <t>* electrical conductivity</t>
  </si>
  <si>
    <t>* atomic/ionic radii</t>
  </si>
  <si>
    <t>Element Data</t>
  </si>
  <si>
    <t>These columns are the actual data for each element.  Add new fields or edit values here.  The "Included Fields" worksheet should contain references to actual data in this spreadsheet.</t>
  </si>
  <si>
    <t>atomic #</t>
  </si>
  <si>
    <t>atomic symbol</t>
  </si>
  <si>
    <t>Group #</t>
  </si>
  <si>
    <t>Old Group #</t>
  </si>
  <si>
    <t>English 
element name</t>
  </si>
  <si>
    <t>German 
element name</t>
  </si>
  <si>
    <t>French 
element name</t>
  </si>
  <si>
    <t>Spanish 
element name</t>
  </si>
  <si>
    <t>Italian 
element name</t>
  </si>
  <si>
    <t>atomic mass (rounded)</t>
  </si>
  <si>
    <t>atomic mass (NIST 2016)</t>
  </si>
  <si>
    <t>Melting Point, °C</t>
  </si>
  <si>
    <t>Boiling Point, °C</t>
  </si>
  <si>
    <t>State at Room Temp.</t>
  </si>
  <si>
    <t>density g/mL</t>
  </si>
  <si>
    <t>electronegativity (Pauling)</t>
  </si>
  <si>
    <t xml:space="preserve">1st ionization potential (eV) </t>
  </si>
  <si>
    <t xml:space="preserve">2nd ionization potential (eV) </t>
  </si>
  <si>
    <t xml:space="preserve">3rd ionization potential (eV) </t>
  </si>
  <si>
    <t xml:space="preserve">1st ionization potential (kJ/mol) </t>
  </si>
  <si>
    <t xml:space="preserve">2nd ionization potential (kJ/mol) </t>
  </si>
  <si>
    <t xml:space="preserve">3rd ionization potential (kJ/mol) </t>
  </si>
  <si>
    <t>Electron Affinity (eV)</t>
  </si>
  <si>
    <t>Electron Affinity (kJ/mol)</t>
  </si>
  <si>
    <t>common oxidation states</t>
  </si>
  <si>
    <t>ions commonly formed</t>
  </si>
  <si>
    <t>Predicted Electron Configuration</t>
  </si>
  <si>
    <t>Observed Electron Configuration</t>
  </si>
  <si>
    <t xml:space="preserve">atomic radius (Å) </t>
  </si>
  <si>
    <t xml:space="preserve">ionic radius (Å) </t>
  </si>
  <si>
    <t xml:space="preserve">covalent radius (Å) </t>
  </si>
  <si>
    <t>radius
(2- ion)
(pm)</t>
  </si>
  <si>
    <t>radius
(1- ion)
(pm)</t>
  </si>
  <si>
    <t>atomic radius
(pm)</t>
  </si>
  <si>
    <t>radius
(1+ ion)
(pm)</t>
  </si>
  <si>
    <t>radius
(2+ ion)
(pm)</t>
  </si>
  <si>
    <t>radius
(3+ ion)
(pm)</t>
  </si>
  <si>
    <t xml:space="preserve">atomic volume (cm^3/mol) </t>
  </si>
  <si>
    <t>crystal structure</t>
  </si>
  <si>
    <t>CAS Registry No.</t>
  </si>
  <si>
    <t xml:space="preserve">electrical conductivity (mho/cm) </t>
  </si>
  <si>
    <t xml:space="preserve">specific heat (J/g K) </t>
  </si>
  <si>
    <t xml:space="preserve">heat of fusion (kJ/mol) </t>
  </si>
  <si>
    <t xml:space="preserve">heat of vaporization (kJ/mol) </t>
  </si>
  <si>
    <t xml:space="preserve">thermal conductivity (W/(m K)) </t>
  </si>
  <si>
    <t>mg/kg in Earth's crust</t>
  </si>
  <si>
    <t>mg/L in seawater</t>
  </si>
  <si>
    <t>% human body mass</t>
  </si>
  <si>
    <t>Notes</t>
  </si>
  <si>
    <t>source</t>
  </si>
  <si>
    <t>color</t>
  </si>
  <si>
    <t>characteristics</t>
  </si>
  <si>
    <t>structure</t>
  </si>
  <si>
    <t>hardness
(mohs)</t>
  </si>
  <si>
    <t>uses</t>
  </si>
  <si>
    <t>reaction with air</t>
  </si>
  <si>
    <t>reaction with water</t>
  </si>
  <si>
    <t>reaction with 6M HCl</t>
  </si>
  <si>
    <t>reaction with 15M HNO3</t>
  </si>
  <si>
    <t>reaction with 6M NaOH</t>
  </si>
  <si>
    <t>hydride(s)</t>
  </si>
  <si>
    <t>oxide(s)</t>
  </si>
  <si>
    <t>chloride(s)</t>
  </si>
  <si>
    <t>polarizability
(A^3)</t>
  </si>
  <si>
    <t>heat atomization
(kJ/mol)</t>
  </si>
  <si>
    <t>year discovered</t>
  </si>
  <si>
    <t>rel. abund. solar system
(log)</t>
  </si>
  <si>
    <t>abundance earth's crust
(log)</t>
  </si>
  <si>
    <t>cost, pure
($/100g)</t>
  </si>
  <si>
    <t>cost, bulk
($/100g)</t>
  </si>
  <si>
    <t>toxic?</t>
  </si>
  <si>
    <t>carcinogenic?</t>
  </si>
  <si>
    <t>H</t>
  </si>
  <si>
    <t>I A</t>
  </si>
  <si>
    <t>hydrogen</t>
  </si>
  <si>
    <t>Wasserstoff</t>
  </si>
  <si>
    <t>hydrogène</t>
  </si>
  <si>
    <t>hidrógeno</t>
  </si>
  <si>
    <t>idrogeno</t>
  </si>
  <si>
    <t>g</t>
  </si>
  <si>
    <t xml:space="preserve"> </t>
  </si>
  <si>
    <t>±1</t>
  </si>
  <si>
    <t>hexagonal</t>
  </si>
  <si>
    <t>1333-74-0</t>
  </si>
  <si>
    <t/>
  </si>
  <si>
    <t>Water, methane</t>
  </si>
  <si>
    <t>colorless</t>
  </si>
  <si>
    <t>diatomic,dens&lt;air at r.t.</t>
  </si>
  <si>
    <t>hcp: hexagonal close pkd</t>
  </si>
  <si>
    <t>rocket fuel</t>
  </si>
  <si>
    <t>vigorous, =&gt;H2O</t>
  </si>
  <si>
    <t>none</t>
  </si>
  <si>
    <t>H2</t>
  </si>
  <si>
    <t>H2O</t>
  </si>
  <si>
    <t>HCl</t>
  </si>
  <si>
    <t>He</t>
  </si>
  <si>
    <t>VIII A</t>
  </si>
  <si>
    <t>helium</t>
  </si>
  <si>
    <t>Helium</t>
  </si>
  <si>
    <t>hélium</t>
  </si>
  <si>
    <t>helio</t>
  </si>
  <si>
    <t>elio</t>
  </si>
  <si>
    <t>&lt;0</t>
  </si>
  <si>
    <t>0</t>
  </si>
  <si>
    <t>7440-59-7</t>
  </si>
  <si>
    <t>Natural gas, air</t>
  </si>
  <si>
    <t>Inert, dens&lt;air at r.t.</t>
  </si>
  <si>
    <t>cryogenics, blimps</t>
  </si>
  <si>
    <t>no</t>
  </si>
  <si>
    <t>Li</t>
  </si>
  <si>
    <t>lithium</t>
  </si>
  <si>
    <t>Lithium</t>
  </si>
  <si>
    <t>litio</t>
  </si>
  <si>
    <t>+1</t>
  </si>
  <si>
    <t>cubic: body centered</t>
  </si>
  <si>
    <t>7439-93-2</t>
  </si>
  <si>
    <t>Spodumene (silicate)</t>
  </si>
  <si>
    <t>silvery</t>
  </si>
  <si>
    <t>soft, lightest solid</t>
  </si>
  <si>
    <t>bcc: body-centered cubic</t>
  </si>
  <si>
    <t>batteries, lubricant</t>
  </si>
  <si>
    <t>vigorous, =&gt;Li2O</t>
  </si>
  <si>
    <t>mild, =&gt;H2, LiOH</t>
  </si>
  <si>
    <t>vigorous, =&gt;H2, LiCl</t>
  </si>
  <si>
    <t>vigorous, =&gt;LiNO3</t>
  </si>
  <si>
    <t>LiH</t>
  </si>
  <si>
    <t>Li2O</t>
  </si>
  <si>
    <t>LiCl</t>
  </si>
  <si>
    <t>Be</t>
  </si>
  <si>
    <t>II A</t>
  </si>
  <si>
    <t>beryllium</t>
  </si>
  <si>
    <t>Beryllium</t>
  </si>
  <si>
    <t>béryllium</t>
  </si>
  <si>
    <t>berilio</t>
  </si>
  <si>
    <t>berillio</t>
  </si>
  <si>
    <t>+2</t>
  </si>
  <si>
    <t>7440-41-7</t>
  </si>
  <si>
    <t>Beryl (silicate)</t>
  </si>
  <si>
    <t>steel gray</t>
  </si>
  <si>
    <t>toxic</t>
  </si>
  <si>
    <t>Cu alloys, X-ray windows</t>
  </si>
  <si>
    <t>vigorous, w/ht=&gt;BeO,Be3N2</t>
  </si>
  <si>
    <t>mild, =&gt;H2</t>
  </si>
  <si>
    <t>mild, =&gt;H2, [Be(OH)4](2-)</t>
  </si>
  <si>
    <t>BeH2</t>
  </si>
  <si>
    <t>BeO</t>
  </si>
  <si>
    <t>BeCl2</t>
  </si>
  <si>
    <t>yes</t>
  </si>
  <si>
    <t>III A</t>
  </si>
  <si>
    <t>boron</t>
  </si>
  <si>
    <t>Bor</t>
  </si>
  <si>
    <t>bore</t>
  </si>
  <si>
    <t>boro</t>
  </si>
  <si>
    <t>+3</t>
  </si>
  <si>
    <t>rhombohedral</t>
  </si>
  <si>
    <t>7440-42-8</t>
  </si>
  <si>
    <t>sublimes</t>
  </si>
  <si>
    <t>Na and Ca borates (misc)</t>
  </si>
  <si>
    <t>black</t>
  </si>
  <si>
    <t>B12 icosahedra; 3 forms</t>
  </si>
  <si>
    <t>special: B12 icosahedra</t>
  </si>
  <si>
    <t>borax, glass making(B2O3)</t>
  </si>
  <si>
    <t>mild, w/ht =&gt;B2O3</t>
  </si>
  <si>
    <t>B2H6 and many BxHy</t>
  </si>
  <si>
    <t>B2O3</t>
  </si>
  <si>
    <t>BCl3 and many BxCly</t>
  </si>
  <si>
    <t>IV A</t>
  </si>
  <si>
    <t>carbon</t>
  </si>
  <si>
    <t>Kohlenlstoff</t>
  </si>
  <si>
    <t>carbone</t>
  </si>
  <si>
    <t>carbono</t>
  </si>
  <si>
    <t>carbonio</t>
  </si>
  <si>
    <t>±4</t>
  </si>
  <si>
    <t>−4</t>
  </si>
  <si>
    <t>7440-44-0</t>
  </si>
  <si>
    <t>graphite</t>
  </si>
  <si>
    <t>Coal,Petroleum,Natural gas</t>
  </si>
  <si>
    <t>6 forms: graphite,diamond</t>
  </si>
  <si>
    <t>hexagonal layers</t>
  </si>
  <si>
    <t>fuel(coal), lubricant</t>
  </si>
  <si>
    <t>vigorous, =&gt;CO2</t>
  </si>
  <si>
    <t>mild,w/ht=&gt;C6(COOH)6</t>
  </si>
  <si>
    <t>CH4 and many CxHy</t>
  </si>
  <si>
    <t>CO CO2</t>
  </si>
  <si>
    <t>CCl4</t>
  </si>
  <si>
    <t>V A</t>
  </si>
  <si>
    <t>nitrogen</t>
  </si>
  <si>
    <t>Stickstoff</t>
  </si>
  <si>
    <t>azote</t>
  </si>
  <si>
    <t>nitrógeno</t>
  </si>
  <si>
    <t>azoto</t>
  </si>
  <si>
    <t>−3</t>
  </si>
  <si>
    <t>77727-37-9</t>
  </si>
  <si>
    <t>Air</t>
  </si>
  <si>
    <t>diatomic(N2)</t>
  </si>
  <si>
    <t>fertilizer, cryogenics</t>
  </si>
  <si>
    <t>NH3 N2H4 HN3</t>
  </si>
  <si>
    <t>N2O NO NO2 N2O5</t>
  </si>
  <si>
    <t>NCl3</t>
  </si>
  <si>
    <t>O</t>
  </si>
  <si>
    <t>VI A</t>
  </si>
  <si>
    <t>oxygen</t>
  </si>
  <si>
    <t>Sauerstoff</t>
  </si>
  <si>
    <t>oxygène</t>
  </si>
  <si>
    <t>oxígeno</t>
  </si>
  <si>
    <t>ossigeno</t>
  </si>
  <si>
    <t>−2</t>
  </si>
  <si>
    <t>cubic</t>
  </si>
  <si>
    <t>7782-44-7</t>
  </si>
  <si>
    <t>diatomic,2 forms: O2, O3</t>
  </si>
  <si>
    <t>rocket fuel, steel mfr.</t>
  </si>
  <si>
    <t>O2 O3</t>
  </si>
  <si>
    <t>Cl2O ClO2 Cl2O7</t>
  </si>
  <si>
    <t>VII A</t>
  </si>
  <si>
    <t>fluorine</t>
  </si>
  <si>
    <t>Fluor</t>
  </si>
  <si>
    <t>fluor</t>
  </si>
  <si>
    <t>flúor</t>
  </si>
  <si>
    <t>fluoro</t>
  </si>
  <si>
    <t>−1</t>
  </si>
  <si>
    <t>7782-41-4</t>
  </si>
  <si>
    <t>Fluorite (misc)</t>
  </si>
  <si>
    <t>diatomic(F2), corrosive</t>
  </si>
  <si>
    <t>layers of F2</t>
  </si>
  <si>
    <t>fluorocarbons, toothpaste</t>
  </si>
  <si>
    <t>vigorous, =&gt;HF, OF2</t>
  </si>
  <si>
    <t>vigorous, =&gt;HF, OF2, ClF3</t>
  </si>
  <si>
    <t>vigorous, =&gt;O2, NaF</t>
  </si>
  <si>
    <t>HF</t>
  </si>
  <si>
    <t>OF2</t>
  </si>
  <si>
    <t>ClF ClF3 ClF5</t>
  </si>
  <si>
    <t>Ne</t>
  </si>
  <si>
    <t>neon</t>
  </si>
  <si>
    <t>Neon</t>
  </si>
  <si>
    <t>néon</t>
  </si>
  <si>
    <t>neón</t>
  </si>
  <si>
    <t>cubic: face centered</t>
  </si>
  <si>
    <t>7440-01-9</t>
  </si>
  <si>
    <t>fcc: face-centered cubic</t>
  </si>
  <si>
    <t>Neon signs</t>
  </si>
  <si>
    <t>Na</t>
  </si>
  <si>
    <t>sodium</t>
  </si>
  <si>
    <t>Natrium</t>
  </si>
  <si>
    <t>sodio</t>
  </si>
  <si>
    <t>7440-23-5</t>
  </si>
  <si>
    <t>Halite (misc)</t>
  </si>
  <si>
    <t>soft</t>
  </si>
  <si>
    <t>lamps, table salt</t>
  </si>
  <si>
    <t>vigorous, =&gt;Na2O2</t>
  </si>
  <si>
    <t>vigorous, =&gt;H2, NaOH</t>
  </si>
  <si>
    <t>vigorous, =&gt;H2, NaCl</t>
  </si>
  <si>
    <t>vigorous, =&gt;NaNO3, NOx</t>
  </si>
  <si>
    <t>NaH</t>
  </si>
  <si>
    <t>Na2O</t>
  </si>
  <si>
    <t>NaCl</t>
  </si>
  <si>
    <t>Mg</t>
  </si>
  <si>
    <t>magnesium</t>
  </si>
  <si>
    <t>Magnesium</t>
  </si>
  <si>
    <t>magnésium</t>
  </si>
  <si>
    <t>magnesio</t>
  </si>
  <si>
    <t>7439-95-4</t>
  </si>
  <si>
    <t>Seawater, magnesite</t>
  </si>
  <si>
    <t>burns brightly</t>
  </si>
  <si>
    <t>alloys, flash bulbs</t>
  </si>
  <si>
    <t>vigorous,w/ht =&gt;MgO,Mg3N2</t>
  </si>
  <si>
    <t>mild, w/ht =&gt;Mg(OH)2, H2</t>
  </si>
  <si>
    <t>mild, =&gt;H2, MgCl2</t>
  </si>
  <si>
    <t>vigorous, =&gt;NOx, Mg(NO3)2</t>
  </si>
  <si>
    <t>MgH2</t>
  </si>
  <si>
    <t>MgO</t>
  </si>
  <si>
    <t>MgCl2</t>
  </si>
  <si>
    <t>Al</t>
  </si>
  <si>
    <t>aluminum</t>
  </si>
  <si>
    <t>Aluminium</t>
  </si>
  <si>
    <t>aluminium</t>
  </si>
  <si>
    <t>aluminio</t>
  </si>
  <si>
    <t>alluminio</t>
  </si>
  <si>
    <t>7429-90-5</t>
  </si>
  <si>
    <t>Bauxite (oxide)</t>
  </si>
  <si>
    <t>passivated: surface oxide</t>
  </si>
  <si>
    <t>Al cans &amp; foil,reflectors</t>
  </si>
  <si>
    <t>mild, w/ht =&gt;Al2O3</t>
  </si>
  <si>
    <t>mild, =&gt;H2, AlCl3</t>
  </si>
  <si>
    <t>passivated</t>
  </si>
  <si>
    <t>mild, =&gt;H2, [Al(OH)4]-</t>
  </si>
  <si>
    <t>AlH3</t>
  </si>
  <si>
    <t>Al2O3</t>
  </si>
  <si>
    <t>AlCl3Al2Cl6</t>
  </si>
  <si>
    <t>Si</t>
  </si>
  <si>
    <t>silicon</t>
  </si>
  <si>
    <t>Silizium</t>
  </si>
  <si>
    <t>silicium</t>
  </si>
  <si>
    <t>silicio</t>
  </si>
  <si>
    <t>7440-21-3</t>
  </si>
  <si>
    <t>Quartz (oxide)</t>
  </si>
  <si>
    <t>gray-black</t>
  </si>
  <si>
    <t>semimetal</t>
  </si>
  <si>
    <t xml:space="preserve">diamond </t>
  </si>
  <si>
    <t>comp chip,lubricant,glass</t>
  </si>
  <si>
    <t>mild, =&gt;SiO2</t>
  </si>
  <si>
    <t>mild, =&gt;silicates</t>
  </si>
  <si>
    <t>SiH4 Si2H6 + more</t>
  </si>
  <si>
    <t>SiO2</t>
  </si>
  <si>
    <t>SiCl4 Si2Cl6 + more</t>
  </si>
  <si>
    <t>phosphorus</t>
  </si>
  <si>
    <t>Phosphor</t>
  </si>
  <si>
    <t>phosphore</t>
  </si>
  <si>
    <t>fósforo</t>
  </si>
  <si>
    <t>fosforo</t>
  </si>
  <si>
    <t>monoclinic</t>
  </si>
  <si>
    <t>7723-14-0</t>
  </si>
  <si>
    <t>white</t>
  </si>
  <si>
    <t>Apatite (phosphate)</t>
  </si>
  <si>
    <t>white-yellow</t>
  </si>
  <si>
    <t>(P4) pyrophoric, 15 forms</t>
  </si>
  <si>
    <t>special: P4 tetrahedra</t>
  </si>
  <si>
    <t>fertilizer, detergents</t>
  </si>
  <si>
    <t>vigorous,=&gt;P4O10, ignites</t>
  </si>
  <si>
    <t>mild, =&gt;NOx</t>
  </si>
  <si>
    <t>mild, =&gt;PH3, may ignite</t>
  </si>
  <si>
    <t>PH3 P2H4 + more</t>
  </si>
  <si>
    <t>P4O10 P4O6</t>
  </si>
  <si>
    <t>PCl3 PCl5 P2Cl4</t>
  </si>
  <si>
    <t>S</t>
  </si>
  <si>
    <t>sulfur</t>
  </si>
  <si>
    <t>Schwefel</t>
  </si>
  <si>
    <t>soufre</t>
  </si>
  <si>
    <t>azufre</t>
  </si>
  <si>
    <t>zolfo</t>
  </si>
  <si>
    <t>orthorhombic</t>
  </si>
  <si>
    <t>7704-34-9</t>
  </si>
  <si>
    <t>yellow</t>
  </si>
  <si>
    <t>Sulfur,pyrite,natural gas</t>
  </si>
  <si>
    <t>yellow(pale)</t>
  </si>
  <si>
    <t>(S8)brittle, 19 forms</t>
  </si>
  <si>
    <t>S8 rings</t>
  </si>
  <si>
    <t>rubber, batteries (H2SO4)</t>
  </si>
  <si>
    <t>vigorous, w/ht =&gt;SO2</t>
  </si>
  <si>
    <t>mild, =&gt;H2SO4, NOx</t>
  </si>
  <si>
    <t>H2S</t>
  </si>
  <si>
    <t>SO2 SO3</t>
  </si>
  <si>
    <t>S2Cl2 SCl2</t>
  </si>
  <si>
    <t>Cl</t>
  </si>
  <si>
    <t>chlorine</t>
  </si>
  <si>
    <t>Chlor</t>
  </si>
  <si>
    <t>chlore</t>
  </si>
  <si>
    <t>cloro</t>
  </si>
  <si>
    <t>7782-50-5</t>
  </si>
  <si>
    <t>Halite, brine (misc)</t>
  </si>
  <si>
    <t>greenish-yellow</t>
  </si>
  <si>
    <t>diatomic(Cl2), corrosive</t>
  </si>
  <si>
    <t>layers of Cl2</t>
  </si>
  <si>
    <t>bleach (NaOCl), PVC pipe</t>
  </si>
  <si>
    <t>mild,=&gt;HOCl, Cl-, Cl2(aq)</t>
  </si>
  <si>
    <t>mild, =&gt;HOCl, Cl-</t>
  </si>
  <si>
    <t>mild, =&gt;HClOx, NOxCl, NOx</t>
  </si>
  <si>
    <t>mild, =&gt;OCl-, Cl-</t>
  </si>
  <si>
    <t>Cl2</t>
  </si>
  <si>
    <t>Ar</t>
  </si>
  <si>
    <t>argon</t>
  </si>
  <si>
    <t>Argon</t>
  </si>
  <si>
    <t>argón</t>
  </si>
  <si>
    <t>argo</t>
  </si>
  <si>
    <t>7440-37-1</t>
  </si>
  <si>
    <t>Inert</t>
  </si>
  <si>
    <t>lasers, light bulbs</t>
  </si>
  <si>
    <t>potassium</t>
  </si>
  <si>
    <t>Kalium</t>
  </si>
  <si>
    <t>potasio</t>
  </si>
  <si>
    <t>potassio</t>
  </si>
  <si>
    <t>7440-09-7</t>
  </si>
  <si>
    <t>Sylvite, carnallite (misc)</t>
  </si>
  <si>
    <t>silvery-white</t>
  </si>
  <si>
    <t>fertilizer, low-Na salt</t>
  </si>
  <si>
    <t>vigorous, =&gt;KO2</t>
  </si>
  <si>
    <t>vigorous, =&gt;H2, KOH</t>
  </si>
  <si>
    <t>vigorous, =&gt;H2, KCl</t>
  </si>
  <si>
    <t>vigorous, =&gt;H2, NOx, KNO3</t>
  </si>
  <si>
    <t>KH</t>
  </si>
  <si>
    <t>K2O</t>
  </si>
  <si>
    <t>KCl</t>
  </si>
  <si>
    <t>Ca</t>
  </si>
  <si>
    <t>calcium</t>
  </si>
  <si>
    <t>Kalzium</t>
  </si>
  <si>
    <t>calcio</t>
  </si>
  <si>
    <t>7440-70-2</t>
  </si>
  <si>
    <t>Calcite (oxide)</t>
  </si>
  <si>
    <t>lime, cement</t>
  </si>
  <si>
    <t>vigorous, =&gt;CaO, Ca3N2</t>
  </si>
  <si>
    <t>mild, =&gt;H2, Ca(OH)2</t>
  </si>
  <si>
    <t>vigorous, =&gt;H2, CaCl2</t>
  </si>
  <si>
    <t>vigorous, =&gt;H2, Ca(NO3)2</t>
  </si>
  <si>
    <t>CaH2</t>
  </si>
  <si>
    <t>CaO</t>
  </si>
  <si>
    <t>CaCl2</t>
  </si>
  <si>
    <t>Sc</t>
  </si>
  <si>
    <t>III B</t>
  </si>
  <si>
    <t>scandium</t>
  </si>
  <si>
    <t>Skandium</t>
  </si>
  <si>
    <t>escandio</t>
  </si>
  <si>
    <t>scandio</t>
  </si>
  <si>
    <t>7440-20-2</t>
  </si>
  <si>
    <t>U extractn by-product</t>
  </si>
  <si>
    <t>no significant uses</t>
  </si>
  <si>
    <t>vigorous, =&gt;Sc2O3</t>
  </si>
  <si>
    <t>mild, =&gt;H2, Sc(OH)3</t>
  </si>
  <si>
    <t>mild, =&gt;H2, ScCl3</t>
  </si>
  <si>
    <t>mild, =&gt;Sc(NO3)3</t>
  </si>
  <si>
    <t>ScH2 ScH3</t>
  </si>
  <si>
    <t>Sc2O3</t>
  </si>
  <si>
    <t>ScCl3</t>
  </si>
  <si>
    <t>Ti</t>
  </si>
  <si>
    <t>IV B</t>
  </si>
  <si>
    <t>titanium</t>
  </si>
  <si>
    <t>Titan</t>
  </si>
  <si>
    <t>titane</t>
  </si>
  <si>
    <t>titanio</t>
  </si>
  <si>
    <t>+4,3,2</t>
  </si>
  <si>
    <t>7440-32-6</t>
  </si>
  <si>
    <t>Ilmenite, rutile(oxide)</t>
  </si>
  <si>
    <t>gray</t>
  </si>
  <si>
    <t>max strength/weight ratio</t>
  </si>
  <si>
    <t>steel,white pigment(TiO2)</t>
  </si>
  <si>
    <t>mild, w/ht =&gt;TiO2, TiN</t>
  </si>
  <si>
    <t>TiH2</t>
  </si>
  <si>
    <t>TiO Ti2O3 TiO2 + more</t>
  </si>
  <si>
    <t>TiCl2 TiCl3 TiCl4</t>
  </si>
  <si>
    <t>V</t>
  </si>
  <si>
    <t>V B</t>
  </si>
  <si>
    <t>vanadium</t>
  </si>
  <si>
    <t>Vanadium</t>
  </si>
  <si>
    <t>vanadio</t>
  </si>
  <si>
    <t>+5,2,3,4</t>
  </si>
  <si>
    <t>7440-62-2</t>
  </si>
  <si>
    <t>U, Pb vanadates (misc)</t>
  </si>
  <si>
    <t>bright white</t>
  </si>
  <si>
    <t>tool steel, V2O5 catalyst</t>
  </si>
  <si>
    <t>mild, w/ht =&gt;V2O5, VN</t>
  </si>
  <si>
    <t>mild</t>
  </si>
  <si>
    <t>VH VH2</t>
  </si>
  <si>
    <t>VO V2O3 VO2 V2O5</t>
  </si>
  <si>
    <t>VCl2 VCl3 VCl4</t>
  </si>
  <si>
    <t>Cr</t>
  </si>
  <si>
    <t>VI B</t>
  </si>
  <si>
    <t>chromium</t>
  </si>
  <si>
    <t>Chrom</t>
  </si>
  <si>
    <t>chrome</t>
  </si>
  <si>
    <t>cromo</t>
  </si>
  <si>
    <t>+3,2,6</t>
  </si>
  <si>
    <t>[Ar] 4s1 3d5</t>
  </si>
  <si>
    <t>7440-47-3</t>
  </si>
  <si>
    <t>Chromite (oxide)</t>
  </si>
  <si>
    <t>hard</t>
  </si>
  <si>
    <t>CrO2 tape, paint, steel</t>
  </si>
  <si>
    <t>mild, =&gt;H2, CrCl3</t>
  </si>
  <si>
    <t>CrH</t>
  </si>
  <si>
    <t>Cr2O3 CrO2 CrO3+non-stoich</t>
  </si>
  <si>
    <t>CrCl2 CrCl3</t>
  </si>
  <si>
    <t>Mn</t>
  </si>
  <si>
    <t>VII B</t>
  </si>
  <si>
    <t>manganese</t>
  </si>
  <si>
    <t>Mangan</t>
  </si>
  <si>
    <t>manganèse</t>
  </si>
  <si>
    <t>manganeso</t>
  </si>
  <si>
    <t>+2,3,4,6,7</t>
  </si>
  <si>
    <t>7439-96-5</t>
  </si>
  <si>
    <t>Pyrolusite,psilomelane(oxide)</t>
  </si>
  <si>
    <t>gray-white</t>
  </si>
  <si>
    <t>hard, brittle</t>
  </si>
  <si>
    <t>special:complex (cubic)</t>
  </si>
  <si>
    <t>steel, dry cells(MnO2)</t>
  </si>
  <si>
    <t>mild, w/ht =&gt;Mn3O4, Mn3N2</t>
  </si>
  <si>
    <t>mild, =&gt;H2, MnCl2</t>
  </si>
  <si>
    <t>mild, =&gt;Mn(NO3)2, NOx</t>
  </si>
  <si>
    <t>MnO Mn3O4 Mn2O3 MnO2 Mn2O7</t>
  </si>
  <si>
    <t>MnCl2</t>
  </si>
  <si>
    <t>Fe</t>
  </si>
  <si>
    <t>VIII B</t>
  </si>
  <si>
    <t>iron</t>
  </si>
  <si>
    <t>Eisen</t>
  </si>
  <si>
    <t>fer</t>
  </si>
  <si>
    <t>hierro</t>
  </si>
  <si>
    <t>ferro</t>
  </si>
  <si>
    <t>+3,2</t>
  </si>
  <si>
    <t>7439-89-6</t>
  </si>
  <si>
    <t>Hematite,magnetite(oxide)</t>
  </si>
  <si>
    <t>fairly soft when pure</t>
  </si>
  <si>
    <t>steel</t>
  </si>
  <si>
    <t>mild, =&gt;Fe3O4</t>
  </si>
  <si>
    <t>mild, =&gt;H2, FeCl2</t>
  </si>
  <si>
    <t>FeO Fe3O4 Fe2O3</t>
  </si>
  <si>
    <t>FeCl2 FeCl3</t>
  </si>
  <si>
    <t>Co</t>
  </si>
  <si>
    <t>cobalt</t>
  </si>
  <si>
    <t>Kobalt</t>
  </si>
  <si>
    <t>cobalto</t>
  </si>
  <si>
    <t>+2,3</t>
  </si>
  <si>
    <t>7440-48-4</t>
  </si>
  <si>
    <t>Co sulfides &amp; arsenides</t>
  </si>
  <si>
    <t>bluish-white</t>
  </si>
  <si>
    <t>magnets, Co glass (blue)</t>
  </si>
  <si>
    <t>mild, w/ht =&gt;Co3O4</t>
  </si>
  <si>
    <t>mild, =&gt;H2, CoCl2</t>
  </si>
  <si>
    <t>vigorous, =&gt;Co(NO3)2, NOx</t>
  </si>
  <si>
    <t>CoO Co3O4</t>
  </si>
  <si>
    <t>CoCl2</t>
  </si>
  <si>
    <t>Ni</t>
  </si>
  <si>
    <t>nickel</t>
  </si>
  <si>
    <t>Nickel</t>
  </si>
  <si>
    <t>níquel</t>
  </si>
  <si>
    <t>nichelio</t>
  </si>
  <si>
    <t>7440-02-0</t>
  </si>
  <si>
    <t>sulfides, oxide/silicates</t>
  </si>
  <si>
    <t>hard, takes a high polish</t>
  </si>
  <si>
    <t>alloys, coins, batteries</t>
  </si>
  <si>
    <t>mild, w/ht =&gt;NiO</t>
  </si>
  <si>
    <t>mild, =&gt;H2, NiCl2</t>
  </si>
  <si>
    <t>NiH</t>
  </si>
  <si>
    <t>NiO</t>
  </si>
  <si>
    <t>NiCl2</t>
  </si>
  <si>
    <t>Cu</t>
  </si>
  <si>
    <t>I B</t>
  </si>
  <si>
    <t>copper</t>
  </si>
  <si>
    <t>Kupfer</t>
  </si>
  <si>
    <t>cuivre</t>
  </si>
  <si>
    <t>cobre</t>
  </si>
  <si>
    <t>rame</t>
  </si>
  <si>
    <t>+2,1</t>
  </si>
  <si>
    <t>[Ar] 4s1 3d10</t>
  </si>
  <si>
    <t>7440-50-8</t>
  </si>
  <si>
    <t>Cu pyrite,chalcocite(sulfide)</t>
  </si>
  <si>
    <t>orange-red</t>
  </si>
  <si>
    <t>soft, ductile</t>
  </si>
  <si>
    <t>wire, bronze, coins</t>
  </si>
  <si>
    <t>mild, w/ht =&gt;CuO, Cu2O</t>
  </si>
  <si>
    <t>mild, =&gt;Cu(NO3)2, NOx</t>
  </si>
  <si>
    <t>CuH</t>
  </si>
  <si>
    <t>Cu2O CuO</t>
  </si>
  <si>
    <t>CuCl CuCl2</t>
  </si>
  <si>
    <t>Zn</t>
  </si>
  <si>
    <t>II B</t>
  </si>
  <si>
    <t>zinc</t>
  </si>
  <si>
    <t>Zink</t>
  </si>
  <si>
    <t>zinco</t>
  </si>
  <si>
    <t>7440-66-6</t>
  </si>
  <si>
    <t>Sphalerite (sulfide)</t>
  </si>
  <si>
    <t>brittle</t>
  </si>
  <si>
    <t>distorted hcp structure</t>
  </si>
  <si>
    <t>batteries, galvanizing</t>
  </si>
  <si>
    <t>vigorous, =&gt;ZnO</t>
  </si>
  <si>
    <t>mild, =&gt;H2, ZnCl2</t>
  </si>
  <si>
    <t>vigorous, =&gt;Zn(NO3)2, NOx</t>
  </si>
  <si>
    <t>mild, =&gt;[Zn(OH)4](2-), H2</t>
  </si>
  <si>
    <t>ZnH2</t>
  </si>
  <si>
    <t>ZnO</t>
  </si>
  <si>
    <t>ZnCl2</t>
  </si>
  <si>
    <t>Ga</t>
  </si>
  <si>
    <t>gallium</t>
  </si>
  <si>
    <t>Gallium</t>
  </si>
  <si>
    <t>galio</t>
  </si>
  <si>
    <t>gallio</t>
  </si>
  <si>
    <t>7440-55-3</t>
  </si>
  <si>
    <t>silvery-blue</t>
  </si>
  <si>
    <t>melts near r.t.wets glass</t>
  </si>
  <si>
    <t>special: complex</t>
  </si>
  <si>
    <t>photocells, transistors</t>
  </si>
  <si>
    <t>mild, =&gt;Ga2O3</t>
  </si>
  <si>
    <t>mild, =&gt;GaCl3, H2</t>
  </si>
  <si>
    <t>mild, =&gt;[Ga(OH)4]2-, H2</t>
  </si>
  <si>
    <t>GaH3</t>
  </si>
  <si>
    <t>Ga2O3</t>
  </si>
  <si>
    <t>GaCl Ga2Cl6</t>
  </si>
  <si>
    <t>Ge</t>
  </si>
  <si>
    <t>germanium</t>
  </si>
  <si>
    <t>Germanium</t>
  </si>
  <si>
    <t>germanio</t>
  </si>
  <si>
    <t>+4,2</t>
  </si>
  <si>
    <t>7440-56-2</t>
  </si>
  <si>
    <t>Zn smelting by-product</t>
  </si>
  <si>
    <t>semimetal, brittle</t>
  </si>
  <si>
    <t>diamond</t>
  </si>
  <si>
    <t>transistor, wide-ang lens</t>
  </si>
  <si>
    <t>mild, w/ht =&gt;GeO2</t>
  </si>
  <si>
    <t>mild, =&gt;Ge(IV), NOx</t>
  </si>
  <si>
    <t>GeH4 Ge2H6 + more</t>
  </si>
  <si>
    <t>GeO GeO2</t>
  </si>
  <si>
    <t>GeCl2 GeCl4</t>
  </si>
  <si>
    <t>As</t>
  </si>
  <si>
    <t>arsenic</t>
  </si>
  <si>
    <t>Arsen</t>
  </si>
  <si>
    <t>arsénico</t>
  </si>
  <si>
    <t>arsenico</t>
  </si>
  <si>
    <t>±3,+5</t>
  </si>
  <si>
    <t>7440-38-2</t>
  </si>
  <si>
    <t xml:space="preserve">sublimes (28 atm) </t>
  </si>
  <si>
    <t>Arsenopyrite, enargite (misc)</t>
  </si>
  <si>
    <t>semimetal,brittle,3 forms</t>
  </si>
  <si>
    <t>photocells (GaAs), poisons</t>
  </si>
  <si>
    <t>mild, w/ht =&gt;As4O6</t>
  </si>
  <si>
    <t>mild, w/ht =&gt;H3AsO4, NOx</t>
  </si>
  <si>
    <t>AsH3</t>
  </si>
  <si>
    <t>As2O3</t>
  </si>
  <si>
    <t>AsCl3 AsCl5</t>
  </si>
  <si>
    <t>Se</t>
  </si>
  <si>
    <t>selenium</t>
  </si>
  <si>
    <t>Selen</t>
  </si>
  <si>
    <t>sélénium</t>
  </si>
  <si>
    <t>selenio</t>
  </si>
  <si>
    <t>+4,−2,+6</t>
  </si>
  <si>
    <t>7782-49-2</t>
  </si>
  <si>
    <t>Cu smelting by-product</t>
  </si>
  <si>
    <t>6 forms</t>
  </si>
  <si>
    <t>parallel chains</t>
  </si>
  <si>
    <t>Xerography, medicines</t>
  </si>
  <si>
    <t>vigorous, w/ht =&gt;SeO2</t>
  </si>
  <si>
    <t>mild, =&gt;H2SeO3, NOx</t>
  </si>
  <si>
    <t>SeH2</t>
  </si>
  <si>
    <t>SeO2 SeO3</t>
  </si>
  <si>
    <t>Se2Cl2 Se4Cl16</t>
  </si>
  <si>
    <t>Br</t>
  </si>
  <si>
    <t>bromine</t>
  </si>
  <si>
    <t>Brom</t>
  </si>
  <si>
    <t>brome</t>
  </si>
  <si>
    <t>bromo</t>
  </si>
  <si>
    <t>l</t>
  </si>
  <si>
    <t>±1,+5</t>
  </si>
  <si>
    <t>7726-95-6</t>
  </si>
  <si>
    <t>Seawater, brines</t>
  </si>
  <si>
    <t>red-brown</t>
  </si>
  <si>
    <t>diatomic,corrosive,liquid</t>
  </si>
  <si>
    <t xml:space="preserve">layers of Br2 </t>
  </si>
  <si>
    <t>pesticides,photography</t>
  </si>
  <si>
    <t>none, dissolves Br2(aq)</t>
  </si>
  <si>
    <t>mild, =&gt;OBr-, Br-</t>
  </si>
  <si>
    <t>HBr</t>
  </si>
  <si>
    <t>Br2O BrO2</t>
  </si>
  <si>
    <t>BrCl</t>
  </si>
  <si>
    <t>Kr</t>
  </si>
  <si>
    <t>krypton</t>
  </si>
  <si>
    <t>Krypton</t>
  </si>
  <si>
    <t>criptón</t>
  </si>
  <si>
    <t>kripto</t>
  </si>
  <si>
    <t>7439-90-9</t>
  </si>
  <si>
    <t>unreactive</t>
  </si>
  <si>
    <t>lamps, UV-laser</t>
  </si>
  <si>
    <t>Rb</t>
  </si>
  <si>
    <t>rubidium</t>
  </si>
  <si>
    <t>Rubidium</t>
  </si>
  <si>
    <t>rubidio</t>
  </si>
  <si>
    <t>7440-17-7</t>
  </si>
  <si>
    <t>Li extractn by-product</t>
  </si>
  <si>
    <t>photocells</t>
  </si>
  <si>
    <t>vigorous, =&gt;RbO2</t>
  </si>
  <si>
    <t>vigorous, =&gt;H2, RbOH</t>
  </si>
  <si>
    <t>vigorous, =&gt;H2, RbCl</t>
  </si>
  <si>
    <t>vigorous,=&gt;RbNO3, H2, NOx</t>
  </si>
  <si>
    <t>RbH</t>
  </si>
  <si>
    <t>Rb2O</t>
  </si>
  <si>
    <t>RbCl</t>
  </si>
  <si>
    <t>Sr</t>
  </si>
  <si>
    <t>strontium</t>
  </si>
  <si>
    <t>Strontium</t>
  </si>
  <si>
    <t>estroncio</t>
  </si>
  <si>
    <t>stronzio</t>
  </si>
  <si>
    <t>7440-24-6</t>
  </si>
  <si>
    <t>Celestite (sulfide)</t>
  </si>
  <si>
    <t>tarnishes</t>
  </si>
  <si>
    <t>fireworks (red flame)</t>
  </si>
  <si>
    <t>vigorous, =&gt;SrO, Sr2N3</t>
  </si>
  <si>
    <t>mild, =&gt;H2, Sr(OH)2</t>
  </si>
  <si>
    <t>vigorous, =&gt;H2, SrCl2</t>
  </si>
  <si>
    <t>vigorous, =&gt;Sr(NO3)2, H2</t>
  </si>
  <si>
    <t>SrH2</t>
  </si>
  <si>
    <t>SrO</t>
  </si>
  <si>
    <t>SrCl2</t>
  </si>
  <si>
    <t>yttrium</t>
  </si>
  <si>
    <t>Yttrium</t>
  </si>
  <si>
    <t>itrio</t>
  </si>
  <si>
    <t>ittrio</t>
  </si>
  <si>
    <t>7440-65-5</t>
  </si>
  <si>
    <t>xenotime (phosphate)</t>
  </si>
  <si>
    <t>forms protective oxide</t>
  </si>
  <si>
    <t>YAG laser, TV phosphor</t>
  </si>
  <si>
    <t>vigorous, =&gt;Y2O3</t>
  </si>
  <si>
    <t>mild, =&gt;H2, Y(OH)3</t>
  </si>
  <si>
    <t>mild, =&gt;H2, YCl3</t>
  </si>
  <si>
    <t>vigorous, =&gt;Y(NO3)3</t>
  </si>
  <si>
    <t>YH2 YH3</t>
  </si>
  <si>
    <t>Y2O3</t>
  </si>
  <si>
    <t>YCl3</t>
  </si>
  <si>
    <t>Zr</t>
  </si>
  <si>
    <t>zirconium</t>
  </si>
  <si>
    <t>Zirkonium</t>
  </si>
  <si>
    <t>circonio</t>
  </si>
  <si>
    <t>zirconio</t>
  </si>
  <si>
    <t>+4</t>
  </si>
  <si>
    <t>7440-67-7</t>
  </si>
  <si>
    <t>Zircon (silicate)</t>
  </si>
  <si>
    <t>grayish-white</t>
  </si>
  <si>
    <t>hard, relatively inert</t>
  </si>
  <si>
    <t>deodorants, fuel rod clad</t>
  </si>
  <si>
    <t>mild, w/ht =&gt;Zr2O3</t>
  </si>
  <si>
    <t>ZrH2</t>
  </si>
  <si>
    <t>ZrO2</t>
  </si>
  <si>
    <t>ZrCl3 ZrCl4</t>
  </si>
  <si>
    <t>Nb</t>
  </si>
  <si>
    <t>niobium</t>
  </si>
  <si>
    <t>Niob</t>
  </si>
  <si>
    <t>niobio</t>
  </si>
  <si>
    <t>+5,3</t>
  </si>
  <si>
    <t>[Kr] 5s1 4d4</t>
  </si>
  <si>
    <t>7440-03-1</t>
  </si>
  <si>
    <t>columbite (oxide)</t>
  </si>
  <si>
    <t>stainless steels, magnets</t>
  </si>
  <si>
    <t>none, w/ht =&gt;Nb2O3</t>
  </si>
  <si>
    <t>NbH NbH2</t>
  </si>
  <si>
    <t>NbO NbO2 Nb2O5</t>
  </si>
  <si>
    <t>NbCl3 NbCl4 NbCl5</t>
  </si>
  <si>
    <t>Mo</t>
  </si>
  <si>
    <t>molybdenum</t>
  </si>
  <si>
    <t>Molybdän</t>
  </si>
  <si>
    <t>molybdène</t>
  </si>
  <si>
    <t>molibdeno</t>
  </si>
  <si>
    <t>+6,3,5</t>
  </si>
  <si>
    <t>[Kr] 5s1 4d5</t>
  </si>
  <si>
    <t>7439-98-7</t>
  </si>
  <si>
    <t>Molybdenite (sulfide)</t>
  </si>
  <si>
    <t>very hard</t>
  </si>
  <si>
    <t>catalysts, tool steel</t>
  </si>
  <si>
    <t>none, w/ht =&gt;MoO3</t>
  </si>
  <si>
    <t>MoO2 MoO3</t>
  </si>
  <si>
    <t>MoClx [x=2-6]</t>
  </si>
  <si>
    <t>Tc</t>
  </si>
  <si>
    <t>technetium</t>
  </si>
  <si>
    <t>Technetium</t>
  </si>
  <si>
    <t>technétium</t>
  </si>
  <si>
    <t>tecnecio</t>
  </si>
  <si>
    <t>tecnezio</t>
  </si>
  <si>
    <t>+7,4,6</t>
  </si>
  <si>
    <t>7440-26-8</t>
  </si>
  <si>
    <t>Synthetic (U fission)</t>
  </si>
  <si>
    <t>silvery gray</t>
  </si>
  <si>
    <t>Radioactive, man made</t>
  </si>
  <si>
    <t>medical imaging agents</t>
  </si>
  <si>
    <t>mild, w/ht, =&gt;Tc2O7</t>
  </si>
  <si>
    <t>mild, =&gt;HTcO4</t>
  </si>
  <si>
    <t>TcO2 Tc2O7</t>
  </si>
  <si>
    <t>TcCl4</t>
  </si>
  <si>
    <t>Ru</t>
  </si>
  <si>
    <t>ruthenium</t>
  </si>
  <si>
    <t>Ruthenium</t>
  </si>
  <si>
    <t>ruthénium</t>
  </si>
  <si>
    <t>rutenio</t>
  </si>
  <si>
    <t>+4,3,6,8</t>
  </si>
  <si>
    <t>[Kr] 5s1 4d7</t>
  </si>
  <si>
    <t>7440-18-8</t>
  </si>
  <si>
    <t>nickel ores (sulfides)</t>
  </si>
  <si>
    <t>catalysts</t>
  </si>
  <si>
    <t>none below 800 deg.C</t>
  </si>
  <si>
    <t>RuO2 RuO4</t>
  </si>
  <si>
    <t>RuCl2 RuCl3</t>
  </si>
  <si>
    <t>Rh</t>
  </si>
  <si>
    <t>rhodium</t>
  </si>
  <si>
    <t>Rhodium</t>
  </si>
  <si>
    <t>rodio</t>
  </si>
  <si>
    <t>+3,4,6</t>
  </si>
  <si>
    <t>[Kr] 5s1 4d8</t>
  </si>
  <si>
    <t>7440-16-6</t>
  </si>
  <si>
    <t>forms hard coatings</t>
  </si>
  <si>
    <t>catalysts, elec. contacts</t>
  </si>
  <si>
    <t>none, w/ht =&gt;Rh2O3</t>
  </si>
  <si>
    <t>Rh2O3 RhO2</t>
  </si>
  <si>
    <t>RhCl3</t>
  </si>
  <si>
    <t>Pd</t>
  </si>
  <si>
    <t>palladium</t>
  </si>
  <si>
    <t>Palladium</t>
  </si>
  <si>
    <t>paladio</t>
  </si>
  <si>
    <t>palladio</t>
  </si>
  <si>
    <t>+2,4</t>
  </si>
  <si>
    <t>[Kr] (5s0) 4d10</t>
  </si>
  <si>
    <t>7440-05-3</t>
  </si>
  <si>
    <t>absorbs H2</t>
  </si>
  <si>
    <t>catalysts, dental crowns</t>
  </si>
  <si>
    <t>mild, w/ht, =&gt;PdO</t>
  </si>
  <si>
    <t>mild, =&gt;Pd(NO3)2</t>
  </si>
  <si>
    <t>PdHx x&lt;1 non-stoich</t>
  </si>
  <si>
    <t>PdO</t>
  </si>
  <si>
    <t>PdCl2</t>
  </si>
  <si>
    <t>Ag</t>
  </si>
  <si>
    <t>silver</t>
  </si>
  <si>
    <t>Silber</t>
  </si>
  <si>
    <t>argent</t>
  </si>
  <si>
    <t>plata</t>
  </si>
  <si>
    <t>argento</t>
  </si>
  <si>
    <t>[Kr] 5s1 4d10</t>
  </si>
  <si>
    <t>7440-22-4</t>
  </si>
  <si>
    <t>Argentite (sulfide)</t>
  </si>
  <si>
    <t>soft, ductile, tarnishes</t>
  </si>
  <si>
    <t>film(AgBr),coins,jewelry</t>
  </si>
  <si>
    <t>mild, =&gt;Ag2O</t>
  </si>
  <si>
    <t>mild, =&gt;AgNO3</t>
  </si>
  <si>
    <t>Ag2O</t>
  </si>
  <si>
    <t>AgCl</t>
  </si>
  <si>
    <t>Cd</t>
  </si>
  <si>
    <t>cadmium</t>
  </si>
  <si>
    <t>Kadmium</t>
  </si>
  <si>
    <t>cadmio</t>
  </si>
  <si>
    <t>7440-43-9</t>
  </si>
  <si>
    <t>battery,yel. pigment(CdS)</t>
  </si>
  <si>
    <t>mild, w/ht =&gt;CdO</t>
  </si>
  <si>
    <t>mild, =&gt;H2, Cd(Cl)2</t>
  </si>
  <si>
    <t>mild, =&gt;Cd(NO3)2, NOx</t>
  </si>
  <si>
    <t>CdO</t>
  </si>
  <si>
    <t>CdCl2</t>
  </si>
  <si>
    <t>In</t>
  </si>
  <si>
    <t>indium</t>
  </si>
  <si>
    <t>Indium</t>
  </si>
  <si>
    <t>indio</t>
  </si>
  <si>
    <t>tetragonal</t>
  </si>
  <si>
    <t>7440-74-6</t>
  </si>
  <si>
    <t>Zn/Pb smelting by-product</t>
  </si>
  <si>
    <t>distorted fcc structure</t>
  </si>
  <si>
    <t>transistors, photocells</t>
  </si>
  <si>
    <t>mild, =&gt;In2O3</t>
  </si>
  <si>
    <t>mild, =&gt;H2, InCl3</t>
  </si>
  <si>
    <t>mild, =&gt;In(NO3)3</t>
  </si>
  <si>
    <t>In2O3</t>
  </si>
  <si>
    <t>InCl InCl3</t>
  </si>
  <si>
    <t>Sn</t>
  </si>
  <si>
    <t>tin</t>
  </si>
  <si>
    <t>Zinn</t>
  </si>
  <si>
    <t>Étain</t>
  </si>
  <si>
    <t>estaño</t>
  </si>
  <si>
    <t>stagno</t>
  </si>
  <si>
    <t>7440-31-5</t>
  </si>
  <si>
    <t>Cassiterite (oxide)</t>
  </si>
  <si>
    <t>resists corrosion;2 forms</t>
  </si>
  <si>
    <t>distorted diamond</t>
  </si>
  <si>
    <t>solder, pewter, bronze</t>
  </si>
  <si>
    <t>mild, w/ht, =&gt;SnO2</t>
  </si>
  <si>
    <t>mild, =&gt;SnO2, NOx</t>
  </si>
  <si>
    <t>mild, =&gt;H2, [Sn(OH)6] 2-</t>
  </si>
  <si>
    <t>SnH4 Sn2H6</t>
  </si>
  <si>
    <t>SnO SnO2</t>
  </si>
  <si>
    <t>SnCl2 SnCl4</t>
  </si>
  <si>
    <t>Sb</t>
  </si>
  <si>
    <t>antimony</t>
  </si>
  <si>
    <t>Antimon</t>
  </si>
  <si>
    <t>antimoine</t>
  </si>
  <si>
    <t>antimonio</t>
  </si>
  <si>
    <t>+3,5</t>
  </si>
  <si>
    <t>7440-36-0</t>
  </si>
  <si>
    <t>Stibnite (sulfide)</t>
  </si>
  <si>
    <t>brittle; 5 forms</t>
  </si>
  <si>
    <t>Pb alloy(battery), dyeing</t>
  </si>
  <si>
    <t>mild, w/ht, =&gt;Sb2Ox x=3-5</t>
  </si>
  <si>
    <t>mild, =&gt;Sb2O5</t>
  </si>
  <si>
    <t>SbH3</t>
  </si>
  <si>
    <t>Sb2O3 Sb2O4 Sb2O5</t>
  </si>
  <si>
    <t>SbCl3 SbCl5</t>
  </si>
  <si>
    <t>Te</t>
  </si>
  <si>
    <t>tellurium</t>
  </si>
  <si>
    <t>Tellur</t>
  </si>
  <si>
    <t>tellure</t>
  </si>
  <si>
    <t>teluro</t>
  </si>
  <si>
    <t>tellurio</t>
  </si>
  <si>
    <t>+4,6,−2</t>
  </si>
  <si>
    <t>13494-80-9</t>
  </si>
  <si>
    <t>semiconductors, steel</t>
  </si>
  <si>
    <t>mild, w/ht, =&gt;TeO2</t>
  </si>
  <si>
    <t>mild, =&gt;Te(IV)</t>
  </si>
  <si>
    <t>H2Te</t>
  </si>
  <si>
    <t>TeO2 TeO3</t>
  </si>
  <si>
    <t>Te2Cl Te3Cl2 Te4Cl16</t>
  </si>
  <si>
    <t>I</t>
  </si>
  <si>
    <t>iodine</t>
  </si>
  <si>
    <t>Iod (Jod)</t>
  </si>
  <si>
    <t>iode</t>
  </si>
  <si>
    <t>yodo</t>
  </si>
  <si>
    <t>iodio</t>
  </si>
  <si>
    <t>−1,+5,7</t>
  </si>
  <si>
    <t>7553-56-2</t>
  </si>
  <si>
    <t>Brines, Chilean nitrate (misc)</t>
  </si>
  <si>
    <t>bluish-black</t>
  </si>
  <si>
    <t>diatomic</t>
  </si>
  <si>
    <t>layers of I2</t>
  </si>
  <si>
    <t>nutrient, antiseptic</t>
  </si>
  <si>
    <t>none, dissolves slightly</t>
  </si>
  <si>
    <t>mild, =&gt;HIO3</t>
  </si>
  <si>
    <t>mild, =&gt;OI-, I-</t>
  </si>
  <si>
    <t>HI</t>
  </si>
  <si>
    <t>I2O5 I4O9 I2O4</t>
  </si>
  <si>
    <t>ICl ICl3</t>
  </si>
  <si>
    <t>Xe</t>
  </si>
  <si>
    <t>xenon</t>
  </si>
  <si>
    <t>Xenon</t>
  </si>
  <si>
    <t>xénon</t>
  </si>
  <si>
    <t>xenón</t>
  </si>
  <si>
    <t>xeno</t>
  </si>
  <si>
    <t>7440-63-3</t>
  </si>
  <si>
    <t>UV-laser, hi intens lamps</t>
  </si>
  <si>
    <t>XeO3 XeO4</t>
  </si>
  <si>
    <t>Cs</t>
  </si>
  <si>
    <t>cesium</t>
  </si>
  <si>
    <t>Zäsium</t>
  </si>
  <si>
    <t>césium</t>
  </si>
  <si>
    <t>cesio</t>
  </si>
  <si>
    <t>7440-46-2</t>
  </si>
  <si>
    <t>yellow/silvery</t>
  </si>
  <si>
    <t>softest metal</t>
  </si>
  <si>
    <t>photocells, IR lamps</t>
  </si>
  <si>
    <t>vigorous, =&gt;CsO2</t>
  </si>
  <si>
    <t>vigorous, =&gt;H2, CsOH</t>
  </si>
  <si>
    <t>vigorous, =&gt;H2, CsCl</t>
  </si>
  <si>
    <t>vigorous, =&gt;CsNO3</t>
  </si>
  <si>
    <t>CsH</t>
  </si>
  <si>
    <t>Cs2O</t>
  </si>
  <si>
    <t>CsCl</t>
  </si>
  <si>
    <t>Ba</t>
  </si>
  <si>
    <t>barium</t>
  </si>
  <si>
    <t>Barium</t>
  </si>
  <si>
    <t>baryum</t>
  </si>
  <si>
    <t>bario</t>
  </si>
  <si>
    <t>7440-39-3</t>
  </si>
  <si>
    <t>Barite (sulfate)</t>
  </si>
  <si>
    <t>X-ray imaging agnt(BaSO4)</t>
  </si>
  <si>
    <t>vigorous,wt/ht=&gt;BaO,Ba2N3</t>
  </si>
  <si>
    <t>vigorous, =&gt;H2, Ba(OH)2</t>
  </si>
  <si>
    <t>vigorous, =&gt;H2, BaCl2</t>
  </si>
  <si>
    <t>mild, =&gt;Ba(NO3)2</t>
  </si>
  <si>
    <t>BaH2</t>
  </si>
  <si>
    <t>BaO</t>
  </si>
  <si>
    <t>BaCl2</t>
  </si>
  <si>
    <t>La</t>
  </si>
  <si>
    <t>lanthanides</t>
  </si>
  <si>
    <t>lanthanum</t>
  </si>
  <si>
    <t>Lanthan</t>
  </si>
  <si>
    <t>lanthane</t>
  </si>
  <si>
    <t>lantano</t>
  </si>
  <si>
    <t>lantanio</t>
  </si>
  <si>
    <t>7439-91-0</t>
  </si>
  <si>
    <t>Monazite(phosphate),bastnaesite</t>
  </si>
  <si>
    <t>soft, malleable</t>
  </si>
  <si>
    <t xml:space="preserve"> cp: close packed (ABCB)</t>
  </si>
  <si>
    <t>lighter flints, CRTs</t>
  </si>
  <si>
    <t>vigorous, w/ht =&gt;La2O3</t>
  </si>
  <si>
    <t>mild, =&gt;H2, La(OH)3</t>
  </si>
  <si>
    <t>mild, =&gt;H2, LaCl3</t>
  </si>
  <si>
    <t>mild, =&gt;La(NO3)3</t>
  </si>
  <si>
    <t>LaH2 LaH3</t>
  </si>
  <si>
    <t>La2O3</t>
  </si>
  <si>
    <t>LaCl3</t>
  </si>
  <si>
    <t>Ce</t>
  </si>
  <si>
    <t>cerium</t>
  </si>
  <si>
    <t>Zer</t>
  </si>
  <si>
    <t>cérium</t>
  </si>
  <si>
    <t>cerio</t>
  </si>
  <si>
    <t>+3,4</t>
  </si>
  <si>
    <t>7440-45-1</t>
  </si>
  <si>
    <t>malleable</t>
  </si>
  <si>
    <t>self-cleaning ovens(CeO2)</t>
  </si>
  <si>
    <t>vigorous, w/ht =&gt;CeO2</t>
  </si>
  <si>
    <t>mild, =&gt;H2, Ce(OH)3</t>
  </si>
  <si>
    <t>vigorous, =&gt;H2, CeCl3</t>
  </si>
  <si>
    <t>mild, =&gt;Ce(NO3)3</t>
  </si>
  <si>
    <t>CeH2 CeH3</t>
  </si>
  <si>
    <t>Ce2O3 CeO2</t>
  </si>
  <si>
    <t>CeCl3</t>
  </si>
  <si>
    <t>Pr</t>
  </si>
  <si>
    <t>praseodymium</t>
  </si>
  <si>
    <t>Praseodym</t>
  </si>
  <si>
    <t>praséodyme</t>
  </si>
  <si>
    <t>prosedimio</t>
  </si>
  <si>
    <t>praseodimio</t>
  </si>
  <si>
    <t>7440-10-0</t>
  </si>
  <si>
    <t>alloys, Welder's mask</t>
  </si>
  <si>
    <t>vigorous, =&gt;Pr6O11 approx</t>
  </si>
  <si>
    <t>mild, =&gt;H2, Pr(OH)3</t>
  </si>
  <si>
    <t>mild, =&gt;H2, PrCl3</t>
  </si>
  <si>
    <t>mild, =&gt;Pr(NO3)3</t>
  </si>
  <si>
    <t>PrH2 PrH3</t>
  </si>
  <si>
    <t>PrO2 Pr6O11</t>
  </si>
  <si>
    <t>PrCl3</t>
  </si>
  <si>
    <t>Nd</t>
  </si>
  <si>
    <t>neodymium</t>
  </si>
  <si>
    <t>Neodym</t>
  </si>
  <si>
    <t>néodyme</t>
  </si>
  <si>
    <t>neodimio</t>
  </si>
  <si>
    <t>7440-00-8</t>
  </si>
  <si>
    <t>vigorous, w/ht =&gt;Nd2O3</t>
  </si>
  <si>
    <t>mild, =&gt;H2, Nd(OH)3</t>
  </si>
  <si>
    <t>mild, =&gt;H2, NdCl3</t>
  </si>
  <si>
    <t>mild, =&gt;Nd(NO3)3</t>
  </si>
  <si>
    <t>NdH2 NdH3</t>
  </si>
  <si>
    <t>Nd2O3</t>
  </si>
  <si>
    <t>NdCl2 NdCl3</t>
  </si>
  <si>
    <t>Pm</t>
  </si>
  <si>
    <t>promethium</t>
  </si>
  <si>
    <t>Promethium</t>
  </si>
  <si>
    <t>prométhium</t>
  </si>
  <si>
    <t>promecio</t>
  </si>
  <si>
    <t>promezio</t>
  </si>
  <si>
    <t>7440-12-2</t>
  </si>
  <si>
    <t>Synthetic</t>
  </si>
  <si>
    <t>Radioactive</t>
  </si>
  <si>
    <t>nuclear battery</t>
  </si>
  <si>
    <t>vigorous, =&gt;Pm2O3</t>
  </si>
  <si>
    <t>mild, =&gt;H2, Pm(OH)3</t>
  </si>
  <si>
    <t>mild, =&gt;H2, PmCl3</t>
  </si>
  <si>
    <t>mild, =&gt;Pm(NO3)3</t>
  </si>
  <si>
    <t>Pm2O3</t>
  </si>
  <si>
    <t>Sm</t>
  </si>
  <si>
    <t>samarium</t>
  </si>
  <si>
    <t>Samarium</t>
  </si>
  <si>
    <t>samario</t>
  </si>
  <si>
    <t>7440-19-9</t>
  </si>
  <si>
    <t xml:space="preserve"> cp: cls pkd (ABCBCACAB)</t>
  </si>
  <si>
    <t>alloys, headphones</t>
  </si>
  <si>
    <t>vigorous, =&gt;Sm2O3</t>
  </si>
  <si>
    <t>mild, =&gt;H2, Sm(OH)3</t>
  </si>
  <si>
    <t>mild, =&gt;H2, SmCl3</t>
  </si>
  <si>
    <t>mild, =&gt;Sm(NO3)3</t>
  </si>
  <si>
    <t>SmH2 SmH3</t>
  </si>
  <si>
    <t>Sm2O3</t>
  </si>
  <si>
    <t>SmCl2 SmCl3</t>
  </si>
  <si>
    <t>Eu</t>
  </si>
  <si>
    <t>europium</t>
  </si>
  <si>
    <t>Europium</t>
  </si>
  <si>
    <t>europio</t>
  </si>
  <si>
    <t>7440-53-3</t>
  </si>
  <si>
    <t>alloys, color TV phosphor</t>
  </si>
  <si>
    <t>vigorous, =&gt;Eu2O3</t>
  </si>
  <si>
    <t>mild, =&gt;H2, Eu(OH)3</t>
  </si>
  <si>
    <t>mild, =&gt;H2, EuCl3</t>
  </si>
  <si>
    <t>mild, =&gt;Eu(NO3)3</t>
  </si>
  <si>
    <t>EuH2</t>
  </si>
  <si>
    <t>Eu2O3</t>
  </si>
  <si>
    <t>EuCl2 EuCl3</t>
  </si>
  <si>
    <t>Gd</t>
  </si>
  <si>
    <t>gadolinium</t>
  </si>
  <si>
    <t>Gadolinium</t>
  </si>
  <si>
    <t>gadolineo</t>
  </si>
  <si>
    <t>gadolinio</t>
  </si>
  <si>
    <t>7440-54-2</t>
  </si>
  <si>
    <t>alloys, CD disk</t>
  </si>
  <si>
    <t>vigorous, =&gt;Gd2O3</t>
  </si>
  <si>
    <t>mild, =&gt;H2, Gd(OH)3</t>
  </si>
  <si>
    <t>mild, =&gt;H2, GdCl3</t>
  </si>
  <si>
    <t>mild, =&gt;Gd(NO3)3</t>
  </si>
  <si>
    <t>GdH2 GdH3</t>
  </si>
  <si>
    <t>Gd2O3</t>
  </si>
  <si>
    <t>GdCl3</t>
  </si>
  <si>
    <t>Tb</t>
  </si>
  <si>
    <t>terbium</t>
  </si>
  <si>
    <t>Terbium</t>
  </si>
  <si>
    <t>terbio</t>
  </si>
  <si>
    <t>7440-27-9</t>
  </si>
  <si>
    <t>alloys</t>
  </si>
  <si>
    <t>vigorous, =&gt;Tb4O7 (approx.)</t>
  </si>
  <si>
    <t>mild, =&gt;H2, Tb(OH)3</t>
  </si>
  <si>
    <t>mild, =&gt;H2, TbCl3</t>
  </si>
  <si>
    <t>mild, =&gt;Tb(NO3)3</t>
  </si>
  <si>
    <t>TbH2 TbH3</t>
  </si>
  <si>
    <t>TbO2 Tb4O7</t>
  </si>
  <si>
    <t>TbCl3</t>
  </si>
  <si>
    <t>Dy</t>
  </si>
  <si>
    <t>dysprosium</t>
  </si>
  <si>
    <t>Dysprosium</t>
  </si>
  <si>
    <t>disprosio</t>
  </si>
  <si>
    <t>7429-91-6</t>
  </si>
  <si>
    <t>neutron absorber</t>
  </si>
  <si>
    <t>vigorous, =&gt;Dy2O3</t>
  </si>
  <si>
    <t>mild, =&gt;H2, Dy(OH)3</t>
  </si>
  <si>
    <t>mild, =&gt;H2, DyCl3</t>
  </si>
  <si>
    <t>mild, =&gt;Dy(NO3)3</t>
  </si>
  <si>
    <t>DyH2 DyH3</t>
  </si>
  <si>
    <t>Dy2O3</t>
  </si>
  <si>
    <t>DyCl2 DyCl3</t>
  </si>
  <si>
    <t>Ho</t>
  </si>
  <si>
    <t>holmium</t>
  </si>
  <si>
    <t>Holmium</t>
  </si>
  <si>
    <t>holmio</t>
  </si>
  <si>
    <t>olmio</t>
  </si>
  <si>
    <t>7440-60-0</t>
  </si>
  <si>
    <t>vigorous, =&gt;Ho2O3</t>
  </si>
  <si>
    <t>mild, =&gt;H2, Ho(OH)3</t>
  </si>
  <si>
    <t>mild, =&gt;H2, HoCl3</t>
  </si>
  <si>
    <t>mild, =&gt;Ho(NO3)3</t>
  </si>
  <si>
    <t>HoH2 HoH3</t>
  </si>
  <si>
    <t>Ho2O3</t>
  </si>
  <si>
    <t>HoCl3</t>
  </si>
  <si>
    <t>Er</t>
  </si>
  <si>
    <t>erbium</t>
  </si>
  <si>
    <t>Erbium</t>
  </si>
  <si>
    <t>erbio</t>
  </si>
  <si>
    <t>7440-52-0</t>
  </si>
  <si>
    <t>alloys, photogr. filter</t>
  </si>
  <si>
    <t>vigorous, =&gt;Er2O3</t>
  </si>
  <si>
    <t>mild, =&gt;H2, Er(OH)3</t>
  </si>
  <si>
    <t>mild, =&gt;H2, ErCl3</t>
  </si>
  <si>
    <t>mild, =&gt;Er(NO3)3</t>
  </si>
  <si>
    <t>ErH2 ErH3</t>
  </si>
  <si>
    <t>Er2O3</t>
  </si>
  <si>
    <t>ErCl3</t>
  </si>
  <si>
    <t>Tm</t>
  </si>
  <si>
    <t>thulium</t>
  </si>
  <si>
    <t>Thulium</t>
  </si>
  <si>
    <t>tulio</t>
  </si>
  <si>
    <t>7440-30-4</t>
  </si>
  <si>
    <t>vigorous, =&gt;Tm2O3</t>
  </si>
  <si>
    <t>mild, =&gt;H2, Tm(OH)3</t>
  </si>
  <si>
    <t>mild, =&gt;H2, TmCl3</t>
  </si>
  <si>
    <t>mild, =&gt;Tm(NO3)3</t>
  </si>
  <si>
    <t>TmH2 TmH3</t>
  </si>
  <si>
    <t>Tm2O3</t>
  </si>
  <si>
    <t>TmCl2 TmCl3</t>
  </si>
  <si>
    <t>Yb</t>
  </si>
  <si>
    <t>ytterbium</t>
  </si>
  <si>
    <t>Ytterbium</t>
  </si>
  <si>
    <t>iterbio</t>
  </si>
  <si>
    <t>itterbio</t>
  </si>
  <si>
    <t>7440-64-4</t>
  </si>
  <si>
    <t>vigorous, =&gt;Yb2O3</t>
  </si>
  <si>
    <t>mild, =&gt;H2, Yb(OH)3</t>
  </si>
  <si>
    <t>mild, =&gt;H2, YbCl3</t>
  </si>
  <si>
    <t>mild, =&gt;Yb(NO3)3</t>
  </si>
  <si>
    <t>YbH2 Yb2H5</t>
  </si>
  <si>
    <t>Yb2O3</t>
  </si>
  <si>
    <t>YbCl2 YbCl3</t>
  </si>
  <si>
    <t>Lu</t>
  </si>
  <si>
    <t>lutetium</t>
  </si>
  <si>
    <t>Lutetium</t>
  </si>
  <si>
    <t>lutécium</t>
  </si>
  <si>
    <t>lutecio</t>
  </si>
  <si>
    <t>lutezio</t>
  </si>
  <si>
    <t>7439-94-3</t>
  </si>
  <si>
    <t>vigorous, =&gt;Lu2O3</t>
  </si>
  <si>
    <t>mild, =&gt;H2, Lu(OH)3</t>
  </si>
  <si>
    <t>mild, =&gt;H2, LuCl3</t>
  </si>
  <si>
    <t>mild, =&gt;Lu(NO3)3</t>
  </si>
  <si>
    <t>LuH2 LuH3</t>
  </si>
  <si>
    <t>Lu2O3</t>
  </si>
  <si>
    <t>LuCl3</t>
  </si>
  <si>
    <t>Hf</t>
  </si>
  <si>
    <t>hafnium</t>
  </si>
  <si>
    <t>Hafnium</t>
  </si>
  <si>
    <t>hafnio</t>
  </si>
  <si>
    <t>7440-58-6</t>
  </si>
  <si>
    <t>nuclear control rods</t>
  </si>
  <si>
    <t>mild, w/ht, =&gt;HfO2</t>
  </si>
  <si>
    <t>HfH2</t>
  </si>
  <si>
    <t>HfO2</t>
  </si>
  <si>
    <t>HfCl3 HfCl4</t>
  </si>
  <si>
    <t>Ta</t>
  </si>
  <si>
    <t>tantalum</t>
  </si>
  <si>
    <t>Tantal</t>
  </si>
  <si>
    <t>tantale</t>
  </si>
  <si>
    <t>tántalo</t>
  </si>
  <si>
    <t>tantalio</t>
  </si>
  <si>
    <t>+5</t>
  </si>
  <si>
    <t>7440-25-7</t>
  </si>
  <si>
    <t>Tantalite (oxide)</t>
  </si>
  <si>
    <t>hard, inert at &lt;100 deg.C</t>
  </si>
  <si>
    <t>surg. implants,heat exch.</t>
  </si>
  <si>
    <t>TaH</t>
  </si>
  <si>
    <t>TaO2 Ta2O5</t>
  </si>
  <si>
    <t>TaCl3 TaCl4 TaCl5</t>
  </si>
  <si>
    <t>W</t>
  </si>
  <si>
    <t>tungsten</t>
  </si>
  <si>
    <t>Wolfram</t>
  </si>
  <si>
    <t>tungstène</t>
  </si>
  <si>
    <t>wolframio or tungsteno</t>
  </si>
  <si>
    <t>tungsteno</t>
  </si>
  <si>
    <t>+6,4</t>
  </si>
  <si>
    <t>7440-33-7</t>
  </si>
  <si>
    <t>Scheelite,wolframite(oxide)</t>
  </si>
  <si>
    <t>bluish-gray</t>
  </si>
  <si>
    <t>highest melting metal</t>
  </si>
  <si>
    <t>WC drill bits, bulb wire</t>
  </si>
  <si>
    <t>none, w/ht =&gt;WO3</t>
  </si>
  <si>
    <t>WO2 WO3</t>
  </si>
  <si>
    <t>WClx [x=2-6]</t>
  </si>
  <si>
    <t>Re</t>
  </si>
  <si>
    <t>rhenium</t>
  </si>
  <si>
    <t>Rhenium</t>
  </si>
  <si>
    <t>rhénium</t>
  </si>
  <si>
    <t>renio</t>
  </si>
  <si>
    <t>7440-15-5</t>
  </si>
  <si>
    <t>high melting point</t>
  </si>
  <si>
    <t>catalysts, thermocouples</t>
  </si>
  <si>
    <t>mild, w/ht =&gt;Re2O7</t>
  </si>
  <si>
    <t>mild, =&gt;HReO4</t>
  </si>
  <si>
    <t>Re2O5 ReO3 Re2O7</t>
  </si>
  <si>
    <t>Re3Cl9 ReCl4 ReCl5 ReCl6</t>
  </si>
  <si>
    <t>Os</t>
  </si>
  <si>
    <t>osmium</t>
  </si>
  <si>
    <t>Osmium</t>
  </si>
  <si>
    <t>osmio</t>
  </si>
  <si>
    <t>+4,6,8</t>
  </si>
  <si>
    <t>7440-04-02</t>
  </si>
  <si>
    <t>hard, dense, inert &lt;100 C</t>
  </si>
  <si>
    <t>hard alloys,phono needles</t>
  </si>
  <si>
    <t>mild, =&gt;OsO4</t>
  </si>
  <si>
    <t>OsO2 OsO4</t>
  </si>
  <si>
    <t>OsCl3 OsCl4 OsCl5</t>
  </si>
  <si>
    <t>Ir</t>
  </si>
  <si>
    <t>iridium</t>
  </si>
  <si>
    <t>Iridium</t>
  </si>
  <si>
    <t>iridio</t>
  </si>
  <si>
    <t>+4,3,6</t>
  </si>
  <si>
    <t>7439-88-5</t>
  </si>
  <si>
    <t>hard, densest el, inert</t>
  </si>
  <si>
    <t>Pt/Ir sparkplugs</t>
  </si>
  <si>
    <t>IrO2</t>
  </si>
  <si>
    <t>IrCl3</t>
  </si>
  <si>
    <t>Pt</t>
  </si>
  <si>
    <t>platinum</t>
  </si>
  <si>
    <t>Platin</t>
  </si>
  <si>
    <t>platine</t>
  </si>
  <si>
    <t>platino</t>
  </si>
  <si>
    <t>7440-06-4</t>
  </si>
  <si>
    <t>Inert, ductile</t>
  </si>
  <si>
    <t>jewelry, catalysts</t>
  </si>
  <si>
    <t>PtO2</t>
  </si>
  <si>
    <t>PtCl2 PtCl4</t>
  </si>
  <si>
    <t>Au</t>
  </si>
  <si>
    <t>gold</t>
  </si>
  <si>
    <t>Gold</t>
  </si>
  <si>
    <t>or</t>
  </si>
  <si>
    <t>oro</t>
  </si>
  <si>
    <t>+3,1</t>
  </si>
  <si>
    <t>7440-57-5</t>
  </si>
  <si>
    <t>Gold, gold bearing rock (misc)</t>
  </si>
  <si>
    <t>golden yellow</t>
  </si>
  <si>
    <t>Inert, ductile malleable</t>
  </si>
  <si>
    <t>jewelry, electronics</t>
  </si>
  <si>
    <t>Au2O3</t>
  </si>
  <si>
    <t>AuCl AuCl3</t>
  </si>
  <si>
    <t>Hg</t>
  </si>
  <si>
    <t>mercury</t>
  </si>
  <si>
    <t>Quecksilber</t>
  </si>
  <si>
    <t>mercure</t>
  </si>
  <si>
    <t>mercurio</t>
  </si>
  <si>
    <t>7439-97-6</t>
  </si>
  <si>
    <t>Cinnabar (sulfide)</t>
  </si>
  <si>
    <t>liquid at r.t., volatile</t>
  </si>
  <si>
    <t>amalgams, Cl2, NaOH prod.</t>
  </si>
  <si>
    <t>none, w/ht (350C) =&gt;HgO</t>
  </si>
  <si>
    <t>mild, =&gt;NOx, Hg(NO3)2</t>
  </si>
  <si>
    <t>HgO</t>
  </si>
  <si>
    <t>Hg2Cl2 HgCl2</t>
  </si>
  <si>
    <t>Tl</t>
  </si>
  <si>
    <t>thallium</t>
  </si>
  <si>
    <t>Thallium</t>
  </si>
  <si>
    <t>talio</t>
  </si>
  <si>
    <t>tallio</t>
  </si>
  <si>
    <t>+1,3</t>
  </si>
  <si>
    <t>7440-28-0</t>
  </si>
  <si>
    <t>IR detectors, photomult.</t>
  </si>
  <si>
    <t>mild, =&gt;Tl2O</t>
  </si>
  <si>
    <t>mild, =&gt;TlOH</t>
  </si>
  <si>
    <t>mild, =&gt;TlNO3</t>
  </si>
  <si>
    <t>Tl2O Tl2O3</t>
  </si>
  <si>
    <t>TlCl TlCl3</t>
  </si>
  <si>
    <t>Pb</t>
  </si>
  <si>
    <t>lead</t>
  </si>
  <si>
    <t>Blei</t>
  </si>
  <si>
    <t>plomb</t>
  </si>
  <si>
    <t>plomo</t>
  </si>
  <si>
    <t>piombo</t>
  </si>
  <si>
    <t>7439-92-1</t>
  </si>
  <si>
    <t>Galena (sulfide)</t>
  </si>
  <si>
    <t>batteries, solder, paints</t>
  </si>
  <si>
    <t>mild, w/ht, =&gt;PbO</t>
  </si>
  <si>
    <t>mild, =&gt;NOx, Pb(NO3)2</t>
  </si>
  <si>
    <t>PbH4</t>
  </si>
  <si>
    <t>PbO Pb3O4 Pb2O3 PbO2</t>
  </si>
  <si>
    <t>PbCl2 PbCl4</t>
  </si>
  <si>
    <t>Bi</t>
  </si>
  <si>
    <t>bismuth</t>
  </si>
  <si>
    <t>Wismut</t>
  </si>
  <si>
    <t>bismuto</t>
  </si>
  <si>
    <t>7440-69-9</t>
  </si>
  <si>
    <t>Pb smelting by-product</t>
  </si>
  <si>
    <t>antacid, fusible alloy</t>
  </si>
  <si>
    <t>mild, w/ht =&gt;Bi2O3</t>
  </si>
  <si>
    <t>mild, =&gt;Bi(NO3)3, NOx</t>
  </si>
  <si>
    <t>BiH3</t>
  </si>
  <si>
    <t>Bi2O3</t>
  </si>
  <si>
    <t>BiCl3 BiCl4</t>
  </si>
  <si>
    <t>Po</t>
  </si>
  <si>
    <t>polonium</t>
  </si>
  <si>
    <t>Polonium</t>
  </si>
  <si>
    <t>polonio</t>
  </si>
  <si>
    <t>7440-08-6</t>
  </si>
  <si>
    <t>pitchblende, synthetic</t>
  </si>
  <si>
    <t>blue glow</t>
  </si>
  <si>
    <t>Radioactive; 2 forms</t>
  </si>
  <si>
    <t>special: simple cubic</t>
  </si>
  <si>
    <t>thermoelectric power</t>
  </si>
  <si>
    <t>mild, =&gt;PoO2</t>
  </si>
  <si>
    <t>mild, =&gt;PoCl2</t>
  </si>
  <si>
    <t>PoO PoO2</t>
  </si>
  <si>
    <t>PoCl2 PoCl4</t>
  </si>
  <si>
    <t>At</t>
  </si>
  <si>
    <t>astatine</t>
  </si>
  <si>
    <t>Astat</t>
  </si>
  <si>
    <t>astate</t>
  </si>
  <si>
    <t>astato</t>
  </si>
  <si>
    <t>7440-68-8</t>
  </si>
  <si>
    <t>Synthetic(Th or U decay)</t>
  </si>
  <si>
    <t>HAt</t>
  </si>
  <si>
    <t>Rn</t>
  </si>
  <si>
    <t>radon</t>
  </si>
  <si>
    <t>Radon</t>
  </si>
  <si>
    <t>radón</t>
  </si>
  <si>
    <t>10043-92-2</t>
  </si>
  <si>
    <t>Synthetic(Ra-226 decay)</t>
  </si>
  <si>
    <t>Radioactive,air pollutant</t>
  </si>
  <si>
    <t>earthquake prediction</t>
  </si>
  <si>
    <t>Fr</t>
  </si>
  <si>
    <t>francium</t>
  </si>
  <si>
    <t>Franzium</t>
  </si>
  <si>
    <t>francio</t>
  </si>
  <si>
    <t>7440-73-5</t>
  </si>
  <si>
    <t>Synthetic(U-235 decay)</t>
  </si>
  <si>
    <t>vigorous, =&gt;H2, FrOH</t>
  </si>
  <si>
    <t>vigorous, =&gt;H2, FrCl</t>
  </si>
  <si>
    <t>Ra</t>
  </si>
  <si>
    <t>radium</t>
  </si>
  <si>
    <t>Radium</t>
  </si>
  <si>
    <t>radio</t>
  </si>
  <si>
    <t>7440-14-4</t>
  </si>
  <si>
    <t>pitchblende(U-238 decay)</t>
  </si>
  <si>
    <t>Radioactive, luminescent</t>
  </si>
  <si>
    <t>neutron source</t>
  </si>
  <si>
    <t>vigorous, =&gt;RaO2, Ra3N2</t>
  </si>
  <si>
    <t>RaCl2</t>
  </si>
  <si>
    <t>Ac</t>
  </si>
  <si>
    <t>actinides</t>
  </si>
  <si>
    <t>actinium</t>
  </si>
  <si>
    <t>Aktinium</t>
  </si>
  <si>
    <t>actinio</t>
  </si>
  <si>
    <t>attinio</t>
  </si>
  <si>
    <t>7440-34-8</t>
  </si>
  <si>
    <t>mild, w/ht, =&gt;Ac2O3</t>
  </si>
  <si>
    <t>mild, =&gt;H2, Ac(OH)3</t>
  </si>
  <si>
    <t>mild, =&gt;H2, AcCl3</t>
  </si>
  <si>
    <t>mild, =&gt;Ac(NO3)3</t>
  </si>
  <si>
    <t>AcH2</t>
  </si>
  <si>
    <t>Ac2O3</t>
  </si>
  <si>
    <t>AcCl3</t>
  </si>
  <si>
    <t>Th</t>
  </si>
  <si>
    <t>thorium</t>
  </si>
  <si>
    <t>Thorium</t>
  </si>
  <si>
    <t>torio</t>
  </si>
  <si>
    <t>7440-29-1</t>
  </si>
  <si>
    <t>Monazite(phosphate),U extractn</t>
  </si>
  <si>
    <t>gas mantles (ThO2)</t>
  </si>
  <si>
    <t>mild, w/ht ignites =&gt;ThO2</t>
  </si>
  <si>
    <t>ThH2 Th4H15</t>
  </si>
  <si>
    <t>ThO2</t>
  </si>
  <si>
    <t>ThCl4</t>
  </si>
  <si>
    <t>Pa</t>
  </si>
  <si>
    <t>protactinium</t>
  </si>
  <si>
    <t>Protaktinium</t>
  </si>
  <si>
    <t>protactinio</t>
  </si>
  <si>
    <t>protoattinio</t>
  </si>
  <si>
    <t>+5,4</t>
  </si>
  <si>
    <t>7440-13-3</t>
  </si>
  <si>
    <t>PaH3</t>
  </si>
  <si>
    <t>PaO PaO2 Pa2O5</t>
  </si>
  <si>
    <t>PaCl4 PaCl5</t>
  </si>
  <si>
    <t>uranium</t>
  </si>
  <si>
    <t>Uran</t>
  </si>
  <si>
    <t>uranio</t>
  </si>
  <si>
    <t>+6,3,4,5</t>
  </si>
  <si>
    <t>7440-61-1</t>
  </si>
  <si>
    <t>Uranite (oxide)</t>
  </si>
  <si>
    <t>hcp:hex cls pkd distorted</t>
  </si>
  <si>
    <t>nuclear reactor fuel</t>
  </si>
  <si>
    <t>mild, =&gt;U3O8</t>
  </si>
  <si>
    <t>mild (powder)</t>
  </si>
  <si>
    <t>UH3</t>
  </si>
  <si>
    <t>UO UO2 U2O5 U3O8 UO3</t>
  </si>
  <si>
    <t>UCl3 UCl4 UCl5 UCl6</t>
  </si>
  <si>
    <t>Np</t>
  </si>
  <si>
    <t>neptunium</t>
  </si>
  <si>
    <t>Neptunium</t>
  </si>
  <si>
    <t>neptunio</t>
  </si>
  <si>
    <t>nettunio</t>
  </si>
  <si>
    <t>+5,3,4,6</t>
  </si>
  <si>
    <t>7439-99-8</t>
  </si>
  <si>
    <t>special:complex</t>
  </si>
  <si>
    <t>NpH2 NpH3</t>
  </si>
  <si>
    <t>NpO NpO2 Np2O5</t>
  </si>
  <si>
    <t>NpCl3 NpCl4</t>
  </si>
  <si>
    <t>Pu</t>
  </si>
  <si>
    <t>plutonium</t>
  </si>
  <si>
    <t>Plutonium</t>
  </si>
  <si>
    <t>plutonio</t>
  </si>
  <si>
    <t>+4,3,5,6</t>
  </si>
  <si>
    <t>7440-07-5</t>
  </si>
  <si>
    <t>weapon fuel, pacemakers</t>
  </si>
  <si>
    <t>PuH2 PuH3</t>
  </si>
  <si>
    <t>PuO Pu2O3 PuO2</t>
  </si>
  <si>
    <t>PuCl2 PuCl3</t>
  </si>
  <si>
    <t>Am</t>
  </si>
  <si>
    <t>americium</t>
  </si>
  <si>
    <t>Amerizium</t>
  </si>
  <si>
    <t>américium</t>
  </si>
  <si>
    <t>americio</t>
  </si>
  <si>
    <t>+3,4,5,6</t>
  </si>
  <si>
    <t>7440-35-9</t>
  </si>
  <si>
    <t>smoke detector</t>
  </si>
  <si>
    <t>AmH2 AmH3</t>
  </si>
  <si>
    <t>AmO Am2O3 AmO2</t>
  </si>
  <si>
    <t>AmCl2 AmCl3</t>
  </si>
  <si>
    <t>Cm</t>
  </si>
  <si>
    <t>curium</t>
  </si>
  <si>
    <t>Kurium</t>
  </si>
  <si>
    <t>curio</t>
  </si>
  <si>
    <t>7440-51-9</t>
  </si>
  <si>
    <t>thermoelec. pwr, n source</t>
  </si>
  <si>
    <t>CmH2</t>
  </si>
  <si>
    <t>CmO Cm2O3 CmO2</t>
  </si>
  <si>
    <t>CmCl3</t>
  </si>
  <si>
    <t>Bk</t>
  </si>
  <si>
    <t>berkelium</t>
  </si>
  <si>
    <t>Berkelium</t>
  </si>
  <si>
    <t>berkélium</t>
  </si>
  <si>
    <t>berkelio</t>
  </si>
  <si>
    <t>7440-40-6</t>
  </si>
  <si>
    <t>BkO Bk2O3 BkO2</t>
  </si>
  <si>
    <t>BkCl3</t>
  </si>
  <si>
    <t>Cf</t>
  </si>
  <si>
    <t>californium</t>
  </si>
  <si>
    <t>Kalifornium</t>
  </si>
  <si>
    <t>californio</t>
  </si>
  <si>
    <t>7440-71-3</t>
  </si>
  <si>
    <t>CfO Cf2O3 CfO2</t>
  </si>
  <si>
    <t>CfCl3</t>
  </si>
  <si>
    <t>Es</t>
  </si>
  <si>
    <t>einsteinium</t>
  </si>
  <si>
    <t>Einsteinium</t>
  </si>
  <si>
    <t>einstenio</t>
  </si>
  <si>
    <t>7429-92-7</t>
  </si>
  <si>
    <t>Es2O3</t>
  </si>
  <si>
    <t>Fm</t>
  </si>
  <si>
    <t>fermium</t>
  </si>
  <si>
    <t>Fermium</t>
  </si>
  <si>
    <t>fermio</t>
  </si>
  <si>
    <t>7440-72-4</t>
  </si>
  <si>
    <t>Md</t>
  </si>
  <si>
    <t>mendelevium</t>
  </si>
  <si>
    <t>Mendelevium</t>
  </si>
  <si>
    <t>mendélévium</t>
  </si>
  <si>
    <t>mendelevio</t>
  </si>
  <si>
    <t>7440-11-1</t>
  </si>
  <si>
    <t>No</t>
  </si>
  <si>
    <t>nobelium</t>
  </si>
  <si>
    <t>Nobelium</t>
  </si>
  <si>
    <t>nobélium</t>
  </si>
  <si>
    <t>nobelio</t>
  </si>
  <si>
    <t>10028-14-5</t>
  </si>
  <si>
    <t>Lr</t>
  </si>
  <si>
    <t>lawrencium</t>
  </si>
  <si>
    <t>Lawrencium</t>
  </si>
  <si>
    <t>lawrencio</t>
  </si>
  <si>
    <t>laurenzio</t>
  </si>
  <si>
    <t>22537-19-5</t>
  </si>
  <si>
    <t>Radioactive,few atms made</t>
  </si>
  <si>
    <t>Rf</t>
  </si>
  <si>
    <t>rutherfordium</t>
  </si>
  <si>
    <t>Rutherfordium</t>
  </si>
  <si>
    <t>ruterfordio</t>
  </si>
  <si>
    <t>rutherfordio</t>
  </si>
  <si>
    <t>53850-36-5</t>
  </si>
  <si>
    <t>Db</t>
  </si>
  <si>
    <t>dubnium</t>
  </si>
  <si>
    <t>Dubnium</t>
  </si>
  <si>
    <t>dubnio</t>
  </si>
  <si>
    <t>53850-35-4</t>
  </si>
  <si>
    <t>Sg</t>
  </si>
  <si>
    <t>seaborgium</t>
  </si>
  <si>
    <t>Seaborgium</t>
  </si>
  <si>
    <t>seaborgio</t>
  </si>
  <si>
    <t>54038-81-2</t>
  </si>
  <si>
    <t>Bh</t>
  </si>
  <si>
    <t>bohrium</t>
  </si>
  <si>
    <t>Bohrium</t>
  </si>
  <si>
    <t>bohrio</t>
  </si>
  <si>
    <t>54037-14-8</t>
  </si>
  <si>
    <t>Hs</t>
  </si>
  <si>
    <t>hassium</t>
  </si>
  <si>
    <t>Hassium</t>
  </si>
  <si>
    <t>hassio</t>
  </si>
  <si>
    <t>54037-57-9</t>
  </si>
  <si>
    <t>Mt</t>
  </si>
  <si>
    <t>meitnerium</t>
  </si>
  <si>
    <t xml:space="preserve">Meitnerium </t>
  </si>
  <si>
    <t>meitnérium</t>
  </si>
  <si>
    <t>meitnerio</t>
  </si>
  <si>
    <t>54038-01-6</t>
  </si>
  <si>
    <t>Ds</t>
  </si>
  <si>
    <t>darmstadtium</t>
  </si>
  <si>
    <t>Darmstadtium</t>
  </si>
  <si>
    <t>darmstadtio</t>
  </si>
  <si>
    <t>54083-77-1</t>
  </si>
  <si>
    <t>Rg</t>
  </si>
  <si>
    <t>roentgentium</t>
  </si>
  <si>
    <t>Roentgentium</t>
  </si>
  <si>
    <t>roentgentio</t>
  </si>
  <si>
    <t>54386-24-2</t>
  </si>
  <si>
    <t>Cn</t>
  </si>
  <si>
    <t>copernicum</t>
  </si>
  <si>
    <t>Kopernikum</t>
  </si>
  <si>
    <t>copérnicum</t>
  </si>
  <si>
    <t>copernico</t>
  </si>
  <si>
    <t>54084-26-3</t>
  </si>
  <si>
    <t>Nh</t>
  </si>
  <si>
    <t>nihonium</t>
  </si>
  <si>
    <t>Nihonium</t>
  </si>
  <si>
    <t>nihonio</t>
  </si>
  <si>
    <t>54084-70-7</t>
  </si>
  <si>
    <t>Fl</t>
  </si>
  <si>
    <t>flerovium</t>
  </si>
  <si>
    <t>Flerovium</t>
  </si>
  <si>
    <t>flerovio</t>
  </si>
  <si>
    <t>54085-16-4</t>
  </si>
  <si>
    <t>Mc</t>
  </si>
  <si>
    <t>moscovium</t>
  </si>
  <si>
    <t>Moscovium</t>
  </si>
  <si>
    <t>moscovio</t>
  </si>
  <si>
    <t>54085-64-2</t>
  </si>
  <si>
    <t>Lv</t>
  </si>
  <si>
    <t>livermorium</t>
  </si>
  <si>
    <t>Livermorium</t>
  </si>
  <si>
    <t>livermorio</t>
  </si>
  <si>
    <t>54100-71-9</t>
  </si>
  <si>
    <t>Ts</t>
  </si>
  <si>
    <t>tennessine</t>
  </si>
  <si>
    <t>Tennessine</t>
  </si>
  <si>
    <t>tennessio</t>
  </si>
  <si>
    <t>87658-56-8</t>
  </si>
  <si>
    <t>Og</t>
  </si>
  <si>
    <t>oganesson</t>
  </si>
  <si>
    <t>Oganesson</t>
  </si>
  <si>
    <t>oganessio</t>
  </si>
  <si>
    <t>54144-19-3</t>
  </si>
  <si>
    <t>hmap.put("</t>
  </si>
  <si>
    <t xml:space="preserve">", </t>
  </si>
  <si>
    <t>);</t>
  </si>
  <si>
    <t>1.0080</t>
  </si>
  <si>
    <t>4.0026</t>
  </si>
  <si>
    <t>6.9675</t>
  </si>
  <si>
    <t>9.0122</t>
  </si>
  <si>
    <t>10.8135</t>
  </si>
  <si>
    <t>12.0106</t>
  </si>
  <si>
    <t>14.0069</t>
  </si>
  <si>
    <t>15.9994</t>
  </si>
  <si>
    <t>18.9984</t>
  </si>
  <si>
    <t>20.1797</t>
  </si>
  <si>
    <t>22.9898</t>
  </si>
  <si>
    <t>24.3055</t>
  </si>
  <si>
    <t>26.9815</t>
  </si>
  <si>
    <t>28.0850</t>
  </si>
  <si>
    <t>30.9738</t>
  </si>
  <si>
    <t>32.0675</t>
  </si>
  <si>
    <t>35.4515</t>
  </si>
  <si>
    <t>39.9480</t>
  </si>
  <si>
    <t>39.0983</t>
  </si>
  <si>
    <t>40.0780</t>
  </si>
  <si>
    <t>44.9559</t>
  </si>
  <si>
    <t>47.8670</t>
  </si>
  <si>
    <t>50.9415</t>
  </si>
  <si>
    <t>51.9961</t>
  </si>
  <si>
    <t>54.9380</t>
  </si>
  <si>
    <t>55.8450</t>
  </si>
  <si>
    <t>58.9332</t>
  </si>
  <si>
    <t>58.6934</t>
  </si>
  <si>
    <t>63.5460</t>
  </si>
  <si>
    <t>65.3800</t>
  </si>
  <si>
    <t>69.7230</t>
  </si>
  <si>
    <t>72.6300</t>
  </si>
  <si>
    <t>74.9216</t>
  </si>
  <si>
    <t>78.9710</t>
  </si>
  <si>
    <t>79.9040</t>
  </si>
  <si>
    <t>83.7980</t>
  </si>
  <si>
    <t>85.4678</t>
  </si>
  <si>
    <t>87.6200</t>
  </si>
  <si>
    <t>88.9058</t>
  </si>
  <si>
    <t>91.2240</t>
  </si>
  <si>
    <t>92.9064</t>
  </si>
  <si>
    <t>95.9500</t>
  </si>
  <si>
    <t>98.0000</t>
  </si>
  <si>
    <t>101.0700</t>
  </si>
  <si>
    <t>102.9055</t>
  </si>
  <si>
    <t>106.4200</t>
  </si>
  <si>
    <t>107.8682</t>
  </si>
  <si>
    <t>112.4140</t>
  </si>
  <si>
    <t>114.8180</t>
  </si>
  <si>
    <t>118.7100</t>
  </si>
  <si>
    <t>121.7600</t>
  </si>
  <si>
    <t>127.6000</t>
  </si>
  <si>
    <t>126.9045</t>
  </si>
  <si>
    <t>131.2930</t>
  </si>
  <si>
    <t>132.9055</t>
  </si>
  <si>
    <t>137.3270</t>
  </si>
  <si>
    <t>138.9055</t>
  </si>
  <si>
    <t>140.1160</t>
  </si>
  <si>
    <t>140.9077</t>
  </si>
  <si>
    <t>144.2420</t>
  </si>
  <si>
    <t>145.0000</t>
  </si>
  <si>
    <t>150.3600</t>
  </si>
  <si>
    <t>151.9640</t>
  </si>
  <si>
    <t>157.2500</t>
  </si>
  <si>
    <t>158.9254</t>
  </si>
  <si>
    <t>162.5000</t>
  </si>
  <si>
    <t>164.9303</t>
  </si>
  <si>
    <t>167.2590</t>
  </si>
  <si>
    <t>168.9342</t>
  </si>
  <si>
    <t>173.0540</t>
  </si>
  <si>
    <t>174.9668</t>
  </si>
  <si>
    <t>178.4900</t>
  </si>
  <si>
    <t>180.9479</t>
  </si>
  <si>
    <t>183.8400</t>
  </si>
  <si>
    <t>186.2070</t>
  </si>
  <si>
    <t>190.2300</t>
  </si>
  <si>
    <t>192.2170</t>
  </si>
  <si>
    <t>195.0840</t>
  </si>
  <si>
    <t>196.9666</t>
  </si>
  <si>
    <t>200.5920</t>
  </si>
  <si>
    <t>204.3835</t>
  </si>
  <si>
    <t>207.2000</t>
  </si>
  <si>
    <t>208.9804</t>
  </si>
  <si>
    <t>209.0000</t>
  </si>
  <si>
    <t>210.0000</t>
  </si>
  <si>
    <t>222.0000</t>
  </si>
  <si>
    <t>223.0000</t>
  </si>
  <si>
    <t>226.0000</t>
  </si>
  <si>
    <t>227.0000</t>
  </si>
  <si>
    <t>232.0377</t>
  </si>
  <si>
    <t>231.0359</t>
  </si>
  <si>
    <t>238.0289</t>
  </si>
  <si>
    <t>237.0000</t>
  </si>
  <si>
    <t>244.0000</t>
  </si>
  <si>
    <t>243.0000</t>
  </si>
  <si>
    <t>247.0000</t>
  </si>
  <si>
    <t>251.0000</t>
  </si>
  <si>
    <t>252.0000</t>
  </si>
  <si>
    <t>257.0000</t>
  </si>
  <si>
    <t>258.0000</t>
  </si>
  <si>
    <t>259.0000</t>
  </si>
  <si>
    <t>262.0000</t>
  </si>
  <si>
    <t>267.0000</t>
  </si>
  <si>
    <t>268.0000</t>
  </si>
  <si>
    <t>271.0000</t>
  </si>
  <si>
    <t>272.0000</t>
  </si>
  <si>
    <t>270.0000</t>
  </si>
  <si>
    <t>276.0000</t>
  </si>
  <si>
    <t>281.0000</t>
  </si>
  <si>
    <t>280.0000</t>
  </si>
  <si>
    <t>285.0000</t>
  </si>
  <si>
    <t>284.0000</t>
  </si>
  <si>
    <t>289.0000</t>
  </si>
  <si>
    <t>288.0000</t>
  </si>
  <si>
    <t>293.0000</t>
  </si>
  <si>
    <t>292.0000</t>
  </si>
  <si>
    <t>294.0000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</si>
</sst>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0" x14ac:knownFonts="1">
    <font>
      <sz val="10"/>
      <color rgb="FF000000"/>
      <name val="Arial"/>
    </font>
    <font>
      <b/>
      <sz val="11"/>
      <name val="Arial"/>
    </font>
    <font>
      <sz val="10"/>
      <name val="Arial"/>
    </font>
    <font>
      <b/>
      <sz val="10"/>
      <name val="Arial"/>
    </font>
    <font>
      <sz val="10"/>
      <name val="Arial"/>
    </font>
    <font>
      <b/>
      <sz val="9"/>
      <name val="Arial"/>
    </font>
    <font>
      <sz val="7"/>
      <name val="Arial"/>
    </font>
    <font>
      <sz val="8"/>
      <name val="Arial"/>
    </font>
    <font>
      <b/>
      <sz val="14"/>
      <name val="Arial"/>
    </font>
    <font>
      <b/>
      <sz val="14"/>
      <color rgb="FF808080"/>
      <name val="Arial"/>
    </font>
    <font>
      <b/>
      <sz val="8"/>
      <name val="Arial"/>
    </font>
    <font>
      <b/>
      <sz val="12"/>
      <name val="Arial"/>
    </font>
    <font>
      <b/>
      <sz val="16"/>
      <name val="Arial"/>
    </font>
    <font>
      <sz val="12"/>
      <name val="Arial"/>
    </font>
    <font>
      <u/>
      <sz val="10"/>
      <color rgb="FF0000FF"/>
      <name val="Arial"/>
    </font>
    <font>
      <u/>
      <sz val="10"/>
      <color rgb="FF0000FF"/>
      <name val="Arial"/>
    </font>
    <font>
      <b/>
      <u/>
      <sz val="10"/>
      <name val="Arial"/>
    </font>
    <font>
      <b/>
      <sz val="10"/>
      <color rgb="FF000000"/>
      <name val="Arial"/>
      <family val="2"/>
    </font>
    <font>
      <sz val="10"/>
      <color rgb="FF000000"/>
      <name val="Arial"/>
      <family val="2"/>
    </font>
    <font>
      <sz val="10"/>
      <name val="Arial"/>
      <family val="2"/>
    </font>
  </fonts>
  <fills count="6">
    <fill>
      <patternFill patternType="none"/>
    </fill>
    <fill>
      <patternFill patternType="gray125"/>
    </fill>
    <fill>
      <patternFill patternType="solid">
        <fgColor rgb="FFFFFFCC"/>
        <bgColor rgb="FFFFFFCC"/>
      </patternFill>
    </fill>
    <fill>
      <patternFill patternType="solid">
        <fgColor rgb="FFFF99CC"/>
        <bgColor rgb="FFFF99CC"/>
      </patternFill>
    </fill>
    <fill>
      <patternFill patternType="solid">
        <fgColor rgb="FFCCCCFF"/>
        <bgColor rgb="FFCCCCFF"/>
      </patternFill>
    </fill>
    <fill>
      <patternFill patternType="solid">
        <fgColor rgb="FFCCCCFF"/>
        <bgColor indexed="64"/>
      </patternFill>
    </fill>
  </fills>
  <borders count="80">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diagonal/>
    </border>
    <border>
      <left style="thin">
        <color rgb="FF000000"/>
      </left>
      <right/>
      <top/>
      <bottom style="thick">
        <color rgb="FF000000"/>
      </bottom>
      <diagonal/>
    </border>
    <border>
      <left/>
      <right style="thin">
        <color rgb="FF000000"/>
      </right>
      <top/>
      <bottom style="thick">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ck">
        <color rgb="FF000000"/>
      </left>
      <right/>
      <top style="thin">
        <color rgb="FF000000"/>
      </top>
      <bottom/>
      <diagonal/>
    </border>
    <border>
      <left style="thick">
        <color rgb="FF000000"/>
      </left>
      <right/>
      <top/>
      <bottom/>
      <diagonal/>
    </border>
    <border>
      <left style="thin">
        <color rgb="FF000000"/>
      </left>
      <right style="thin">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double">
        <color rgb="FF000000"/>
      </right>
      <top style="thin">
        <color rgb="FF000000"/>
      </top>
      <bottom/>
      <diagonal/>
    </border>
    <border>
      <left style="double">
        <color rgb="FF000000"/>
      </left>
      <right/>
      <top/>
      <bottom/>
      <diagonal/>
    </border>
    <border>
      <left/>
      <right/>
      <top/>
      <bottom/>
      <diagonal/>
    </border>
    <border>
      <left/>
      <right/>
      <top/>
      <bottom/>
      <diagonal/>
    </border>
    <border>
      <left/>
      <right style="double">
        <color rgb="FF000000"/>
      </right>
      <top/>
      <bottom/>
      <diagonal/>
    </border>
    <border>
      <left/>
      <right style="thin">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double">
        <color rgb="FF000000"/>
      </left>
      <right/>
      <top/>
      <bottom/>
      <diagonal/>
    </border>
    <border>
      <left/>
      <right/>
      <top/>
      <bottom/>
      <diagonal/>
    </border>
    <border>
      <left/>
      <right style="double">
        <color rgb="FF000000"/>
      </right>
      <top/>
      <bottom/>
      <diagonal/>
    </border>
    <border>
      <left style="thin">
        <color rgb="FF000000"/>
      </left>
      <right/>
      <top/>
      <bottom/>
      <diagonal/>
    </border>
    <border>
      <left style="double">
        <color rgb="FF000000"/>
      </left>
      <right/>
      <top/>
      <bottom style="thin">
        <color rgb="FF000000"/>
      </bottom>
      <diagonal/>
    </border>
    <border>
      <left style="double">
        <color rgb="FF000000"/>
      </left>
      <right/>
      <top/>
      <bottom/>
      <diagonal/>
    </border>
    <border>
      <left/>
      <right/>
      <top/>
      <bottom/>
      <diagonal/>
    </border>
    <border>
      <left/>
      <right style="double">
        <color rgb="FF000000"/>
      </right>
      <top/>
      <bottom/>
      <diagonal/>
    </border>
    <border>
      <left style="double">
        <color rgb="FF000000"/>
      </left>
      <right/>
      <top/>
      <bottom style="thin">
        <color rgb="FF000000"/>
      </bottom>
      <diagonal/>
    </border>
    <border>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s>
  <cellStyleXfs count="1">
    <xf numFmtId="0" fontId="0" fillId="0" borderId="0"/>
  </cellStyleXfs>
  <cellXfs count="184">
    <xf numFmtId="0" fontId="0" fillId="0" borderId="0" xfId="0" applyFont="1" applyAlignment="1"/>
    <xf numFmtId="0" fontId="5" fillId="2" borderId="4" xfId="0" applyFont="1" applyFill="1" applyBorder="1" applyAlignment="1">
      <alignment horizontal="left" vertical="center"/>
    </xf>
    <xf numFmtId="49" fontId="6" fillId="2" borderId="5" xfId="0" applyNumberFormat="1" applyFont="1" applyFill="1" applyBorder="1" applyAlignment="1">
      <alignment horizontal="right" vertical="center"/>
    </xf>
    <xf numFmtId="0" fontId="7" fillId="0" borderId="6" xfId="0" applyFont="1" applyBorder="1" applyAlignment="1">
      <alignment horizontal="center"/>
    </xf>
    <xf numFmtId="0" fontId="7" fillId="0" borderId="6" xfId="0" applyFont="1" applyBorder="1" applyAlignment="1">
      <alignment horizontal="right"/>
    </xf>
    <xf numFmtId="0" fontId="5" fillId="0" borderId="4" xfId="0" applyFont="1" applyBorder="1" applyAlignment="1">
      <alignment horizontal="left" vertical="center"/>
    </xf>
    <xf numFmtId="49" fontId="6" fillId="0" borderId="5" xfId="0" applyNumberFormat="1" applyFont="1" applyBorder="1" applyAlignment="1">
      <alignment horizontal="right" vertical="center"/>
    </xf>
    <xf numFmtId="0" fontId="7" fillId="0" borderId="6" xfId="0" applyFont="1" applyBorder="1" applyAlignment="1">
      <alignment horizontal="left"/>
    </xf>
    <xf numFmtId="0" fontId="6" fillId="2" borderId="5" xfId="0" applyFont="1" applyFill="1" applyBorder="1" applyAlignment="1">
      <alignment horizontal="right" vertical="center"/>
    </xf>
    <xf numFmtId="0" fontId="3" fillId="0" borderId="6" xfId="0" applyFont="1" applyBorder="1" applyAlignment="1">
      <alignment horizontal="right"/>
    </xf>
    <xf numFmtId="0" fontId="2" fillId="0" borderId="6" xfId="0" applyFont="1" applyBorder="1" applyAlignment="1">
      <alignment horizontal="center"/>
    </xf>
    <xf numFmtId="0" fontId="6" fillId="0" borderId="6" xfId="0" applyFont="1" applyBorder="1" applyAlignment="1">
      <alignment horizontal="right"/>
    </xf>
    <xf numFmtId="0" fontId="7" fillId="0" borderId="6" xfId="0" applyFont="1" applyBorder="1" applyAlignment="1">
      <alignment horizontal="right" vertical="center"/>
    </xf>
    <xf numFmtId="0" fontId="3" fillId="0" borderId="6" xfId="0" applyFont="1" applyBorder="1" applyAlignment="1">
      <alignment horizontal="center"/>
    </xf>
    <xf numFmtId="0" fontId="2" fillId="0" borderId="6" xfId="0" applyFont="1" applyBorder="1" applyAlignment="1">
      <alignment horizontal="right"/>
    </xf>
    <xf numFmtId="0" fontId="5" fillId="3" borderId="17" xfId="0" applyFont="1" applyFill="1" applyBorder="1" applyAlignment="1">
      <alignment horizontal="left" vertical="center"/>
    </xf>
    <xf numFmtId="49" fontId="6" fillId="3" borderId="5" xfId="0" applyNumberFormat="1" applyFont="1" applyFill="1" applyBorder="1" applyAlignment="1">
      <alignment horizontal="right" vertical="center"/>
    </xf>
    <xf numFmtId="0" fontId="2" fillId="2" borderId="19" xfId="0" applyFont="1" applyFill="1" applyBorder="1" applyAlignment="1">
      <alignment horizontal="center"/>
    </xf>
    <xf numFmtId="0" fontId="2" fillId="0" borderId="6" xfId="0" applyFont="1" applyBorder="1" applyAlignment="1">
      <alignment horizontal="left"/>
    </xf>
    <xf numFmtId="0" fontId="2" fillId="4" borderId="19" xfId="0" applyFont="1" applyFill="1" applyBorder="1" applyAlignment="1">
      <alignment horizontal="center"/>
    </xf>
    <xf numFmtId="0" fontId="2" fillId="3" borderId="19" xfId="0" applyFont="1" applyFill="1" applyBorder="1" applyAlignment="1">
      <alignment horizontal="center"/>
    </xf>
    <xf numFmtId="0" fontId="5" fillId="0" borderId="21" xfId="0" applyFont="1" applyBorder="1" applyAlignment="1">
      <alignment horizontal="left" vertical="center"/>
    </xf>
    <xf numFmtId="49" fontId="6" fillId="0" borderId="6" xfId="0" applyNumberFormat="1" applyFont="1" applyBorder="1" applyAlignment="1">
      <alignment horizontal="right" vertical="center"/>
    </xf>
    <xf numFmtId="0" fontId="3" fillId="0" borderId="6" xfId="0" applyFont="1" applyBorder="1" applyAlignment="1">
      <alignment horizontal="right" vertical="center" wrapText="1"/>
    </xf>
    <xf numFmtId="0" fontId="5" fillId="3" borderId="21" xfId="0" applyFont="1" applyFill="1" applyBorder="1" applyAlignment="1">
      <alignment horizontal="left" vertical="center"/>
    </xf>
    <xf numFmtId="49" fontId="6" fillId="3" borderId="6" xfId="0" applyNumberFormat="1" applyFont="1" applyFill="1" applyBorder="1" applyAlignment="1">
      <alignment horizontal="right" vertical="center"/>
    </xf>
    <xf numFmtId="0" fontId="5" fillId="4" borderId="4" xfId="0" applyFont="1" applyFill="1" applyBorder="1" applyAlignment="1">
      <alignment horizontal="left" vertical="center"/>
    </xf>
    <xf numFmtId="49" fontId="6" fillId="4" borderId="5" xfId="0" applyNumberFormat="1" applyFont="1" applyFill="1" applyBorder="1" applyAlignment="1">
      <alignment horizontal="right" vertical="center"/>
    </xf>
    <xf numFmtId="0" fontId="6" fillId="0" borderId="5" xfId="0" applyFont="1" applyBorder="1" applyAlignment="1">
      <alignment horizontal="right" vertical="center"/>
    </xf>
    <xf numFmtId="0" fontId="6" fillId="0" borderId="30" xfId="0" applyFont="1" applyBorder="1" applyAlignment="1">
      <alignment horizontal="right" vertical="center"/>
    </xf>
    <xf numFmtId="0" fontId="8" fillId="0" borderId="0" xfId="0" applyFont="1" applyAlignment="1">
      <alignment horizontal="left"/>
    </xf>
    <xf numFmtId="0" fontId="2" fillId="0" borderId="0" xfId="0" applyFont="1" applyAlignment="1">
      <alignment horizontal="center"/>
    </xf>
    <xf numFmtId="0" fontId="2" fillId="0" borderId="0" xfId="0" applyFont="1" applyAlignment="1"/>
    <xf numFmtId="0" fontId="2" fillId="0" borderId="0" xfId="0" applyFont="1" applyAlignment="1">
      <alignment horizontal="center" vertical="center"/>
    </xf>
    <xf numFmtId="0" fontId="2" fillId="0" borderId="0" xfId="0" applyFont="1" applyAlignment="1">
      <alignment wrapText="1"/>
    </xf>
    <xf numFmtId="0" fontId="2" fillId="0" borderId="0" xfId="0" applyFont="1" applyAlignment="1">
      <alignment vertical="center" wrapText="1"/>
    </xf>
    <xf numFmtId="0" fontId="3" fillId="4" borderId="6" xfId="0" applyFont="1" applyFill="1" applyBorder="1" applyAlignment="1">
      <alignment horizontal="center" vertical="center" wrapText="1"/>
    </xf>
    <xf numFmtId="0" fontId="10" fillId="0" borderId="32" xfId="0" applyFont="1" applyBorder="1" applyAlignment="1">
      <alignment horizontal="center" vertical="center"/>
    </xf>
    <xf numFmtId="0" fontId="6" fillId="0" borderId="33" xfId="0" applyFont="1" applyBorder="1" applyAlignment="1">
      <alignment horizontal="right" vertical="center"/>
    </xf>
    <xf numFmtId="0" fontId="3" fillId="0" borderId="0" xfId="0" applyFont="1" applyAlignment="1">
      <alignment horizontal="center" vertical="center"/>
    </xf>
    <xf numFmtId="0" fontId="2" fillId="0" borderId="0" xfId="0" applyFont="1" applyAlignment="1">
      <alignment horizontal="center" wrapText="1"/>
    </xf>
    <xf numFmtId="49" fontId="2" fillId="0" borderId="0" xfId="0" applyNumberFormat="1" applyFont="1" applyAlignment="1">
      <alignment horizontal="center" wrapText="1"/>
    </xf>
    <xf numFmtId="0" fontId="2" fillId="0" borderId="0" xfId="0" applyFont="1" applyAlignment="1">
      <alignment horizontal="left" vertical="top" wrapText="1"/>
    </xf>
    <xf numFmtId="0" fontId="8" fillId="0" borderId="6" xfId="0" applyFont="1" applyBorder="1" applyAlignment="1">
      <alignment horizontal="center"/>
    </xf>
    <xf numFmtId="0" fontId="2" fillId="0" borderId="38" xfId="0" applyFont="1" applyBorder="1" applyAlignment="1">
      <alignment horizontal="center"/>
    </xf>
    <xf numFmtId="0" fontId="2" fillId="0" borderId="39" xfId="0" applyFont="1" applyBorder="1" applyAlignment="1">
      <alignment horizontal="center"/>
    </xf>
    <xf numFmtId="0" fontId="2" fillId="0" borderId="39" xfId="0" applyFont="1" applyBorder="1" applyAlignment="1"/>
    <xf numFmtId="0" fontId="12" fillId="0" borderId="39" xfId="0" applyFont="1" applyBorder="1" applyAlignment="1">
      <alignment horizontal="center"/>
    </xf>
    <xf numFmtId="0" fontId="2" fillId="0" borderId="40" xfId="0" applyFont="1" applyBorder="1" applyAlignment="1"/>
    <xf numFmtId="0" fontId="2" fillId="0" borderId="6" xfId="0" applyFont="1" applyBorder="1" applyAlignment="1">
      <alignment horizontal="center" vertical="center"/>
    </xf>
    <xf numFmtId="0" fontId="2" fillId="0" borderId="58" xfId="0" applyFont="1" applyBorder="1" applyAlignment="1">
      <alignment horizontal="center" vertical="center"/>
    </xf>
    <xf numFmtId="0" fontId="4" fillId="0" borderId="67" xfId="0" applyFont="1" applyBorder="1"/>
    <xf numFmtId="0" fontId="3" fillId="0" borderId="0" xfId="0" applyFont="1" applyAlignment="1">
      <alignment horizontal="center"/>
    </xf>
    <xf numFmtId="0" fontId="10"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wrapText="1"/>
    </xf>
    <xf numFmtId="2" fontId="2" fillId="0" borderId="0" xfId="0" applyNumberFormat="1" applyFont="1" applyAlignment="1">
      <alignment horizontal="center" wrapText="1"/>
    </xf>
    <xf numFmtId="0" fontId="2" fillId="0" borderId="0" xfId="0" applyFont="1" applyAlignment="1">
      <alignment horizontal="left"/>
    </xf>
    <xf numFmtId="0" fontId="8" fillId="0" borderId="0" xfId="0" applyFont="1" applyAlignment="1"/>
    <xf numFmtId="0" fontId="14" fillId="0" borderId="0" xfId="0" applyFont="1" applyAlignment="1"/>
    <xf numFmtId="0" fontId="3" fillId="0" borderId="0" xfId="0" applyFont="1" applyAlignment="1"/>
    <xf numFmtId="0" fontId="2" fillId="0" borderId="0" xfId="0" applyFont="1"/>
    <xf numFmtId="0" fontId="2" fillId="0" borderId="0" xfId="0" applyFont="1" applyAlignment="1">
      <alignment horizontal="right" wrapText="1"/>
    </xf>
    <xf numFmtId="2" fontId="2" fillId="0" borderId="0" xfId="0" applyNumberFormat="1" applyFont="1" applyAlignment="1">
      <alignment horizontal="right" wrapText="1"/>
    </xf>
    <xf numFmtId="49" fontId="2" fillId="0" borderId="0" xfId="0" applyNumberFormat="1" applyFont="1" applyAlignment="1">
      <alignment horizontal="right" wrapText="1"/>
    </xf>
    <xf numFmtId="164" fontId="2" fillId="0" borderId="0" xfId="0" applyNumberFormat="1" applyFont="1" applyAlignment="1"/>
    <xf numFmtId="1" fontId="2" fillId="0" borderId="0" xfId="0" applyNumberFormat="1" applyFont="1" applyAlignment="1"/>
    <xf numFmtId="2" fontId="2" fillId="0" borderId="0" xfId="0" applyNumberFormat="1" applyFont="1" applyAlignment="1"/>
    <xf numFmtId="2" fontId="2" fillId="0" borderId="0" xfId="0" applyNumberFormat="1" applyFont="1" applyAlignment="1">
      <alignment wrapText="1"/>
    </xf>
    <xf numFmtId="0" fontId="7" fillId="0" borderId="15" xfId="0" applyFont="1" applyBorder="1" applyAlignment="1">
      <alignment horizontal="center"/>
    </xf>
    <xf numFmtId="0" fontId="4" fillId="0" borderId="16" xfId="0" applyFont="1" applyBorder="1"/>
    <xf numFmtId="0" fontId="9" fillId="0" borderId="7" xfId="0" applyFont="1" applyBorder="1" applyAlignment="1">
      <alignment horizontal="center"/>
    </xf>
    <xf numFmtId="0" fontId="4" fillId="0" borderId="8" xfId="0" applyFont="1" applyBorder="1"/>
    <xf numFmtId="0" fontId="6" fillId="0" borderId="7" xfId="0" applyFont="1" applyBorder="1" applyAlignment="1">
      <alignment horizontal="center"/>
    </xf>
    <xf numFmtId="0" fontId="8" fillId="0" borderId="7" xfId="0" applyFont="1" applyBorder="1" applyAlignment="1">
      <alignment horizontal="center"/>
    </xf>
    <xf numFmtId="0" fontId="7" fillId="3" borderId="20" xfId="0" applyFont="1" applyFill="1" applyBorder="1" applyAlignment="1">
      <alignment horizontal="center"/>
    </xf>
    <xf numFmtId="0" fontId="4" fillId="0" borderId="14" xfId="0" applyFont="1" applyBorder="1"/>
    <xf numFmtId="0" fontId="7" fillId="2" borderId="15" xfId="0" applyFont="1" applyFill="1" applyBorder="1" applyAlignment="1">
      <alignment horizontal="center"/>
    </xf>
    <xf numFmtId="0" fontId="6" fillId="2" borderId="7" xfId="0" applyFont="1" applyFill="1" applyBorder="1" applyAlignment="1">
      <alignment horizontal="center"/>
    </xf>
    <xf numFmtId="0" fontId="9" fillId="2" borderId="7" xfId="0" applyFont="1" applyFill="1" applyBorder="1" applyAlignment="1">
      <alignment horizontal="center"/>
    </xf>
    <xf numFmtId="0" fontId="13" fillId="0" borderId="54" xfId="0" applyFont="1" applyBorder="1" applyAlignment="1">
      <alignment horizontal="center" vertical="center"/>
    </xf>
    <xf numFmtId="0" fontId="4" fillId="0" borderId="53" xfId="0" applyFont="1" applyBorder="1"/>
    <xf numFmtId="0" fontId="4" fillId="0" borderId="55" xfId="0" applyFont="1" applyBorder="1"/>
    <xf numFmtId="0" fontId="13" fillId="0" borderId="50" xfId="0" applyFont="1" applyBorder="1" applyAlignment="1">
      <alignment horizontal="center" vertical="center"/>
    </xf>
    <xf numFmtId="0" fontId="4" fillId="0" borderId="48" xfId="0" applyFont="1" applyBorder="1"/>
    <xf numFmtId="0" fontId="4" fillId="0" borderId="51" xfId="0" applyFont="1" applyBorder="1"/>
    <xf numFmtId="0" fontId="4" fillId="0" borderId="11" xfId="0" applyFont="1" applyBorder="1"/>
    <xf numFmtId="0" fontId="4" fillId="0" borderId="62" xfId="0" applyFont="1" applyBorder="1"/>
    <xf numFmtId="0" fontId="4" fillId="0" borderId="63" xfId="0" applyFont="1" applyBorder="1"/>
    <xf numFmtId="0" fontId="13" fillId="0" borderId="52" xfId="0" applyFont="1" applyBorder="1" applyAlignment="1">
      <alignment horizontal="center" vertical="center"/>
    </xf>
    <xf numFmtId="0" fontId="4" fillId="0" borderId="22" xfId="0" applyFont="1" applyBorder="1"/>
    <xf numFmtId="0" fontId="13" fillId="0" borderId="46" xfId="0" applyFont="1" applyBorder="1" applyAlignment="1">
      <alignment horizontal="center" vertical="center"/>
    </xf>
    <xf numFmtId="0" fontId="4" fillId="0" borderId="42" xfId="0" applyFont="1" applyBorder="1"/>
    <xf numFmtId="0" fontId="4" fillId="0" borderId="43" xfId="0" applyFont="1" applyBorder="1"/>
    <xf numFmtId="0" fontId="13" fillId="0" borderId="44" xfId="0" applyFont="1" applyBorder="1" applyAlignment="1">
      <alignment horizontal="center" vertical="center"/>
    </xf>
    <xf numFmtId="0" fontId="4" fillId="0" borderId="56" xfId="0" applyFont="1" applyBorder="1"/>
    <xf numFmtId="0" fontId="13" fillId="0" borderId="73" xfId="0" applyFont="1" applyBorder="1" applyAlignment="1">
      <alignment horizontal="center" vertical="center"/>
    </xf>
    <xf numFmtId="0" fontId="4" fillId="0" borderId="74" xfId="0" applyFont="1" applyBorder="1"/>
    <xf numFmtId="0" fontId="4" fillId="0" borderId="75" xfId="0" applyFont="1" applyBorder="1"/>
    <xf numFmtId="0" fontId="13" fillId="0" borderId="59" xfId="0" applyFont="1" applyBorder="1" applyAlignment="1">
      <alignment horizontal="center" vertical="center"/>
    </xf>
    <xf numFmtId="0" fontId="4" fillId="0" borderId="57" xfId="0" applyFont="1" applyBorder="1"/>
    <xf numFmtId="0" fontId="13" fillId="0" borderId="65" xfId="0" applyFont="1" applyBorder="1" applyAlignment="1">
      <alignment horizontal="center" vertical="center"/>
    </xf>
    <xf numFmtId="0" fontId="4" fillId="0" borderId="23" xfId="0" applyFont="1" applyBorder="1"/>
    <xf numFmtId="0" fontId="13" fillId="0" borderId="66" xfId="0" applyFont="1" applyBorder="1" applyAlignment="1">
      <alignment horizontal="center" vertical="center" wrapText="1"/>
    </xf>
    <xf numFmtId="0" fontId="4" fillId="0" borderId="67" xfId="0" applyFont="1" applyBorder="1"/>
    <xf numFmtId="0" fontId="4" fillId="0" borderId="10" xfId="0" applyFont="1" applyBorder="1"/>
    <xf numFmtId="0" fontId="4" fillId="0" borderId="69" xfId="0" applyFont="1" applyBorder="1"/>
    <xf numFmtId="0" fontId="4" fillId="0" borderId="31" xfId="0" applyFont="1" applyBorder="1"/>
    <xf numFmtId="0" fontId="4" fillId="0" borderId="70" xfId="0" applyFont="1" applyBorder="1"/>
    <xf numFmtId="0" fontId="13" fillId="0" borderId="9" xfId="0" applyFont="1" applyBorder="1" applyAlignment="1">
      <alignment horizontal="center" vertical="center"/>
    </xf>
    <xf numFmtId="0" fontId="4" fillId="0" borderId="68" xfId="0" applyFont="1" applyBorder="1"/>
    <xf numFmtId="0" fontId="4" fillId="0" borderId="71" xfId="0" applyFont="1" applyBorder="1"/>
    <xf numFmtId="0" fontId="4" fillId="0" borderId="72" xfId="0" applyFont="1" applyBorder="1"/>
    <xf numFmtId="0" fontId="13" fillId="0" borderId="9" xfId="0" applyFont="1" applyBorder="1" applyAlignment="1">
      <alignment horizontal="center" vertical="center" wrapText="1"/>
    </xf>
    <xf numFmtId="0" fontId="4" fillId="0" borderId="61" xfId="0" applyFont="1" applyBorder="1"/>
    <xf numFmtId="0" fontId="4" fillId="0" borderId="12" xfId="0" applyFont="1" applyBorder="1"/>
    <xf numFmtId="0" fontId="4" fillId="0" borderId="45" xfId="0" applyFont="1" applyBorder="1"/>
    <xf numFmtId="0" fontId="4" fillId="0" borderId="60" xfId="0" applyFont="1" applyBorder="1"/>
    <xf numFmtId="0" fontId="13" fillId="0" borderId="47" xfId="0" applyFont="1" applyBorder="1" applyAlignment="1">
      <alignment horizontal="center" vertical="center" wrapText="1"/>
    </xf>
    <xf numFmtId="0" fontId="4" fillId="0" borderId="49" xfId="0" applyFont="1" applyBorder="1"/>
    <xf numFmtId="0" fontId="13" fillId="0" borderId="7" xfId="0" applyFont="1" applyBorder="1" applyAlignment="1">
      <alignment horizontal="center" vertical="center"/>
    </xf>
    <xf numFmtId="0" fontId="13" fillId="0" borderId="32" xfId="0" applyFont="1" applyBorder="1" applyAlignment="1">
      <alignment horizontal="center" vertical="center"/>
    </xf>
    <xf numFmtId="0" fontId="4" fillId="0" borderId="64" xfId="0" applyFont="1" applyBorder="1"/>
    <xf numFmtId="0" fontId="3" fillId="0" borderId="24" xfId="0" applyFont="1" applyBorder="1" applyAlignment="1">
      <alignment horizontal="right" vertical="center" wrapText="1"/>
    </xf>
    <xf numFmtId="0" fontId="4" fillId="0" borderId="26" xfId="0" applyFont="1" applyBorder="1"/>
    <xf numFmtId="0" fontId="4" fillId="0" borderId="28" xfId="0" applyFont="1" applyBorder="1"/>
    <xf numFmtId="0" fontId="13" fillId="0" borderId="41" xfId="0" applyFont="1" applyBorder="1" applyAlignment="1">
      <alignment horizontal="center" vertical="center"/>
    </xf>
    <xf numFmtId="0" fontId="13" fillId="0" borderId="15" xfId="0" applyFont="1" applyBorder="1" applyAlignment="1">
      <alignment horizontal="center" vertical="center"/>
    </xf>
    <xf numFmtId="0" fontId="3" fillId="0" borderId="1" xfId="0" applyFont="1" applyBorder="1" applyAlignment="1">
      <alignment horizontal="right" vertical="center" wrapText="1"/>
    </xf>
    <xf numFmtId="0" fontId="4" fillId="0" borderId="2" xfId="0" applyFont="1" applyBorder="1"/>
    <xf numFmtId="0" fontId="4" fillId="0" borderId="3" xfId="0" applyFont="1" applyBorder="1"/>
    <xf numFmtId="0" fontId="3" fillId="0" borderId="9" xfId="0" applyFont="1" applyBorder="1" applyAlignment="1">
      <alignment horizontal="center" wrapText="1"/>
    </xf>
    <xf numFmtId="0" fontId="3" fillId="0" borderId="25" xfId="0" applyFont="1" applyBorder="1" applyAlignment="1">
      <alignment horizontal="right" vertical="center" wrapText="1"/>
    </xf>
    <xf numFmtId="0" fontId="4" fillId="0" borderId="27" xfId="0" applyFont="1" applyBorder="1"/>
    <xf numFmtId="0" fontId="4" fillId="0" borderId="29" xfId="0" applyFont="1" applyBorder="1"/>
    <xf numFmtId="0" fontId="3" fillId="0" borderId="1" xfId="0" applyFont="1" applyBorder="1" applyAlignment="1">
      <alignment horizontal="center" vertical="center"/>
    </xf>
    <xf numFmtId="0" fontId="3" fillId="0" borderId="1" xfId="0" applyFont="1" applyBorder="1" applyAlignment="1">
      <alignment horizontal="right" vertical="center"/>
    </xf>
    <xf numFmtId="0" fontId="7" fillId="3" borderId="15" xfId="0" applyFont="1" applyFill="1" applyBorder="1" applyAlignment="1">
      <alignment horizontal="center"/>
    </xf>
    <xf numFmtId="0" fontId="6" fillId="3" borderId="7" xfId="0" applyFont="1" applyFill="1" applyBorder="1" applyAlignment="1">
      <alignment horizontal="center"/>
    </xf>
    <xf numFmtId="0" fontId="8" fillId="2" borderId="7" xfId="0" applyFont="1" applyFill="1" applyBorder="1" applyAlignment="1">
      <alignment horizontal="center"/>
    </xf>
    <xf numFmtId="0" fontId="8" fillId="3" borderId="18" xfId="0" applyFont="1" applyFill="1" applyBorder="1" applyAlignment="1">
      <alignment horizontal="center"/>
    </xf>
    <xf numFmtId="0" fontId="6" fillId="3" borderId="18" xfId="0" applyFont="1" applyFill="1" applyBorder="1" applyAlignment="1">
      <alignment horizontal="center"/>
    </xf>
    <xf numFmtId="0" fontId="7" fillId="4" borderId="15" xfId="0" applyFont="1" applyFill="1" applyBorder="1" applyAlignment="1">
      <alignment horizontal="center"/>
    </xf>
    <xf numFmtId="0" fontId="8" fillId="3" borderId="7" xfId="0" applyFont="1" applyFill="1" applyBorder="1" applyAlignment="1">
      <alignment horizontal="center"/>
    </xf>
    <xf numFmtId="0" fontId="6" fillId="4" borderId="7" xfId="0" applyFont="1" applyFill="1" applyBorder="1" applyAlignment="1">
      <alignment horizontal="center"/>
    </xf>
    <xf numFmtId="0" fontId="8" fillId="4" borderId="7" xfId="0" applyFont="1" applyFill="1" applyBorder="1" applyAlignment="1">
      <alignment horizontal="center"/>
    </xf>
    <xf numFmtId="0" fontId="1" fillId="0" borderId="1" xfId="0" applyFont="1" applyBorder="1" applyAlignment="1">
      <alignment horizontal="center" textRotation="90"/>
    </xf>
    <xf numFmtId="0" fontId="2" fillId="0" borderId="1" xfId="0" applyFont="1" applyBorder="1" applyAlignment="1">
      <alignment horizontal="center"/>
    </xf>
    <xf numFmtId="0" fontId="7" fillId="2" borderId="7" xfId="0" applyFont="1" applyFill="1" applyBorder="1" applyAlignment="1">
      <alignment horizontal="center"/>
    </xf>
    <xf numFmtId="0" fontId="3" fillId="0" borderId="1" xfId="0" applyFont="1" applyBorder="1" applyAlignment="1">
      <alignment horizontal="center" wrapText="1"/>
    </xf>
    <xf numFmtId="0" fontId="0" fillId="0" borderId="0" xfId="0" applyFont="1" applyAlignment="1"/>
    <xf numFmtId="0" fontId="7" fillId="2" borderId="13" xfId="0" applyFont="1" applyFill="1" applyBorder="1" applyAlignment="1">
      <alignment horizontal="center"/>
    </xf>
    <xf numFmtId="0" fontId="3" fillId="4" borderId="1" xfId="0" applyFont="1" applyFill="1" applyBorder="1" applyAlignment="1">
      <alignment horizontal="center" vertical="center" wrapText="1"/>
    </xf>
    <xf numFmtId="0" fontId="2" fillId="0" borderId="0" xfId="0" applyFont="1" applyAlignment="1">
      <alignment horizontal="left" vertical="center" wrapText="1"/>
    </xf>
    <xf numFmtId="0" fontId="11" fillId="0" borderId="35" xfId="0" applyFont="1" applyBorder="1" applyAlignment="1">
      <alignment horizontal="center" vertical="center"/>
    </xf>
    <xf numFmtId="0" fontId="4" fillId="0" borderId="34" xfId="0" applyFont="1" applyBorder="1"/>
    <xf numFmtId="0" fontId="3" fillId="0" borderId="0" xfId="0" applyFont="1" applyAlignment="1">
      <alignment horizontal="center" wrapText="1"/>
    </xf>
    <xf numFmtId="0" fontId="6" fillId="0" borderId="35" xfId="0" applyFont="1" applyBorder="1" applyAlignment="1">
      <alignment horizontal="center" vertical="center"/>
    </xf>
    <xf numFmtId="0" fontId="7" fillId="0" borderId="36" xfId="0" applyFont="1" applyBorder="1" applyAlignment="1">
      <alignment horizontal="center" vertical="center"/>
    </xf>
    <xf numFmtId="0" fontId="4" fillId="0" borderId="37" xfId="0" applyFont="1" applyBorder="1"/>
    <xf numFmtId="0" fontId="3" fillId="0" borderId="34" xfId="0" applyFont="1" applyBorder="1" applyAlignment="1">
      <alignment horizontal="right" vertical="center"/>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left" wrapText="1"/>
    </xf>
    <xf numFmtId="0" fontId="3" fillId="4" borderId="1" xfId="0" applyFont="1" applyFill="1" applyBorder="1" applyAlignment="1">
      <alignment horizontal="center" wrapText="1"/>
    </xf>
    <xf numFmtId="0" fontId="3" fillId="4" borderId="1" xfId="0" applyFont="1" applyFill="1" applyBorder="1" applyAlignment="1">
      <alignment wrapText="1"/>
    </xf>
    <xf numFmtId="0" fontId="2" fillId="0" borderId="0" xfId="0" applyFont="1" applyAlignment="1">
      <alignment vertical="center" wrapText="1"/>
    </xf>
    <xf numFmtId="0" fontId="15" fillId="0" borderId="0" xfId="0" applyFont="1" applyAlignment="1">
      <alignment vertical="center" wrapText="1"/>
    </xf>
    <xf numFmtId="0" fontId="14" fillId="0" borderId="0" xfId="0" applyFont="1" applyAlignment="1"/>
    <xf numFmtId="0" fontId="2" fillId="0" borderId="0" xfId="0" applyFont="1" applyAlignment="1"/>
    <xf numFmtId="0" fontId="18" fillId="0" borderId="76" xfId="0" applyFont="1" applyBorder="1" applyAlignment="1">
      <alignment horizontal="center" wrapText="1"/>
    </xf>
    <xf numFmtId="0" fontId="18" fillId="5" borderId="76" xfId="0" applyFont="1" applyFill="1" applyBorder="1" applyAlignment="1">
      <alignment horizontal="center" wrapText="1"/>
    </xf>
    <xf numFmtId="0" fontId="17" fillId="5" borderId="77" xfId="0" applyFont="1" applyFill="1" applyBorder="1" applyAlignment="1">
      <alignment horizontal="center" vertical="center" wrapText="1"/>
    </xf>
    <xf numFmtId="0" fontId="17" fillId="5" borderId="78" xfId="0" applyFont="1" applyFill="1" applyBorder="1" applyAlignment="1">
      <alignment horizontal="center" vertical="center" wrapText="1"/>
    </xf>
    <xf numFmtId="0" fontId="17" fillId="5" borderId="79" xfId="0" applyFont="1" applyFill="1" applyBorder="1" applyAlignment="1">
      <alignment horizontal="center" vertical="center" wrapText="1"/>
    </xf>
    <xf numFmtId="0" fontId="3" fillId="4" borderId="67" xfId="0" applyFont="1" applyFill="1" applyBorder="1" applyAlignment="1">
      <alignment horizontal="center" wrapText="1"/>
    </xf>
    <xf numFmtId="0" fontId="17" fillId="5" borderId="67" xfId="0" applyFont="1" applyFill="1" applyBorder="1" applyAlignment="1">
      <alignment horizontal="center" vertical="center" wrapText="1"/>
    </xf>
    <xf numFmtId="0" fontId="19" fillId="0" borderId="0" xfId="0" applyFont="1" applyAlignment="1">
      <alignment horizontal="right" wrapText="1"/>
    </xf>
    <xf numFmtId="49" fontId="18" fillId="0" borderId="67" xfId="0" applyNumberFormat="1" applyFont="1" applyBorder="1" applyAlignment="1">
      <alignment horizontal="center" wrapText="1"/>
    </xf>
    <xf numFmtId="49" fontId="0" fillId="0" borderId="0" xfId="0" applyNumberFormat="1" applyFont="1" applyAlignment="1"/>
    <xf numFmtId="49" fontId="19" fillId="0" borderId="0" xfId="0" applyNumberFormat="1" applyFont="1" applyAlignment="1">
      <alignment horizontal="center" wrapText="1"/>
    </xf>
    <xf numFmtId="49" fontId="19" fillId="0" borderId="0" xfId="0" applyNumberFormat="1" applyFont="1" applyAlignment="1">
      <alignment horizontal="right" wrapText="1"/>
    </xf>
    <xf numFmtId="49" fontId="2" fillId="0" borderId="0" xfId="0" applyNumberFormat="1" applyFont="1" applyAlignment="1">
      <alignment horizontal="center"/>
    </xf>
    <xf numFmtId="0" fontId="19" fillId="0" borderId="0" xfId="0" applyNumberFormat="1" applyFont="1" applyAlignment="1">
      <alignment horizontal="right" wrapText="1"/>
    </xf>
  </cellXfs>
  <cellStyles count="1">
    <cellStyle name="Normal" xfId="0" builtinId="0"/>
  </cellStyles>
  <dxfs count="5">
    <dxf>
      <fill>
        <patternFill patternType="solid">
          <fgColor rgb="FFCCCCFF"/>
          <bgColor rgb="FFCCCCFF"/>
        </patternFill>
      </fill>
    </dxf>
    <dxf>
      <fill>
        <patternFill patternType="solid">
          <fgColor rgb="FFCCCCFF"/>
          <bgColor rgb="FFCCCCFF"/>
        </patternFill>
      </fill>
    </dxf>
    <dxf>
      <fill>
        <patternFill patternType="solid">
          <fgColor rgb="FFCCCCFF"/>
          <bgColor rgb="FFCCCCFF"/>
        </patternFill>
      </fill>
    </dxf>
    <dxf>
      <fill>
        <patternFill patternType="solid">
          <fgColor rgb="FFCCCCFF"/>
          <bgColor rgb="FFCCCCFF"/>
        </patternFill>
      </fill>
    </dxf>
    <dxf>
      <fill>
        <patternFill patternType="solid">
          <fgColor rgb="FFCCCCFF"/>
          <bgColor rgb="FFCC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28575</xdr:colOff>
      <xdr:row>56</xdr:row>
      <xdr:rowOff>0</xdr:rowOff>
    </xdr:to>
    <xdr:sp macro="" textlink="">
      <xdr:nvSpPr>
        <xdr:cNvPr id="1032" name="Text Box 8" hidden="1">
          <a:extLst>
            <a:ext uri="{FF2B5EF4-FFF2-40B4-BE49-F238E27FC236}">
              <a16:creationId xmlns:a16="http://schemas.microsoft.com/office/drawing/2014/main" id="{51D5126E-23DE-4211-B267-FCCA1CDC941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hyperlink" Target="http://www.fsf.org/licensing/licenses/fdl.html" TargetMode="External"/><Relationship Id="rId1" Type="http://schemas.openxmlformats.org/officeDocument/2006/relationships/hyperlink" Target="http://www.mrbigler.com/documents/Periodic-Table.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000"/>
  <sheetViews>
    <sheetView showGridLines="0" workbookViewId="0"/>
  </sheetViews>
  <sheetFormatPr defaultColWidth="14.42578125" defaultRowHeight="15" customHeight="1" x14ac:dyDescent="0.2"/>
  <cols>
    <col min="1" max="1" width="3.7109375" customWidth="1"/>
    <col min="2" max="2" width="3.42578125" customWidth="1"/>
    <col min="3" max="3" width="3.5703125" customWidth="1"/>
    <col min="4" max="4" width="5.7109375" customWidth="1"/>
    <col min="5" max="5" width="3.5703125" customWidth="1"/>
    <col min="6" max="6" width="5.7109375" customWidth="1"/>
    <col min="7" max="7" width="5.7109375" hidden="1" customWidth="1"/>
    <col min="8" max="8" width="3.5703125" hidden="1" customWidth="1"/>
    <col min="9" max="9" width="5.7109375" hidden="1" customWidth="1"/>
    <col min="10" max="10" width="3.5703125" hidden="1" customWidth="1"/>
    <col min="11" max="11" width="5.7109375" hidden="1" customWidth="1"/>
    <col min="12" max="12" width="3.5703125" hidden="1" customWidth="1"/>
    <col min="13" max="13" width="5.7109375" hidden="1" customWidth="1"/>
    <col min="14" max="14" width="3.5703125" hidden="1" customWidth="1"/>
    <col min="15" max="15" width="5.7109375" hidden="1" customWidth="1"/>
    <col min="16" max="16" width="3.5703125" hidden="1" customWidth="1"/>
    <col min="17" max="17" width="5.7109375" hidden="1" customWidth="1"/>
    <col min="18" max="18" width="3.5703125" hidden="1" customWidth="1"/>
    <col min="19" max="19" width="5.7109375" hidden="1" customWidth="1"/>
    <col min="20" max="20" width="3.5703125" hidden="1" customWidth="1"/>
    <col min="21" max="21" width="5.7109375" hidden="1" customWidth="1"/>
    <col min="22" max="22" width="3.5703125" hidden="1" customWidth="1"/>
    <col min="23" max="23" width="5.7109375" hidden="1" customWidth="1"/>
    <col min="24" max="24" width="3.5703125" hidden="1" customWidth="1"/>
    <col min="25" max="25" width="5.7109375" hidden="1" customWidth="1"/>
    <col min="26" max="26" width="3.5703125" hidden="1" customWidth="1"/>
    <col min="27" max="27" width="5.7109375" hidden="1" customWidth="1"/>
    <col min="28" max="28" width="3.5703125" hidden="1" customWidth="1"/>
    <col min="29" max="29" width="5.7109375" hidden="1" customWidth="1"/>
    <col min="30" max="30" width="3.5703125" hidden="1" customWidth="1"/>
    <col min="31" max="31" width="5.7109375" hidden="1" customWidth="1"/>
    <col min="32" max="32" width="3.5703125" hidden="1" customWidth="1"/>
    <col min="33" max="33" width="5.7109375" hidden="1" customWidth="1"/>
    <col min="34" max="34" width="3.5703125" hidden="1" customWidth="1"/>
    <col min="35" max="35" width="5.7109375" hidden="1" customWidth="1"/>
    <col min="36" max="36" width="5.7109375" customWidth="1"/>
    <col min="37" max="37" width="3.5703125" customWidth="1"/>
    <col min="38" max="38" width="5.7109375" customWidth="1"/>
    <col min="39" max="39" width="3.5703125" customWidth="1"/>
    <col min="40" max="40" width="5.7109375" customWidth="1"/>
    <col min="41" max="41" width="3.5703125" customWidth="1"/>
    <col min="42" max="42" width="5.7109375" customWidth="1"/>
    <col min="43" max="43" width="3.5703125" customWidth="1"/>
    <col min="44" max="44" width="5.7109375" customWidth="1"/>
    <col min="45" max="45" width="3.5703125" customWidth="1"/>
    <col min="46" max="46" width="5.7109375" customWidth="1"/>
    <col min="47" max="47" width="3.5703125" customWidth="1"/>
    <col min="48" max="48" width="5.7109375" customWidth="1"/>
    <col min="49" max="49" width="3.5703125" customWidth="1"/>
    <col min="50" max="50" width="5.7109375" customWidth="1"/>
    <col min="51" max="51" width="3.5703125" customWidth="1"/>
    <col min="52" max="52" width="5.7109375" customWidth="1"/>
    <col min="53" max="53" width="3.5703125" customWidth="1"/>
    <col min="54" max="54" width="5.7109375" customWidth="1"/>
    <col min="55" max="55" width="3.5703125" customWidth="1"/>
    <col min="56" max="57" width="5.7109375" customWidth="1"/>
    <col min="58" max="58" width="3.5703125" customWidth="1"/>
    <col min="59" max="59" width="5.7109375" customWidth="1"/>
    <col min="60" max="60" width="3.5703125" customWidth="1"/>
    <col min="61" max="61" width="5.7109375" customWidth="1"/>
    <col min="62" max="62" width="3.5703125" customWidth="1"/>
    <col min="63" max="63" width="5.7109375" customWidth="1"/>
    <col min="64" max="64" width="3.5703125" customWidth="1"/>
    <col min="65" max="65" width="5.7109375" customWidth="1"/>
    <col min="66" max="66" width="3.5703125" customWidth="1"/>
    <col min="67" max="67" width="5.7109375" customWidth="1"/>
    <col min="68" max="68" width="3.5703125" customWidth="1"/>
    <col min="69" max="69" width="5.7109375" customWidth="1"/>
    <col min="70" max="79" width="9.140625" customWidth="1"/>
  </cols>
  <sheetData>
    <row r="1" spans="1:79" ht="24" customHeight="1" x14ac:dyDescent="0.2">
      <c r="A1" s="146" t="s">
        <v>0</v>
      </c>
      <c r="B1" s="146" t="s">
        <v>0</v>
      </c>
      <c r="C1" s="146" t="s">
        <v>0</v>
      </c>
      <c r="D1" s="146" t="s">
        <v>0</v>
      </c>
      <c r="E1" s="146" t="s">
        <v>0</v>
      </c>
      <c r="F1" s="146" t="s">
        <v>0</v>
      </c>
      <c r="G1" s="146" t="s">
        <v>0</v>
      </c>
      <c r="H1" s="146" t="s">
        <v>0</v>
      </c>
      <c r="I1" s="146" t="s">
        <v>0</v>
      </c>
      <c r="J1" s="146" t="s">
        <v>0</v>
      </c>
      <c r="K1" s="146" t="s">
        <v>0</v>
      </c>
      <c r="L1" s="146" t="s">
        <v>0</v>
      </c>
      <c r="M1" s="146" t="s">
        <v>0</v>
      </c>
      <c r="N1" s="146" t="s">
        <v>0</v>
      </c>
      <c r="O1" s="146" t="s">
        <v>0</v>
      </c>
      <c r="P1" s="146" t="s">
        <v>0</v>
      </c>
      <c r="Q1" s="146" t="s">
        <v>0</v>
      </c>
      <c r="R1" s="146" t="s">
        <v>0</v>
      </c>
      <c r="S1" s="146" t="s">
        <v>0</v>
      </c>
      <c r="T1" s="146" t="s">
        <v>0</v>
      </c>
      <c r="U1" s="146" t="s">
        <v>0</v>
      </c>
      <c r="V1" s="146" t="s">
        <v>0</v>
      </c>
      <c r="W1" s="146" t="s">
        <v>0</v>
      </c>
      <c r="X1" s="146" t="s">
        <v>0</v>
      </c>
      <c r="Y1" s="146" t="s">
        <v>0</v>
      </c>
      <c r="Z1" s="146" t="s">
        <v>0</v>
      </c>
      <c r="AA1" s="146" t="s">
        <v>0</v>
      </c>
      <c r="AB1" s="146" t="s">
        <v>0</v>
      </c>
      <c r="AC1" s="146" t="s">
        <v>0</v>
      </c>
      <c r="AD1" s="146" t="s">
        <v>0</v>
      </c>
      <c r="AE1" s="146" t="s">
        <v>0</v>
      </c>
      <c r="AF1" s="146" t="s">
        <v>0</v>
      </c>
      <c r="AG1" s="146" t="s">
        <v>0</v>
      </c>
      <c r="AH1" s="146" t="s">
        <v>0</v>
      </c>
      <c r="AI1" s="146" t="s">
        <v>0</v>
      </c>
      <c r="AJ1" s="146" t="s">
        <v>0</v>
      </c>
      <c r="AK1" s="146" t="s">
        <v>0</v>
      </c>
      <c r="AL1" s="146" t="s">
        <v>0</v>
      </c>
      <c r="AM1" s="146" t="s">
        <v>0</v>
      </c>
      <c r="AN1" s="146" t="s">
        <v>0</v>
      </c>
      <c r="AO1" s="146" t="s">
        <v>0</v>
      </c>
      <c r="AP1" s="146" t="s">
        <v>0</v>
      </c>
      <c r="AQ1" s="146" t="s">
        <v>0</v>
      </c>
      <c r="AR1" s="146" t="s">
        <v>0</v>
      </c>
      <c r="AS1" s="146" t="s">
        <v>0</v>
      </c>
      <c r="AT1" s="146" t="s">
        <v>0</v>
      </c>
      <c r="AU1" s="146" t="s">
        <v>0</v>
      </c>
      <c r="AV1" s="146" t="s">
        <v>0</v>
      </c>
      <c r="AW1" s="146" t="s">
        <v>0</v>
      </c>
      <c r="AX1" s="146" t="s">
        <v>0</v>
      </c>
      <c r="AY1" s="146" t="s">
        <v>0</v>
      </c>
      <c r="AZ1" s="146" t="s">
        <v>0</v>
      </c>
      <c r="BA1" s="146" t="s">
        <v>0</v>
      </c>
      <c r="BB1" s="146" t="s">
        <v>0</v>
      </c>
      <c r="BC1" s="146" t="s">
        <v>0</v>
      </c>
      <c r="BD1" s="146" t="s">
        <v>0</v>
      </c>
      <c r="BE1" s="146" t="s">
        <v>0</v>
      </c>
      <c r="BF1" s="146" t="s">
        <v>0</v>
      </c>
      <c r="BG1" s="146" t="s">
        <v>0</v>
      </c>
      <c r="BH1" s="146" t="s">
        <v>0</v>
      </c>
      <c r="BI1" s="146" t="s">
        <v>0</v>
      </c>
      <c r="BJ1" s="146" t="s">
        <v>0</v>
      </c>
      <c r="BK1" s="146" t="s">
        <v>0</v>
      </c>
      <c r="BL1" s="147"/>
      <c r="BM1" s="147"/>
      <c r="BN1" s="147"/>
      <c r="BO1" s="147"/>
      <c r="BP1" s="149" t="str">
        <f ca="1">CONCATENATE('PT Included Fields'!$C10,"
",'PT Included Fields'!$D10)</f>
        <v>18
VIII A</v>
      </c>
      <c r="BQ1" s="150"/>
      <c r="BR1" s="147"/>
      <c r="BS1" s="147"/>
      <c r="BT1" s="147"/>
      <c r="BU1" s="147"/>
      <c r="BV1" s="147"/>
      <c r="BW1" s="147"/>
      <c r="BX1" s="147"/>
      <c r="BY1" s="147"/>
      <c r="BZ1" s="147"/>
      <c r="CA1" s="147"/>
    </row>
    <row r="2" spans="1:79" ht="12.75" customHeight="1" x14ac:dyDescent="0.2">
      <c r="A2" s="129"/>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50"/>
      <c r="BR2" s="129"/>
      <c r="BS2" s="129"/>
      <c r="BT2" s="129"/>
      <c r="BU2" s="129"/>
      <c r="BV2" s="129"/>
      <c r="BW2" s="129"/>
      <c r="BX2" s="129"/>
      <c r="BY2" s="129"/>
      <c r="BZ2" s="129"/>
      <c r="CA2" s="129"/>
    </row>
    <row r="3" spans="1:79" ht="12.75" customHeight="1" x14ac:dyDescent="0.2">
      <c r="A3" s="130"/>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50"/>
      <c r="BR3" s="130"/>
      <c r="BS3" s="130"/>
      <c r="BT3" s="130"/>
      <c r="BU3" s="130"/>
      <c r="BV3" s="130"/>
      <c r="BW3" s="130"/>
      <c r="BX3" s="130"/>
      <c r="BY3" s="130"/>
      <c r="BZ3" s="130"/>
      <c r="CA3" s="130"/>
    </row>
    <row r="4" spans="1:79" ht="10.5" customHeight="1" x14ac:dyDescent="0.2">
      <c r="A4" s="135">
        <f ca="1">'PT Included Fields'!E9</f>
        <v>1</v>
      </c>
      <c r="B4" s="136" t="str">
        <f ca="1">CONCATENATE(A4,"s")</f>
        <v>1s</v>
      </c>
      <c r="C4" s="1">
        <f ca="1">IF(ISBLANK('PT Included Fields'!$A9),"",'PT Included Fields'!$A9)</f>
        <v>1</v>
      </c>
      <c r="D4" s="2" t="str">
        <f ca="1">IF(ISBLANK('PT Included Fields'!$H9),"",'PT Included Fields'!$H9)</f>
        <v>±1</v>
      </c>
      <c r="E4" s="3"/>
      <c r="F4" s="3"/>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3"/>
      <c r="AL4" s="3"/>
      <c r="AM4" s="3"/>
      <c r="AN4" s="4"/>
      <c r="AO4" s="4"/>
      <c r="AP4" s="4"/>
      <c r="AQ4" s="4"/>
      <c r="AR4" s="4" t="str">
        <f ca="1">IF(AS4="","",CONCATENATE('PT Included Fields'!A6," →  "))</f>
        <v xml:space="preserve">atomic # →  </v>
      </c>
      <c r="AS4" s="5">
        <f ca="1">IF(ISBLANK('PT Included Fields'!$A37),"",'PT Included Fields'!$A37)</f>
        <v>29</v>
      </c>
      <c r="AT4" s="6" t="str">
        <f ca="1">IF(ISBLANK('PT Included Fields'!$H37),"",'PT Included Fields'!$H37)</f>
        <v>+2,1</v>
      </c>
      <c r="AU4" s="7" t="str">
        <f ca="1">IF(AT4="","",CONCATENATE(" ← ",'PT Included Fields'!H6))</f>
        <v xml:space="preserve"> ← ions commonly formed</v>
      </c>
      <c r="AV4" s="3"/>
      <c r="AW4" s="3"/>
      <c r="AX4" s="3"/>
      <c r="AY4" s="3"/>
      <c r="AZ4" s="3"/>
      <c r="BA4" s="3"/>
      <c r="BB4" s="3"/>
      <c r="BC4" s="3"/>
      <c r="BD4" s="3"/>
      <c r="BE4" s="3"/>
      <c r="BF4" s="3"/>
      <c r="BG4" s="3"/>
      <c r="BH4" s="3"/>
      <c r="BI4" s="3"/>
      <c r="BJ4" s="3"/>
      <c r="BK4" s="3"/>
      <c r="BL4" s="3"/>
      <c r="BM4" s="3"/>
      <c r="BN4" s="3"/>
      <c r="BO4" s="3"/>
      <c r="BP4" s="1">
        <f ca="1">IF(ISBLANK('PT Included Fields'!$A10),"",'PT Included Fields'!$A10)</f>
        <v>2</v>
      </c>
      <c r="BQ4" s="8" t="str">
        <f ca="1">IF(ISBLANK('PT Included Fields'!$H10),"",'PT Included Fields'!$H10)</f>
        <v/>
      </c>
      <c r="BR4" s="3"/>
      <c r="BS4" s="3"/>
      <c r="BT4" s="3"/>
      <c r="BU4" s="3"/>
      <c r="BV4" s="3"/>
      <c r="BW4" s="3"/>
      <c r="BX4" s="3"/>
      <c r="BY4" s="3"/>
      <c r="BZ4" s="3"/>
      <c r="CA4" s="3"/>
    </row>
    <row r="5" spans="1:79" ht="18" customHeight="1" x14ac:dyDescent="0.25">
      <c r="A5" s="129"/>
      <c r="B5" s="129"/>
      <c r="C5" s="139" t="str">
        <f ca="1">IF(ISBLANK('PT Included Fields'!$B9),"",'PT Included Fields'!$B9)</f>
        <v>H</v>
      </c>
      <c r="D5" s="72"/>
      <c r="E5" s="131" t="str">
        <f ca="1">CONCATENATE('PT Included Fields'!$C12,"
",'PT Included Fields'!$D12)</f>
        <v>2
II A</v>
      </c>
      <c r="F5" s="105"/>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10"/>
      <c r="AL5" s="11"/>
      <c r="AM5" s="10"/>
      <c r="AN5" s="10"/>
      <c r="AO5" s="10"/>
      <c r="AP5" s="10"/>
      <c r="AQ5" s="10"/>
      <c r="AR5" s="12" t="str">
        <f ca="1">IF(AS5="","",CONCATENATE('PT Included Fields'!B6," →  "))</f>
        <v xml:space="preserve">atomic symbol →  </v>
      </c>
      <c r="AS5" s="74" t="str">
        <f ca="1">IF(ISBLANK('PT Included Fields'!$B37),"",'PT Included Fields'!$B37)</f>
        <v>Cu</v>
      </c>
      <c r="AT5" s="72"/>
      <c r="AU5" s="10"/>
      <c r="AV5" s="10"/>
      <c r="AW5" s="10"/>
      <c r="AX5" s="10"/>
      <c r="AY5" s="11"/>
      <c r="AZ5" s="10"/>
      <c r="BA5" s="10"/>
      <c r="BB5" s="10"/>
      <c r="BC5" s="10"/>
      <c r="BD5" s="10"/>
      <c r="BE5" s="13"/>
      <c r="BF5" s="131" t="str">
        <f ca="1">CONCATENATE('PT Included Fields'!$C13,"
",'PT Included Fields'!$D13)</f>
        <v>13
III A</v>
      </c>
      <c r="BG5" s="105"/>
      <c r="BH5" s="131" t="str">
        <f ca="1">CONCATENATE('PT Included Fields'!$C14,"
",'PT Included Fields'!$D14)</f>
        <v>14
IV A</v>
      </c>
      <c r="BI5" s="105"/>
      <c r="BJ5" s="131" t="str">
        <f ca="1">CONCATENATE('PT Included Fields'!$C15,"
",'PT Included Fields'!$D15)</f>
        <v>15
V A</v>
      </c>
      <c r="BK5" s="105"/>
      <c r="BL5" s="131" t="str">
        <f ca="1">CONCATENATE('PT Included Fields'!$C16,"
",'PT Included Fields'!$D16)</f>
        <v>16
VI A</v>
      </c>
      <c r="BM5" s="105"/>
      <c r="BN5" s="131" t="str">
        <f ca="1">CONCATENATE('PT Included Fields'!$C17,"
",'PT Included Fields'!$D17)</f>
        <v>17
VII A</v>
      </c>
      <c r="BO5" s="105"/>
      <c r="BP5" s="139" t="str">
        <f ca="1">IF(ISBLANK('PT Included Fields'!$B10),"",'PT Included Fields'!$B10)</f>
        <v>He</v>
      </c>
      <c r="BQ5" s="72"/>
      <c r="BR5" s="10"/>
      <c r="BS5" s="10"/>
      <c r="BT5" s="10"/>
      <c r="BU5" s="10"/>
      <c r="BV5" s="10"/>
      <c r="BW5" s="10"/>
      <c r="BX5" s="10"/>
      <c r="BY5" s="10"/>
      <c r="BZ5" s="10"/>
      <c r="CA5" s="10"/>
    </row>
    <row r="6" spans="1:79" ht="9.75" customHeight="1" x14ac:dyDescent="0.2">
      <c r="A6" s="129"/>
      <c r="B6" s="129"/>
      <c r="C6" s="78" t="str">
        <f ca="1">IF(ISBLANK('PT Included Fields'!$F9),"",'PT Included Fields'!$F9)</f>
        <v>hydrogen</v>
      </c>
      <c r="D6" s="72"/>
      <c r="E6" s="86"/>
      <c r="F6" s="115"/>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0"/>
      <c r="AL6" s="10"/>
      <c r="AM6" s="10"/>
      <c r="AN6" s="10"/>
      <c r="AO6" s="10"/>
      <c r="AP6" s="10"/>
      <c r="AQ6" s="10"/>
      <c r="AR6" s="4" t="str">
        <f ca="1">IF(AS6="","",CONCATENATE('PT Included Fields'!F6," →  "))</f>
        <v xml:space="preserve">English 
element name →  </v>
      </c>
      <c r="AS6" s="73" t="str">
        <f ca="1">IF(ISBLANK('PT Included Fields'!$F37),"",'PT Included Fields'!$F37)</f>
        <v>copper</v>
      </c>
      <c r="AT6" s="72"/>
      <c r="AU6" s="10"/>
      <c r="AV6" s="10"/>
      <c r="AW6" s="10"/>
      <c r="AX6" s="10"/>
      <c r="AY6" s="11"/>
      <c r="AZ6" s="10"/>
      <c r="BA6" s="10"/>
      <c r="BB6" s="10"/>
      <c r="BC6" s="10"/>
      <c r="BD6" s="10"/>
      <c r="BE6" s="10"/>
      <c r="BF6" s="86"/>
      <c r="BG6" s="115"/>
      <c r="BH6" s="86"/>
      <c r="BI6" s="115"/>
      <c r="BJ6" s="86"/>
      <c r="BK6" s="115"/>
      <c r="BL6" s="86"/>
      <c r="BM6" s="115"/>
      <c r="BN6" s="86"/>
      <c r="BO6" s="115"/>
      <c r="BP6" s="78" t="str">
        <f ca="1">IF(ISBLANK('PT Included Fields'!$F10),"",'PT Included Fields'!$F10)</f>
        <v>helium</v>
      </c>
      <c r="BQ6" s="72"/>
      <c r="BR6" s="10"/>
      <c r="BS6" s="10"/>
      <c r="BT6" s="10"/>
      <c r="BU6" s="10"/>
      <c r="BV6" s="10"/>
      <c r="BW6" s="10"/>
      <c r="BX6" s="10"/>
      <c r="BY6" s="10"/>
      <c r="BZ6" s="10"/>
      <c r="CA6" s="10"/>
    </row>
    <row r="7" spans="1:79" ht="14.25" customHeight="1" x14ac:dyDescent="0.2">
      <c r="A7" s="130"/>
      <c r="B7" s="130"/>
      <c r="C7" s="151" t="str">
        <f ca="1">IF(ISBLANK('PT Included Fields'!$G9),"",'PT Included Fields'!$G9)</f>
        <v>1.008</v>
      </c>
      <c r="D7" s="76"/>
      <c r="E7" s="10"/>
      <c r="F7" s="10"/>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0"/>
      <c r="AL7" s="10"/>
      <c r="AM7" s="10"/>
      <c r="AN7" s="10"/>
      <c r="AO7" s="10"/>
      <c r="AP7" s="10"/>
      <c r="AQ7" s="10"/>
      <c r="AR7" s="10"/>
      <c r="AS7" s="69" t="str">
        <f ca="1">IF(ISBLANK('PT Included Fields'!$G37),"",'PT Included Fields'!$G37)</f>
        <v>63.55</v>
      </c>
      <c r="AT7" s="70"/>
      <c r="AU7" s="7" t="str">
        <f ca="1">IF(AS7="","",CONCATENATE(" ← ",'PT Included Fields'!G6))</f>
        <v xml:space="preserve"> ← atomic mass (rounded)</v>
      </c>
      <c r="AV7" s="10"/>
      <c r="AW7" s="10"/>
      <c r="AX7" s="10"/>
      <c r="AY7" s="10"/>
      <c r="AZ7" s="10"/>
      <c r="BA7" s="10"/>
      <c r="BB7" s="10"/>
      <c r="BC7" s="10"/>
      <c r="BD7" s="10"/>
      <c r="BE7" s="10"/>
      <c r="BF7" s="10"/>
      <c r="BG7" s="10"/>
      <c r="BH7" s="10"/>
      <c r="BI7" s="10"/>
      <c r="BJ7" s="10"/>
      <c r="BK7" s="10"/>
      <c r="BL7" s="10"/>
      <c r="BM7" s="10"/>
      <c r="BN7" s="10"/>
      <c r="BO7" s="10"/>
      <c r="BP7" s="148" t="str">
        <f ca="1">IF(ISBLANK('PT Included Fields'!$G10),"",'PT Included Fields'!$G10)</f>
        <v>4.003</v>
      </c>
      <c r="BQ7" s="72"/>
      <c r="BR7" s="10"/>
      <c r="BS7" s="10"/>
      <c r="BT7" s="10"/>
      <c r="BU7" s="10"/>
      <c r="BV7" s="10"/>
      <c r="BW7" s="10"/>
      <c r="BX7" s="10"/>
      <c r="BY7" s="10"/>
      <c r="BZ7" s="10"/>
      <c r="CA7" s="10"/>
    </row>
    <row r="8" spans="1:79" ht="12" customHeight="1" x14ac:dyDescent="0.2">
      <c r="A8" s="135">
        <f ca="1">'PT Included Fields'!E11</f>
        <v>2</v>
      </c>
      <c r="B8" s="136" t="str">
        <f ca="1">CONCATENATE(A8,"s")</f>
        <v>2s</v>
      </c>
      <c r="C8" s="5">
        <f ca="1">IF(ISBLANK('PT Included Fields'!$A11),"",'PT Included Fields'!$A11)</f>
        <v>3</v>
      </c>
      <c r="D8" s="6" t="str">
        <f ca="1">IF(ISBLANK('PT Included Fields'!$H11),"",'PT Included Fields'!$H11)</f>
        <v>+1</v>
      </c>
      <c r="E8" s="5">
        <f ca="1">IF(ISBLANK('PT Included Fields'!$A12),"",'PT Included Fields'!$A12)</f>
        <v>4</v>
      </c>
      <c r="F8" s="6" t="str">
        <f ca="1">IF(ISBLANK('PT Included Fields'!$H12),"",'PT Included Fields'!$H12)</f>
        <v>+2</v>
      </c>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3"/>
      <c r="AL8" s="3"/>
      <c r="AM8" s="3"/>
      <c r="AN8" s="3"/>
      <c r="AO8" s="3"/>
      <c r="AP8" s="3"/>
      <c r="AQ8" s="3"/>
      <c r="AR8" s="3"/>
      <c r="AS8" s="3"/>
      <c r="AT8" s="3"/>
      <c r="AU8" s="3"/>
      <c r="AV8" s="3"/>
      <c r="AW8" s="3"/>
      <c r="AX8" s="3"/>
      <c r="AY8" s="3"/>
      <c r="AZ8" s="3"/>
      <c r="BA8" s="3"/>
      <c r="BB8" s="3"/>
      <c r="BC8" s="3"/>
      <c r="BD8" s="3"/>
      <c r="BE8" s="128" t="str">
        <f ca="1">CONCATENATE(A8,"p")</f>
        <v>2p</v>
      </c>
      <c r="BF8" s="15">
        <f ca="1">IF(ISBLANK('PT Included Fields'!$A13),"",'PT Included Fields'!$A13)</f>
        <v>5</v>
      </c>
      <c r="BG8" s="16" t="str">
        <f ca="1">IF(ISBLANK('PT Included Fields'!$H13),"",'PT Included Fields'!$H13)</f>
        <v>+3</v>
      </c>
      <c r="BH8" s="5">
        <f ca="1">IF(ISBLANK('PT Included Fields'!$A14),"",'PT Included Fields'!$A14)</f>
        <v>6</v>
      </c>
      <c r="BI8" s="6" t="str">
        <f ca="1">IF(ISBLANK('PT Included Fields'!$H14),"",'PT Included Fields'!$H14)</f>
        <v>−4</v>
      </c>
      <c r="BJ8" s="1">
        <f ca="1">IF(ISBLANK('PT Included Fields'!$A15),"",'PT Included Fields'!$A15)</f>
        <v>7</v>
      </c>
      <c r="BK8" s="2" t="str">
        <f ca="1">IF(ISBLANK('PT Included Fields'!$H15),"",'PT Included Fields'!$H15)</f>
        <v>−3</v>
      </c>
      <c r="BL8" s="1">
        <f ca="1">IF(ISBLANK('PT Included Fields'!$A16),"",'PT Included Fields'!$A16)</f>
        <v>8</v>
      </c>
      <c r="BM8" s="2" t="str">
        <f ca="1">IF(ISBLANK('PT Included Fields'!$H16),"",'PT Included Fields'!$H16)</f>
        <v>−2</v>
      </c>
      <c r="BN8" s="1">
        <f ca="1">IF(ISBLANK('PT Included Fields'!$A17),"",'PT Included Fields'!$A17)</f>
        <v>9</v>
      </c>
      <c r="BO8" s="2" t="str">
        <f ca="1">IF(ISBLANK('PT Included Fields'!$H17),"",'PT Included Fields'!$H17)</f>
        <v>−1</v>
      </c>
      <c r="BP8" s="1">
        <f ca="1">IF(ISBLANK('PT Included Fields'!$A18),"",'PT Included Fields'!$A18)</f>
        <v>10</v>
      </c>
      <c r="BQ8" s="8" t="str">
        <f ca="1">IF(ISBLANK('PT Included Fields'!$H18),"",'PT Included Fields'!$H18)</f>
        <v/>
      </c>
      <c r="BR8" s="3"/>
      <c r="BS8" s="3"/>
      <c r="BT8" s="3"/>
      <c r="BU8" s="3"/>
      <c r="BV8" s="3"/>
      <c r="BW8" s="3"/>
      <c r="BX8" s="3"/>
      <c r="BY8" s="3"/>
      <c r="BZ8" s="3"/>
      <c r="CA8" s="3"/>
    </row>
    <row r="9" spans="1:79" ht="18" customHeight="1" x14ac:dyDescent="0.25">
      <c r="A9" s="129"/>
      <c r="B9" s="129"/>
      <c r="C9" s="74" t="str">
        <f ca="1">IF(ISBLANK('PT Included Fields'!$B11),"",'PT Included Fields'!$B11)</f>
        <v>Li</v>
      </c>
      <c r="D9" s="72"/>
      <c r="E9" s="74" t="str">
        <f ca="1">IF(ISBLANK('PT Included Fields'!$B12),"",'PT Included Fields'!$B12)</f>
        <v>Be</v>
      </c>
      <c r="F9" s="72"/>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0"/>
      <c r="AL9" s="10"/>
      <c r="AM9" s="10"/>
      <c r="AN9" s="10"/>
      <c r="AO9" s="10"/>
      <c r="AP9" s="10"/>
      <c r="AQ9" s="10"/>
      <c r="AR9" s="10"/>
      <c r="AS9" s="10"/>
      <c r="AT9" s="10"/>
      <c r="AU9" s="10"/>
      <c r="AV9" s="10"/>
      <c r="AW9" s="10"/>
      <c r="AX9" s="10"/>
      <c r="AY9" s="10"/>
      <c r="AZ9" s="10"/>
      <c r="BA9" s="10"/>
      <c r="BB9" s="10"/>
      <c r="BC9" s="10"/>
      <c r="BD9" s="10"/>
      <c r="BE9" s="129"/>
      <c r="BF9" s="140" t="str">
        <f ca="1">IF(ISBLANK('PT Included Fields'!$B13),"",'PT Included Fields'!$B13)</f>
        <v>B</v>
      </c>
      <c r="BG9" s="72"/>
      <c r="BH9" s="74" t="str">
        <f ca="1">IF(ISBLANK('PT Included Fields'!$B14),"",'PT Included Fields'!$B14)</f>
        <v>C</v>
      </c>
      <c r="BI9" s="72"/>
      <c r="BJ9" s="139" t="str">
        <f ca="1">IF(ISBLANK('PT Included Fields'!$B15),"",'PT Included Fields'!$B15)</f>
        <v>N</v>
      </c>
      <c r="BK9" s="72"/>
      <c r="BL9" s="139" t="str">
        <f ca="1">IF(ISBLANK('PT Included Fields'!$B16),"",'PT Included Fields'!$B16)</f>
        <v>O</v>
      </c>
      <c r="BM9" s="72"/>
      <c r="BN9" s="139" t="str">
        <f ca="1">IF(ISBLANK('PT Included Fields'!$B17),"",'PT Included Fields'!$B17)</f>
        <v>F</v>
      </c>
      <c r="BO9" s="72"/>
      <c r="BP9" s="139" t="str">
        <f ca="1">IF(ISBLANK('PT Included Fields'!$B18),"",'PT Included Fields'!$B18)</f>
        <v>Ne</v>
      </c>
      <c r="BQ9" s="72"/>
      <c r="BR9" s="10"/>
      <c r="BS9" s="10"/>
      <c r="BT9" s="10"/>
      <c r="BU9" s="10"/>
      <c r="BV9" s="10"/>
      <c r="BW9" s="10"/>
      <c r="BX9" s="10"/>
      <c r="BY9" s="10"/>
      <c r="BZ9" s="10"/>
      <c r="CA9" s="10"/>
    </row>
    <row r="10" spans="1:79" ht="9.75" customHeight="1" x14ac:dyDescent="0.2">
      <c r="A10" s="129"/>
      <c r="B10" s="129"/>
      <c r="C10" s="73" t="str">
        <f ca="1">IF(ISBLANK('PT Included Fields'!$F11),"",'PT Included Fields'!$F11)</f>
        <v>lithium</v>
      </c>
      <c r="D10" s="72"/>
      <c r="E10" s="73" t="str">
        <f ca="1">IF(ISBLANK('PT Included Fields'!$F12),"",'PT Included Fields'!$F12)</f>
        <v>beryllium</v>
      </c>
      <c r="F10" s="72"/>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0"/>
      <c r="AL10" s="10"/>
      <c r="AM10" s="10"/>
      <c r="AN10" s="11"/>
      <c r="AO10" s="10"/>
      <c r="AP10" s="10"/>
      <c r="AQ10" s="10"/>
      <c r="AR10" s="10"/>
      <c r="AS10" s="10"/>
      <c r="AT10" s="10"/>
      <c r="AU10" s="10"/>
      <c r="AV10" s="10"/>
      <c r="AW10" s="10"/>
      <c r="AX10" s="10"/>
      <c r="AY10" s="10"/>
      <c r="AZ10" s="10"/>
      <c r="BA10" s="10"/>
      <c r="BB10" s="10"/>
      <c r="BC10" s="10"/>
      <c r="BD10" s="10"/>
      <c r="BE10" s="129"/>
      <c r="BF10" s="141" t="str">
        <f ca="1">IF(ISBLANK('PT Included Fields'!$F13),"",'PT Included Fields'!$F13)</f>
        <v>boron</v>
      </c>
      <c r="BG10" s="72"/>
      <c r="BH10" s="73" t="str">
        <f ca="1">IF(ISBLANK('PT Included Fields'!$F14),"",'PT Included Fields'!$F14)</f>
        <v>carbon</v>
      </c>
      <c r="BI10" s="72"/>
      <c r="BJ10" s="78" t="str">
        <f ca="1">IF(ISBLANK('PT Included Fields'!$F15),"",'PT Included Fields'!$F15)</f>
        <v>nitrogen</v>
      </c>
      <c r="BK10" s="72"/>
      <c r="BL10" s="78" t="str">
        <f ca="1">IF(ISBLANK('PT Included Fields'!$F16),"",'PT Included Fields'!$F16)</f>
        <v>oxygen</v>
      </c>
      <c r="BM10" s="72"/>
      <c r="BN10" s="78" t="str">
        <f ca="1">IF(ISBLANK('PT Included Fields'!$F17),"",'PT Included Fields'!$F17)</f>
        <v>fluorine</v>
      </c>
      <c r="BO10" s="72"/>
      <c r="BP10" s="78" t="str">
        <f ca="1">IF(ISBLANK('PT Included Fields'!$F18),"",'PT Included Fields'!$F18)</f>
        <v>neon</v>
      </c>
      <c r="BQ10" s="72"/>
      <c r="BR10" s="10"/>
      <c r="BS10" s="10"/>
      <c r="BT10" s="10"/>
      <c r="BU10" s="10"/>
      <c r="BV10" s="10"/>
      <c r="BW10" s="10"/>
      <c r="BX10" s="10"/>
      <c r="BY10" s="10"/>
      <c r="BZ10" s="10"/>
      <c r="CA10" s="10"/>
    </row>
    <row r="11" spans="1:79" ht="13.5" customHeight="1" x14ac:dyDescent="0.2">
      <c r="A11" s="130"/>
      <c r="B11" s="130"/>
      <c r="C11" s="69" t="str">
        <f ca="1">IF(ISBLANK('PT Included Fields'!$G11),"",'PT Included Fields'!$G11)</f>
        <v>6.968</v>
      </c>
      <c r="D11" s="70"/>
      <c r="E11" s="69" t="str">
        <f ca="1">IF(ISBLANK('PT Included Fields'!$G12),"",'PT Included Fields'!$G12)</f>
        <v>9.012</v>
      </c>
      <c r="F11" s="70"/>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0"/>
      <c r="AL11" s="10"/>
      <c r="AM11" s="10"/>
      <c r="AN11" s="10"/>
      <c r="AO11" s="17"/>
      <c r="AP11" s="18" t="s">
        <v>1</v>
      </c>
      <c r="AQ11" s="10"/>
      <c r="AR11" s="10"/>
      <c r="AS11" s="19"/>
      <c r="AT11" s="18" t="s">
        <v>2</v>
      </c>
      <c r="AU11" s="10"/>
      <c r="AV11" s="10"/>
      <c r="AW11" s="20"/>
      <c r="AX11" s="18" t="s">
        <v>3</v>
      </c>
      <c r="AY11" s="10"/>
      <c r="AZ11" s="10"/>
      <c r="BA11" s="10"/>
      <c r="BB11" s="10"/>
      <c r="BC11" s="10"/>
      <c r="BD11" s="10"/>
      <c r="BE11" s="130"/>
      <c r="BF11" s="75" t="str">
        <f ca="1">IF(ISBLANK('PT Included Fields'!$G13),"",'PT Included Fields'!$G13)</f>
        <v>10.81</v>
      </c>
      <c r="BG11" s="76"/>
      <c r="BH11" s="69" t="str">
        <f ca="1">IF(ISBLANK('PT Included Fields'!$G14),"",'PT Included Fields'!$G14)</f>
        <v>12.01</v>
      </c>
      <c r="BI11" s="70"/>
      <c r="BJ11" s="77" t="str">
        <f ca="1">IF(ISBLANK('PT Included Fields'!$G15),"",'PT Included Fields'!$G15)</f>
        <v>14.01</v>
      </c>
      <c r="BK11" s="70"/>
      <c r="BL11" s="77" t="str">
        <f ca="1">IF(ISBLANK('PT Included Fields'!$G16),"",'PT Included Fields'!$G16)</f>
        <v>16.00</v>
      </c>
      <c r="BM11" s="70"/>
      <c r="BN11" s="77" t="str">
        <f ca="1">IF(ISBLANK('PT Included Fields'!$G17),"",'PT Included Fields'!$G17)</f>
        <v>19.00</v>
      </c>
      <c r="BO11" s="70"/>
      <c r="BP11" s="77" t="str">
        <f ca="1">IF(ISBLANK('PT Included Fields'!$G18),"",'PT Included Fields'!$G18)</f>
        <v>20.18</v>
      </c>
      <c r="BQ11" s="70"/>
      <c r="BR11" s="10"/>
      <c r="BS11" s="10"/>
      <c r="BT11" s="10"/>
      <c r="BU11" s="10"/>
      <c r="BV11" s="10"/>
      <c r="BW11" s="10"/>
      <c r="BX11" s="10"/>
      <c r="BY11" s="10"/>
      <c r="BZ11" s="10"/>
      <c r="CA11" s="10"/>
    </row>
    <row r="12" spans="1:79" ht="12" customHeight="1" x14ac:dyDescent="0.2">
      <c r="A12" s="135">
        <f ca="1">'PT Included Fields'!E19</f>
        <v>3</v>
      </c>
      <c r="B12" s="136" t="str">
        <f ca="1">CONCATENATE(A12,"s")</f>
        <v>3s</v>
      </c>
      <c r="C12" s="5">
        <f ca="1">IF(ISBLANK('PT Included Fields'!$A19),"",'PT Included Fields'!$A19)</f>
        <v>11</v>
      </c>
      <c r="D12" s="6" t="str">
        <f ca="1">IF(ISBLANK('PT Included Fields'!$H19),"",'PT Included Fields'!$H19)</f>
        <v>+1</v>
      </c>
      <c r="E12" s="5">
        <f ca="1">IF(ISBLANK('PT Included Fields'!$A20),"",'PT Included Fields'!$A20)</f>
        <v>12</v>
      </c>
      <c r="F12" s="6" t="str">
        <f ca="1">IF(ISBLANK('PT Included Fields'!$H20),"",'PT Included Fields'!$H20)</f>
        <v>+2</v>
      </c>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3"/>
      <c r="AL12" s="3"/>
      <c r="AM12" s="3"/>
      <c r="AN12" s="3"/>
      <c r="AO12" s="3"/>
      <c r="AP12" s="3"/>
      <c r="AQ12" s="3"/>
      <c r="AR12" s="3"/>
      <c r="AS12" s="3"/>
      <c r="AT12" s="3"/>
      <c r="AU12" s="3"/>
      <c r="AV12" s="3"/>
      <c r="AW12" s="3"/>
      <c r="AX12" s="3"/>
      <c r="AY12" s="3"/>
      <c r="AZ12" s="3"/>
      <c r="BA12" s="3"/>
      <c r="BB12" s="3"/>
      <c r="BC12" s="3"/>
      <c r="BD12" s="3"/>
      <c r="BE12" s="128" t="str">
        <f ca="1">CONCATENATE(A12,"p")</f>
        <v>3p</v>
      </c>
      <c r="BF12" s="21">
        <f ca="1">IF(ISBLANK('PT Included Fields'!$A21),"",'PT Included Fields'!$A21)</f>
        <v>13</v>
      </c>
      <c r="BG12" s="22" t="str">
        <f ca="1">IF(ISBLANK('PT Included Fields'!$H21),"",'PT Included Fields'!$H21)</f>
        <v>+3</v>
      </c>
      <c r="BH12" s="15">
        <f ca="1">IF(ISBLANK('PT Included Fields'!$A22),"",'PT Included Fields'!$A22)</f>
        <v>14</v>
      </c>
      <c r="BI12" s="16" t="str">
        <f ca="1">IF(ISBLANK('PT Included Fields'!$H22),"",'PT Included Fields'!$H22)</f>
        <v>−4</v>
      </c>
      <c r="BJ12" s="5">
        <f ca="1">IF(ISBLANK('PT Included Fields'!$A23),"",'PT Included Fields'!$A23)</f>
        <v>15</v>
      </c>
      <c r="BK12" s="6" t="str">
        <f ca="1">IF(ISBLANK('PT Included Fields'!$H23),"",'PT Included Fields'!$H23)</f>
        <v>−3</v>
      </c>
      <c r="BL12" s="5">
        <f ca="1">IF(ISBLANK('PT Included Fields'!$A24),"",'PT Included Fields'!$A24)</f>
        <v>16</v>
      </c>
      <c r="BM12" s="6" t="str">
        <f ca="1">IF(ISBLANK('PT Included Fields'!$H24),"",'PT Included Fields'!$H24)</f>
        <v>−2</v>
      </c>
      <c r="BN12" s="1">
        <f ca="1">IF(ISBLANK('PT Included Fields'!$A25),"",'PT Included Fields'!$A25)</f>
        <v>17</v>
      </c>
      <c r="BO12" s="2" t="str">
        <f ca="1">IF(ISBLANK('PT Included Fields'!$H25),"",'PT Included Fields'!$H25)</f>
        <v>−1</v>
      </c>
      <c r="BP12" s="1">
        <f ca="1">IF(ISBLANK('PT Included Fields'!$A26),"",'PT Included Fields'!$A26)</f>
        <v>18</v>
      </c>
      <c r="BQ12" s="8" t="str">
        <f ca="1">IF(ISBLANK('PT Included Fields'!$H26),"",'PT Included Fields'!$H26)</f>
        <v/>
      </c>
      <c r="BR12" s="3"/>
      <c r="BS12" s="3"/>
      <c r="BT12" s="3"/>
      <c r="BU12" s="3"/>
      <c r="BV12" s="3"/>
      <c r="BW12" s="3"/>
      <c r="BX12" s="3"/>
      <c r="BY12" s="3"/>
      <c r="BZ12" s="3"/>
      <c r="CA12" s="3"/>
    </row>
    <row r="13" spans="1:79" ht="18" customHeight="1" x14ac:dyDescent="0.25">
      <c r="A13" s="129"/>
      <c r="B13" s="129"/>
      <c r="C13" s="74" t="str">
        <f ca="1">IF(ISBLANK('PT Included Fields'!$B19),"",'PT Included Fields'!$B19)</f>
        <v>Na</v>
      </c>
      <c r="D13" s="72"/>
      <c r="E13" s="74" t="str">
        <f ca="1">IF(ISBLANK('PT Included Fields'!$B20),"",'PT Included Fields'!$B20)</f>
        <v>Mg</v>
      </c>
      <c r="F13" s="72"/>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31" t="str">
        <f ca="1">CONCATENATE('PT Included Fields'!$C29,"
",'PT Included Fields'!$D29)</f>
        <v>3
III B</v>
      </c>
      <c r="AL13" s="105"/>
      <c r="AM13" s="131" t="str">
        <f ca="1">CONCATENATE('PT Included Fields'!$C30,"
",'PT Included Fields'!$D30)</f>
        <v>4
IV B</v>
      </c>
      <c r="AN13" s="105"/>
      <c r="AO13" s="131" t="str">
        <f ca="1">CONCATENATE('PT Included Fields'!$C31,"
",'PT Included Fields'!$D31)</f>
        <v>5
V B</v>
      </c>
      <c r="AP13" s="105"/>
      <c r="AQ13" s="131" t="str">
        <f ca="1">CONCATENATE('PT Included Fields'!$C32,"
",'PT Included Fields'!$D32)</f>
        <v>6
VI B</v>
      </c>
      <c r="AR13" s="105"/>
      <c r="AS13" s="131" t="str">
        <f ca="1">CONCATENATE('PT Included Fields'!$C33,"
",'PT Included Fields'!$D33)</f>
        <v>7
VII B</v>
      </c>
      <c r="AT13" s="105"/>
      <c r="AU13" s="131" t="str">
        <f ca="1">CONCATENATE('PT Included Fields'!$C34,"
",'PT Included Fields'!$D34)</f>
        <v>8
VIII B</v>
      </c>
      <c r="AV13" s="105"/>
      <c r="AW13" s="131" t="str">
        <f ca="1">CONCATENATE('PT Included Fields'!$C35,"
",'PT Included Fields'!$D35)</f>
        <v>9
VIII B</v>
      </c>
      <c r="AX13" s="105"/>
      <c r="AY13" s="131" t="str">
        <f ca="1">CONCATENATE('PT Included Fields'!$C36,"
",'PT Included Fields'!$D36)</f>
        <v>10
VIII B</v>
      </c>
      <c r="AZ13" s="105"/>
      <c r="BA13" s="131" t="str">
        <f ca="1">CONCATENATE('PT Included Fields'!$C37,"
",'PT Included Fields'!$D37)</f>
        <v>11
I B</v>
      </c>
      <c r="BB13" s="105"/>
      <c r="BC13" s="131" t="str">
        <f ca="1">CONCATENATE('PT Included Fields'!$C38,"
",'PT Included Fields'!$D38)</f>
        <v>12
II B</v>
      </c>
      <c r="BD13" s="105"/>
      <c r="BE13" s="129"/>
      <c r="BF13" s="74" t="str">
        <f ca="1">IF(ISBLANK('PT Included Fields'!$B21),"",'PT Included Fields'!$B21)</f>
        <v>Al</v>
      </c>
      <c r="BG13" s="90"/>
      <c r="BH13" s="140" t="str">
        <f ca="1">IF(ISBLANK('PT Included Fields'!$B22),"",'PT Included Fields'!$B22)</f>
        <v>Si</v>
      </c>
      <c r="BI13" s="72"/>
      <c r="BJ13" s="74" t="str">
        <f ca="1">IF(ISBLANK('PT Included Fields'!$B23),"",'PT Included Fields'!$B23)</f>
        <v>P</v>
      </c>
      <c r="BK13" s="72"/>
      <c r="BL13" s="74" t="str">
        <f ca="1">IF(ISBLANK('PT Included Fields'!$B24),"",'PT Included Fields'!$B24)</f>
        <v>S</v>
      </c>
      <c r="BM13" s="72"/>
      <c r="BN13" s="139" t="str">
        <f ca="1">IF(ISBLANK('PT Included Fields'!$B25),"",'PT Included Fields'!$B25)</f>
        <v>Cl</v>
      </c>
      <c r="BO13" s="72"/>
      <c r="BP13" s="139" t="str">
        <f ca="1">IF(ISBLANK('PT Included Fields'!$B26),"",'PT Included Fields'!$B26)</f>
        <v>Ar</v>
      </c>
      <c r="BQ13" s="72"/>
      <c r="BR13" s="10"/>
      <c r="BS13" s="10"/>
      <c r="BT13" s="10"/>
      <c r="BU13" s="10"/>
      <c r="BV13" s="10"/>
      <c r="BW13" s="10"/>
      <c r="BX13" s="10"/>
      <c r="BY13" s="10"/>
      <c r="BZ13" s="10"/>
      <c r="CA13" s="10"/>
    </row>
    <row r="14" spans="1:79" ht="9.75" customHeight="1" x14ac:dyDescent="0.2">
      <c r="A14" s="129"/>
      <c r="B14" s="129"/>
      <c r="C14" s="73" t="str">
        <f ca="1">IF(ISBLANK('PT Included Fields'!$F19),"",'PT Included Fields'!$F19)</f>
        <v>sodium</v>
      </c>
      <c r="D14" s="72"/>
      <c r="E14" s="73" t="str">
        <f ca="1">IF(ISBLANK('PT Included Fields'!$F20),"",'PT Included Fields'!$F20)</f>
        <v>magnesium</v>
      </c>
      <c r="F14" s="72"/>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86"/>
      <c r="AL14" s="115"/>
      <c r="AM14" s="86"/>
      <c r="AN14" s="115"/>
      <c r="AO14" s="86"/>
      <c r="AP14" s="115"/>
      <c r="AQ14" s="86"/>
      <c r="AR14" s="115"/>
      <c r="AS14" s="86"/>
      <c r="AT14" s="115"/>
      <c r="AU14" s="86"/>
      <c r="AV14" s="115"/>
      <c r="AW14" s="86"/>
      <c r="AX14" s="115"/>
      <c r="AY14" s="86"/>
      <c r="AZ14" s="115"/>
      <c r="BA14" s="86"/>
      <c r="BB14" s="115"/>
      <c r="BC14" s="86"/>
      <c r="BD14" s="115"/>
      <c r="BE14" s="129"/>
      <c r="BF14" s="73" t="str">
        <f ca="1">IF(ISBLANK('PT Included Fields'!$F21),"",'PT Included Fields'!$F21)</f>
        <v>aluminum</v>
      </c>
      <c r="BG14" s="90"/>
      <c r="BH14" s="141" t="str">
        <f ca="1">IF(ISBLANK('PT Included Fields'!$F22),"",'PT Included Fields'!$F22)</f>
        <v>silicon</v>
      </c>
      <c r="BI14" s="72"/>
      <c r="BJ14" s="73" t="str">
        <f ca="1">IF(ISBLANK('PT Included Fields'!$F23),"",'PT Included Fields'!$F23)</f>
        <v>phosphorus</v>
      </c>
      <c r="BK14" s="72"/>
      <c r="BL14" s="73" t="str">
        <f ca="1">IF(ISBLANK('PT Included Fields'!$F24),"",'PT Included Fields'!$F24)</f>
        <v>sulfur</v>
      </c>
      <c r="BM14" s="72"/>
      <c r="BN14" s="78" t="str">
        <f ca="1">IF(ISBLANK('PT Included Fields'!$F25),"",'PT Included Fields'!$F25)</f>
        <v>chlorine</v>
      </c>
      <c r="BO14" s="72"/>
      <c r="BP14" s="78" t="str">
        <f ca="1">IF(ISBLANK('PT Included Fields'!$F26),"",'PT Included Fields'!$F26)</f>
        <v>argon</v>
      </c>
      <c r="BQ14" s="72"/>
      <c r="BR14" s="10"/>
      <c r="BS14" s="10"/>
      <c r="BT14" s="10"/>
      <c r="BU14" s="10"/>
      <c r="BV14" s="10"/>
      <c r="BW14" s="10"/>
      <c r="BX14" s="10"/>
      <c r="BY14" s="10"/>
      <c r="BZ14" s="10"/>
      <c r="CA14" s="10"/>
    </row>
    <row r="15" spans="1:79" ht="13.5" customHeight="1" x14ac:dyDescent="0.2">
      <c r="A15" s="130"/>
      <c r="B15" s="130"/>
      <c r="C15" s="69" t="str">
        <f ca="1">IF(ISBLANK('PT Included Fields'!$G19),"",'PT Included Fields'!$G19)</f>
        <v>22.99</v>
      </c>
      <c r="D15" s="70"/>
      <c r="E15" s="69" t="str">
        <f ca="1">IF(ISBLANK('PT Included Fields'!$G20),"",'PT Included Fields'!$G20)</f>
        <v>24.31</v>
      </c>
      <c r="F15" s="70"/>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0"/>
      <c r="AL15" s="10"/>
      <c r="AM15" s="10"/>
      <c r="AN15" s="10"/>
      <c r="AO15" s="10"/>
      <c r="AP15" s="10"/>
      <c r="AQ15" s="10"/>
      <c r="AR15" s="10"/>
      <c r="AS15" s="10"/>
      <c r="AT15" s="10"/>
      <c r="AU15" s="10"/>
      <c r="AV15" s="10"/>
      <c r="AW15" s="10"/>
      <c r="AX15" s="10"/>
      <c r="AY15" s="10"/>
      <c r="AZ15" s="10"/>
      <c r="BA15" s="10"/>
      <c r="BB15" s="10"/>
      <c r="BC15" s="10"/>
      <c r="BD15" s="10"/>
      <c r="BE15" s="130"/>
      <c r="BF15" s="69" t="str">
        <f ca="1">IF(ISBLANK('PT Included Fields'!$G21),"",'PT Included Fields'!$G21)</f>
        <v>26.98</v>
      </c>
      <c r="BG15" s="102"/>
      <c r="BH15" s="75" t="str">
        <f ca="1">IF(ISBLANK('PT Included Fields'!$G22),"",'PT Included Fields'!$G22)</f>
        <v>28.09</v>
      </c>
      <c r="BI15" s="76"/>
      <c r="BJ15" s="69" t="str">
        <f ca="1">IF(ISBLANK('PT Included Fields'!$G23),"",'PT Included Fields'!$G23)</f>
        <v>30.97</v>
      </c>
      <c r="BK15" s="70"/>
      <c r="BL15" s="69" t="str">
        <f ca="1">IF(ISBLANK('PT Included Fields'!$G24),"",'PT Included Fields'!$G24)</f>
        <v>32.07</v>
      </c>
      <c r="BM15" s="70"/>
      <c r="BN15" s="77" t="str">
        <f ca="1">IF(ISBLANK('PT Included Fields'!$G25),"",'PT Included Fields'!$G25)</f>
        <v>35.45</v>
      </c>
      <c r="BO15" s="70"/>
      <c r="BP15" s="77" t="str">
        <f ca="1">IF(ISBLANK('PT Included Fields'!$G26),"",'PT Included Fields'!$G26)</f>
        <v>39.95</v>
      </c>
      <c r="BQ15" s="70"/>
      <c r="BR15" s="10"/>
      <c r="BS15" s="10"/>
      <c r="BT15" s="10"/>
      <c r="BU15" s="10"/>
      <c r="BV15" s="10"/>
      <c r="BW15" s="10"/>
      <c r="BX15" s="10"/>
      <c r="BY15" s="10"/>
      <c r="BZ15" s="10"/>
      <c r="CA15" s="10"/>
    </row>
    <row r="16" spans="1:79" ht="12" customHeight="1" x14ac:dyDescent="0.2">
      <c r="A16" s="135">
        <f ca="1">'PT Included Fields'!E27</f>
        <v>4</v>
      </c>
      <c r="B16" s="136" t="str">
        <f ca="1">CONCATENATE(A16,"s")</f>
        <v>4s</v>
      </c>
      <c r="C16" s="5">
        <f ca="1">IF(ISBLANK('PT Included Fields'!$A27),"",'PT Included Fields'!$A27)</f>
        <v>19</v>
      </c>
      <c r="D16" s="6" t="str">
        <f ca="1">IF(ISBLANK('PT Included Fields'!$H27),"",'PT Included Fields'!$H27)</f>
        <v>+1</v>
      </c>
      <c r="E16" s="5">
        <f ca="1">IF(ISBLANK('PT Included Fields'!$A28),"",'PT Included Fields'!$A28)</f>
        <v>20</v>
      </c>
      <c r="F16" s="6" t="str">
        <f ca="1">IF(ISBLANK('PT Included Fields'!$H28),"",'PT Included Fields'!$H28)</f>
        <v>+2</v>
      </c>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123" t="str">
        <f ca="1">CONCATENATE($A12,"d")</f>
        <v>3d</v>
      </c>
      <c r="AK16" s="5">
        <f ca="1">IF(ISBLANK('PT Included Fields'!$A29),"",'PT Included Fields'!$A29)</f>
        <v>21</v>
      </c>
      <c r="AL16" s="6" t="str">
        <f ca="1">IF(ISBLANK('PT Included Fields'!$H29),"",'PT Included Fields'!$H29)</f>
        <v>+3</v>
      </c>
      <c r="AM16" s="5">
        <f ca="1">IF(ISBLANK('PT Included Fields'!$A30),"",'PT Included Fields'!$A30)</f>
        <v>22</v>
      </c>
      <c r="AN16" s="6" t="str">
        <f ca="1">IF(ISBLANK('PT Included Fields'!$H30),"",'PT Included Fields'!$H30)</f>
        <v>+4,3,2</v>
      </c>
      <c r="AO16" s="5">
        <f ca="1">IF(ISBLANK('PT Included Fields'!$A31),"",'PT Included Fields'!$A31)</f>
        <v>23</v>
      </c>
      <c r="AP16" s="6" t="str">
        <f ca="1">IF(ISBLANK('PT Included Fields'!$H31),"",'PT Included Fields'!$H31)</f>
        <v>+5,2,3,4</v>
      </c>
      <c r="AQ16" s="5">
        <f ca="1">IF(ISBLANK('PT Included Fields'!$A32),"",'PT Included Fields'!$A32)</f>
        <v>24</v>
      </c>
      <c r="AR16" s="6" t="str">
        <f ca="1">IF(ISBLANK('PT Included Fields'!$H32),"",'PT Included Fields'!$H32)</f>
        <v>+3,2,6</v>
      </c>
      <c r="AS16" s="5">
        <f ca="1">IF(ISBLANK('PT Included Fields'!$A33),"",'PT Included Fields'!$A33)</f>
        <v>25</v>
      </c>
      <c r="AT16" s="6" t="str">
        <f ca="1">IF(ISBLANK('PT Included Fields'!$H33),"",'PT Included Fields'!$H33)</f>
        <v>+2,3,4,6,7</v>
      </c>
      <c r="AU16" s="5">
        <f ca="1">IF(ISBLANK('PT Included Fields'!$A34),"",'PT Included Fields'!$A34)</f>
        <v>26</v>
      </c>
      <c r="AV16" s="6" t="str">
        <f ca="1">IF(ISBLANK('PT Included Fields'!$H34),"",'PT Included Fields'!$H34)</f>
        <v>+3,2</v>
      </c>
      <c r="AW16" s="5">
        <f ca="1">IF(ISBLANK('PT Included Fields'!$A35),"",'PT Included Fields'!$A35)</f>
        <v>27</v>
      </c>
      <c r="AX16" s="6" t="str">
        <f ca="1">IF(ISBLANK('PT Included Fields'!$H35),"",'PT Included Fields'!$H35)</f>
        <v>+2,3</v>
      </c>
      <c r="AY16" s="5">
        <f ca="1">IF(ISBLANK('PT Included Fields'!$A36),"",'PT Included Fields'!$A36)</f>
        <v>28</v>
      </c>
      <c r="AZ16" s="6" t="str">
        <f ca="1">IF(ISBLANK('PT Included Fields'!$H36),"",'PT Included Fields'!$H36)</f>
        <v>+2,3</v>
      </c>
      <c r="BA16" s="5">
        <f ca="1">IF(ISBLANK('PT Included Fields'!$A37),"",'PT Included Fields'!$A37)</f>
        <v>29</v>
      </c>
      <c r="BB16" s="6" t="str">
        <f ca="1">IF(ISBLANK('PT Included Fields'!$H37),"",'PT Included Fields'!$H37)</f>
        <v>+2,1</v>
      </c>
      <c r="BC16" s="5">
        <f ca="1">IF(ISBLANK('PT Included Fields'!$A38),"",'PT Included Fields'!$A38)</f>
        <v>30</v>
      </c>
      <c r="BD16" s="6" t="str">
        <f ca="1">IF(ISBLANK('PT Included Fields'!$H38),"",'PT Included Fields'!$H38)</f>
        <v>+2</v>
      </c>
      <c r="BE16" s="132" t="str">
        <f ca="1">CONCATENATE(A16,"p")</f>
        <v>4p</v>
      </c>
      <c r="BF16" s="5">
        <f ca="1">IF(ISBLANK('PT Included Fields'!$A39),"",'PT Included Fields'!$A39)</f>
        <v>31</v>
      </c>
      <c r="BG16" s="6" t="str">
        <f ca="1">IF(ISBLANK('PT Included Fields'!$H39),"",'PT Included Fields'!$H39)</f>
        <v>+3</v>
      </c>
      <c r="BH16" s="24">
        <f ca="1">IF(ISBLANK('PT Included Fields'!$A40),"",'PT Included Fields'!$A40)</f>
        <v>32</v>
      </c>
      <c r="BI16" s="25" t="str">
        <f ca="1">IF(ISBLANK('PT Included Fields'!$H40),"",'PT Included Fields'!$H40)</f>
        <v>+4,2</v>
      </c>
      <c r="BJ16" s="15">
        <f ca="1">IF(ISBLANK('PT Included Fields'!$A41),"",'PT Included Fields'!$A41)</f>
        <v>33</v>
      </c>
      <c r="BK16" s="16" t="str">
        <f ca="1">IF(ISBLANK('PT Included Fields'!$H41),"",'PT Included Fields'!$H41)</f>
        <v>−3</v>
      </c>
      <c r="BL16" s="5">
        <f ca="1">IF(ISBLANK('PT Included Fields'!$A42),"",'PT Included Fields'!$A42)</f>
        <v>34</v>
      </c>
      <c r="BM16" s="6" t="str">
        <f ca="1">IF(ISBLANK('PT Included Fields'!$H42),"",'PT Included Fields'!$H42)</f>
        <v>−2</v>
      </c>
      <c r="BN16" s="26">
        <f ca="1">IF(ISBLANK('PT Included Fields'!$A43),"",'PT Included Fields'!$A43)</f>
        <v>35</v>
      </c>
      <c r="BO16" s="27" t="str">
        <f ca="1">IF(ISBLANK('PT Included Fields'!$H43),"",'PT Included Fields'!$H43)</f>
        <v>−1</v>
      </c>
      <c r="BP16" s="1">
        <f ca="1">IF(ISBLANK('PT Included Fields'!$A44),"",'PT Included Fields'!$A44)</f>
        <v>36</v>
      </c>
      <c r="BQ16" s="8" t="str">
        <f ca="1">IF(ISBLANK('PT Included Fields'!$H44),"",'PT Included Fields'!$H44)</f>
        <v/>
      </c>
      <c r="BR16" s="3"/>
      <c r="BS16" s="3"/>
      <c r="BT16" s="3"/>
      <c r="BU16" s="3"/>
      <c r="BV16" s="3"/>
      <c r="BW16" s="3"/>
      <c r="BX16" s="3"/>
      <c r="BY16" s="3"/>
      <c r="BZ16" s="3"/>
      <c r="CA16" s="3"/>
    </row>
    <row r="17" spans="1:79" ht="18" customHeight="1" x14ac:dyDescent="0.25">
      <c r="A17" s="129"/>
      <c r="B17" s="129"/>
      <c r="C17" s="74" t="str">
        <f ca="1">IF(ISBLANK('PT Included Fields'!$B27),"",'PT Included Fields'!$B27)</f>
        <v>K</v>
      </c>
      <c r="D17" s="72"/>
      <c r="E17" s="74" t="str">
        <f ca="1">IF(ISBLANK('PT Included Fields'!$B28),"",'PT Included Fields'!$B28)</f>
        <v>Ca</v>
      </c>
      <c r="F17" s="72"/>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124"/>
      <c r="AK17" s="74" t="str">
        <f ca="1">IF(ISBLANK('PT Included Fields'!$B29),"",'PT Included Fields'!$B29)</f>
        <v>Sc</v>
      </c>
      <c r="AL17" s="72"/>
      <c r="AM17" s="74" t="str">
        <f ca="1">IF(ISBLANK('PT Included Fields'!$B30),"",'PT Included Fields'!$B30)</f>
        <v>Ti</v>
      </c>
      <c r="AN17" s="72"/>
      <c r="AO17" s="74" t="str">
        <f ca="1">IF(ISBLANK('PT Included Fields'!$B31),"",'PT Included Fields'!$B31)</f>
        <v>V</v>
      </c>
      <c r="AP17" s="72"/>
      <c r="AQ17" s="74" t="str">
        <f ca="1">IF(ISBLANK('PT Included Fields'!$B32),"",'PT Included Fields'!$B32)</f>
        <v>Cr</v>
      </c>
      <c r="AR17" s="72"/>
      <c r="AS17" s="74" t="str">
        <f ca="1">IF(ISBLANK('PT Included Fields'!$B33),"",'PT Included Fields'!$B33)</f>
        <v>Mn</v>
      </c>
      <c r="AT17" s="72"/>
      <c r="AU17" s="74" t="str">
        <f ca="1">IF(ISBLANK('PT Included Fields'!$B34),"",'PT Included Fields'!$B34)</f>
        <v>Fe</v>
      </c>
      <c r="AV17" s="72"/>
      <c r="AW17" s="74" t="str">
        <f ca="1">IF(ISBLANK('PT Included Fields'!$B35),"",'PT Included Fields'!$B35)</f>
        <v>Co</v>
      </c>
      <c r="AX17" s="72"/>
      <c r="AY17" s="74" t="str">
        <f ca="1">IF(ISBLANK('PT Included Fields'!$B36),"",'PT Included Fields'!$B36)</f>
        <v>Ni</v>
      </c>
      <c r="AZ17" s="72"/>
      <c r="BA17" s="74" t="str">
        <f ca="1">IF(ISBLANK('PT Included Fields'!$B37),"",'PT Included Fields'!$B37)</f>
        <v>Cu</v>
      </c>
      <c r="BB17" s="72"/>
      <c r="BC17" s="74" t="str">
        <f ca="1">IF(ISBLANK('PT Included Fields'!$B38),"",'PT Included Fields'!$B38)</f>
        <v>Zn</v>
      </c>
      <c r="BD17" s="72"/>
      <c r="BE17" s="133"/>
      <c r="BF17" s="74" t="str">
        <f ca="1">IF(ISBLANK('PT Included Fields'!$B39),"",'PT Included Fields'!$B39)</f>
        <v>Ga</v>
      </c>
      <c r="BG17" s="72"/>
      <c r="BH17" s="143" t="str">
        <f ca="1">IF(ISBLANK('PT Included Fields'!$B40),"",'PT Included Fields'!$B40)</f>
        <v>Ge</v>
      </c>
      <c r="BI17" s="90"/>
      <c r="BJ17" s="140" t="str">
        <f ca="1">IF(ISBLANK('PT Included Fields'!$B41),"",'PT Included Fields'!$B41)</f>
        <v>As</v>
      </c>
      <c r="BK17" s="72"/>
      <c r="BL17" s="74" t="str">
        <f ca="1">IF(ISBLANK('PT Included Fields'!$B42),"",'PT Included Fields'!$B42)</f>
        <v>Se</v>
      </c>
      <c r="BM17" s="72"/>
      <c r="BN17" s="145" t="str">
        <f ca="1">IF(ISBLANK('PT Included Fields'!$B43),"",'PT Included Fields'!$B43)</f>
        <v>Br</v>
      </c>
      <c r="BO17" s="72"/>
      <c r="BP17" s="139" t="str">
        <f ca="1">IF(ISBLANK('PT Included Fields'!$B44),"",'PT Included Fields'!$B44)</f>
        <v>Kr</v>
      </c>
      <c r="BQ17" s="72"/>
      <c r="BR17" s="10"/>
      <c r="BS17" s="10"/>
      <c r="BT17" s="10"/>
      <c r="BU17" s="10"/>
      <c r="BV17" s="10"/>
      <c r="BW17" s="10"/>
      <c r="BX17" s="10"/>
      <c r="BY17" s="10"/>
      <c r="BZ17" s="10"/>
      <c r="CA17" s="10"/>
    </row>
    <row r="18" spans="1:79" ht="9.75" customHeight="1" x14ac:dyDescent="0.2">
      <c r="A18" s="129"/>
      <c r="B18" s="129"/>
      <c r="C18" s="73" t="str">
        <f ca="1">IF(ISBLANK('PT Included Fields'!$F27),"",'PT Included Fields'!$F27)</f>
        <v>potassium</v>
      </c>
      <c r="D18" s="72"/>
      <c r="E18" s="73" t="str">
        <f ca="1">IF(ISBLANK('PT Included Fields'!$F28),"",'PT Included Fields'!$F28)</f>
        <v>calcium</v>
      </c>
      <c r="F18" s="72"/>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124"/>
      <c r="AK18" s="73" t="str">
        <f ca="1">IF(ISBLANK('PT Included Fields'!$F29),"",'PT Included Fields'!$F29)</f>
        <v>scandium</v>
      </c>
      <c r="AL18" s="72"/>
      <c r="AM18" s="73" t="str">
        <f ca="1">IF(ISBLANK('PT Included Fields'!$F30),"",'PT Included Fields'!$F30)</f>
        <v>titanium</v>
      </c>
      <c r="AN18" s="72"/>
      <c r="AO18" s="73" t="str">
        <f ca="1">IF(ISBLANK('PT Included Fields'!$F31),"",'PT Included Fields'!$F31)</f>
        <v>vanadium</v>
      </c>
      <c r="AP18" s="72"/>
      <c r="AQ18" s="73" t="str">
        <f ca="1">IF(ISBLANK('PT Included Fields'!$F32),"",'PT Included Fields'!$F32)</f>
        <v>chromium</v>
      </c>
      <c r="AR18" s="72"/>
      <c r="AS18" s="73" t="str">
        <f ca="1">IF(ISBLANK('PT Included Fields'!$F33),"",'PT Included Fields'!$F33)</f>
        <v>manganese</v>
      </c>
      <c r="AT18" s="72"/>
      <c r="AU18" s="73" t="str">
        <f ca="1">IF(ISBLANK('PT Included Fields'!$F34),"",'PT Included Fields'!$F34)</f>
        <v>iron</v>
      </c>
      <c r="AV18" s="72"/>
      <c r="AW18" s="73" t="str">
        <f ca="1">IF(ISBLANK('PT Included Fields'!$F35),"",'PT Included Fields'!$F35)</f>
        <v>cobalt</v>
      </c>
      <c r="AX18" s="72"/>
      <c r="AY18" s="73" t="str">
        <f ca="1">IF(ISBLANK('PT Included Fields'!$F36),"",'PT Included Fields'!$F36)</f>
        <v>nickel</v>
      </c>
      <c r="AZ18" s="72"/>
      <c r="BA18" s="73" t="str">
        <f ca="1">IF(ISBLANK('PT Included Fields'!$F37),"",'PT Included Fields'!$F37)</f>
        <v>copper</v>
      </c>
      <c r="BB18" s="72"/>
      <c r="BC18" s="73" t="str">
        <f ca="1">IF(ISBLANK('PT Included Fields'!$F38),"",'PT Included Fields'!$F38)</f>
        <v>zinc</v>
      </c>
      <c r="BD18" s="72"/>
      <c r="BE18" s="133"/>
      <c r="BF18" s="73" t="str">
        <f ca="1">IF(ISBLANK('PT Included Fields'!$F39),"",'PT Included Fields'!$F39)</f>
        <v>gallium</v>
      </c>
      <c r="BG18" s="72"/>
      <c r="BH18" s="138" t="str">
        <f ca="1">IF(ISBLANK('PT Included Fields'!$F40),"",'PT Included Fields'!$F40)</f>
        <v>germanium</v>
      </c>
      <c r="BI18" s="90"/>
      <c r="BJ18" s="141" t="str">
        <f ca="1">IF(ISBLANK('PT Included Fields'!$F41),"",'PT Included Fields'!$F41)</f>
        <v>arsenic</v>
      </c>
      <c r="BK18" s="72"/>
      <c r="BL18" s="73" t="str">
        <f ca="1">IF(ISBLANK('PT Included Fields'!$F42),"",'PT Included Fields'!$F42)</f>
        <v>selenium</v>
      </c>
      <c r="BM18" s="72"/>
      <c r="BN18" s="144" t="str">
        <f ca="1">IF(ISBLANK('PT Included Fields'!$F43),"",'PT Included Fields'!$F43)</f>
        <v>bromine</v>
      </c>
      <c r="BO18" s="72"/>
      <c r="BP18" s="78" t="str">
        <f ca="1">IF(ISBLANK('PT Included Fields'!$F44),"",'PT Included Fields'!$F44)</f>
        <v>krypton</v>
      </c>
      <c r="BQ18" s="72"/>
      <c r="BR18" s="10"/>
      <c r="BS18" s="10"/>
      <c r="BT18" s="10"/>
      <c r="BU18" s="10"/>
      <c r="BV18" s="10"/>
      <c r="BW18" s="10"/>
      <c r="BX18" s="10"/>
      <c r="BY18" s="10"/>
      <c r="BZ18" s="10"/>
      <c r="CA18" s="10"/>
    </row>
    <row r="19" spans="1:79" ht="13.5" customHeight="1" x14ac:dyDescent="0.2">
      <c r="A19" s="130"/>
      <c r="B19" s="130"/>
      <c r="C19" s="69" t="str">
        <f ca="1">IF(ISBLANK('PT Included Fields'!$G27),"",'PT Included Fields'!$G27)</f>
        <v>39.10</v>
      </c>
      <c r="D19" s="70"/>
      <c r="E19" s="69" t="str">
        <f ca="1">IF(ISBLANK('PT Included Fields'!$G28),"",'PT Included Fields'!$G28)</f>
        <v>40.08</v>
      </c>
      <c r="F19" s="70"/>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125"/>
      <c r="AK19" s="69" t="str">
        <f ca="1">IF(ISBLANK('PT Included Fields'!$G29),"",'PT Included Fields'!$G29)</f>
        <v>44.96</v>
      </c>
      <c r="AL19" s="70"/>
      <c r="AM19" s="69" t="str">
        <f ca="1">IF(ISBLANK('PT Included Fields'!$G30),"",'PT Included Fields'!$G30)</f>
        <v>47.87</v>
      </c>
      <c r="AN19" s="70"/>
      <c r="AO19" s="69" t="str">
        <f ca="1">IF(ISBLANK('PT Included Fields'!$G31),"",'PT Included Fields'!$G31)</f>
        <v>50.94</v>
      </c>
      <c r="AP19" s="70"/>
      <c r="AQ19" s="69" t="str">
        <f ca="1">IF(ISBLANK('PT Included Fields'!$G32),"",'PT Included Fields'!$G32)</f>
        <v>52.00</v>
      </c>
      <c r="AR19" s="70"/>
      <c r="AS19" s="69" t="str">
        <f ca="1">IF(ISBLANK('PT Included Fields'!$G33),"",'PT Included Fields'!$G33)</f>
        <v>54.94</v>
      </c>
      <c r="AT19" s="70"/>
      <c r="AU19" s="69" t="str">
        <f ca="1">IF(ISBLANK('PT Included Fields'!$G34),"",'PT Included Fields'!$G34)</f>
        <v>55.85</v>
      </c>
      <c r="AV19" s="70"/>
      <c r="AW19" s="69" t="str">
        <f ca="1">IF(ISBLANK('PT Included Fields'!$G35),"",'PT Included Fields'!$G35)</f>
        <v>58.93</v>
      </c>
      <c r="AX19" s="70"/>
      <c r="AY19" s="69" t="str">
        <f ca="1">IF(ISBLANK('PT Included Fields'!$G36),"",'PT Included Fields'!$G36)</f>
        <v>58.69</v>
      </c>
      <c r="AZ19" s="70"/>
      <c r="BA19" s="69" t="str">
        <f ca="1">IF(ISBLANK('PT Included Fields'!$G37),"",'PT Included Fields'!$G37)</f>
        <v>63.55</v>
      </c>
      <c r="BB19" s="70"/>
      <c r="BC19" s="69" t="str">
        <f ca="1">IF(ISBLANK('PT Included Fields'!$G38),"",'PT Included Fields'!$G38)</f>
        <v>65.38</v>
      </c>
      <c r="BD19" s="70"/>
      <c r="BE19" s="134"/>
      <c r="BF19" s="69" t="str">
        <f ca="1">IF(ISBLANK('PT Included Fields'!$G39),"",'PT Included Fields'!$G39)</f>
        <v>69.72</v>
      </c>
      <c r="BG19" s="70"/>
      <c r="BH19" s="137" t="str">
        <f ca="1">IF(ISBLANK('PT Included Fields'!$G40),"",'PT Included Fields'!$G40)</f>
        <v>72.63</v>
      </c>
      <c r="BI19" s="102"/>
      <c r="BJ19" s="75" t="str">
        <f ca="1">IF(ISBLANK('PT Included Fields'!$G41),"",'PT Included Fields'!$G41)</f>
        <v>74.92</v>
      </c>
      <c r="BK19" s="76"/>
      <c r="BL19" s="69" t="str">
        <f ca="1">IF(ISBLANK('PT Included Fields'!$G42),"",'PT Included Fields'!$G42)</f>
        <v>78.97</v>
      </c>
      <c r="BM19" s="70"/>
      <c r="BN19" s="142" t="str">
        <f ca="1">IF(ISBLANK('PT Included Fields'!$G43),"",'PT Included Fields'!$G43)</f>
        <v>79.90</v>
      </c>
      <c r="BO19" s="70"/>
      <c r="BP19" s="77" t="str">
        <f ca="1">IF(ISBLANK('PT Included Fields'!$G44),"",'PT Included Fields'!$G44)</f>
        <v>83.80</v>
      </c>
      <c r="BQ19" s="70"/>
      <c r="BR19" s="10"/>
      <c r="BS19" s="10"/>
      <c r="BT19" s="10"/>
      <c r="BU19" s="10"/>
      <c r="BV19" s="10"/>
      <c r="BW19" s="10"/>
      <c r="BX19" s="10"/>
      <c r="BY19" s="10"/>
      <c r="BZ19" s="10"/>
      <c r="CA19" s="10"/>
    </row>
    <row r="20" spans="1:79" ht="12" customHeight="1" x14ac:dyDescent="0.2">
      <c r="A20" s="135">
        <f ca="1">'PT Included Fields'!E45</f>
        <v>5</v>
      </c>
      <c r="B20" s="136" t="str">
        <f ca="1">CONCATENATE(A20,"s")</f>
        <v>5s</v>
      </c>
      <c r="C20" s="5">
        <f ca="1">IF(ISBLANK('PT Included Fields'!$A45),"",'PT Included Fields'!$A45)</f>
        <v>37</v>
      </c>
      <c r="D20" s="6" t="str">
        <f ca="1">IF(ISBLANK('PT Included Fields'!$H45),"",'PT Included Fields'!$H45)</f>
        <v>+1</v>
      </c>
      <c r="E20" s="5">
        <f ca="1">IF(ISBLANK('PT Included Fields'!$A46),"",'PT Included Fields'!$A46)</f>
        <v>38</v>
      </c>
      <c r="F20" s="6" t="str">
        <f ca="1">IF(ISBLANK('PT Included Fields'!$H46),"",'PT Included Fields'!$H46)</f>
        <v>+2</v>
      </c>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123" t="str">
        <f ca="1">CONCATENATE($A16,"d")</f>
        <v>4d</v>
      </c>
      <c r="AK20" s="5">
        <f ca="1">IF(ISBLANK('PT Included Fields'!$A47),"",'PT Included Fields'!$A47)</f>
        <v>39</v>
      </c>
      <c r="AL20" s="6" t="str">
        <f ca="1">IF(ISBLANK('PT Included Fields'!$H47),"",'PT Included Fields'!$H47)</f>
        <v>+3</v>
      </c>
      <c r="AM20" s="5">
        <f ca="1">IF(ISBLANK('PT Included Fields'!$A48),"",'PT Included Fields'!$A48)</f>
        <v>40</v>
      </c>
      <c r="AN20" s="6" t="str">
        <f ca="1">IF(ISBLANK('PT Included Fields'!$H48),"",'PT Included Fields'!$H48)</f>
        <v>+4</v>
      </c>
      <c r="AO20" s="5">
        <f ca="1">IF(ISBLANK('PT Included Fields'!$A49),"",'PT Included Fields'!$A49)</f>
        <v>41</v>
      </c>
      <c r="AP20" s="6" t="str">
        <f ca="1">IF(ISBLANK('PT Included Fields'!$H49),"",'PT Included Fields'!$H49)</f>
        <v>+5,3</v>
      </c>
      <c r="AQ20" s="5">
        <f ca="1">IF(ISBLANK('PT Included Fields'!$A50),"",'PT Included Fields'!$A50)</f>
        <v>42</v>
      </c>
      <c r="AR20" s="6" t="str">
        <f ca="1">IF(ISBLANK('PT Included Fields'!$H50),"",'PT Included Fields'!$H50)</f>
        <v>+6,3,5</v>
      </c>
      <c r="AS20" s="5">
        <f ca="1">IF(ISBLANK('PT Included Fields'!$A51),"",'PT Included Fields'!$A51)</f>
        <v>43</v>
      </c>
      <c r="AT20" s="6" t="str">
        <f ca="1">IF(ISBLANK('PT Included Fields'!$H51),"",'PT Included Fields'!$H51)</f>
        <v>+7,4,6</v>
      </c>
      <c r="AU20" s="5">
        <f ca="1">IF(ISBLANK('PT Included Fields'!$A52),"",'PT Included Fields'!$A52)</f>
        <v>44</v>
      </c>
      <c r="AV20" s="6" t="str">
        <f ca="1">IF(ISBLANK('PT Included Fields'!$H52),"",'PT Included Fields'!$H52)</f>
        <v>+4,3,6,8</v>
      </c>
      <c r="AW20" s="5">
        <f ca="1">IF(ISBLANK('PT Included Fields'!$A53),"",'PT Included Fields'!$A53)</f>
        <v>45</v>
      </c>
      <c r="AX20" s="6" t="str">
        <f ca="1">IF(ISBLANK('PT Included Fields'!$H53),"",'PT Included Fields'!$H53)</f>
        <v>+3,4,6</v>
      </c>
      <c r="AY20" s="5">
        <f ca="1">IF(ISBLANK('PT Included Fields'!$A54),"",'PT Included Fields'!$A54)</f>
        <v>46</v>
      </c>
      <c r="AZ20" s="6" t="str">
        <f ca="1">IF(ISBLANK('PT Included Fields'!$H54),"",'PT Included Fields'!$H54)</f>
        <v>+2,4</v>
      </c>
      <c r="BA20" s="5">
        <f ca="1">IF(ISBLANK('PT Included Fields'!$A55),"",'PT Included Fields'!$A55)</f>
        <v>47</v>
      </c>
      <c r="BB20" s="6" t="str">
        <f ca="1">IF(ISBLANK('PT Included Fields'!$H55),"",'PT Included Fields'!$H55)</f>
        <v>+1</v>
      </c>
      <c r="BC20" s="5">
        <f ca="1">IF(ISBLANK('PT Included Fields'!$A56),"",'PT Included Fields'!$A56)</f>
        <v>48</v>
      </c>
      <c r="BD20" s="6" t="str">
        <f ca="1">IF(ISBLANK('PT Included Fields'!$H56),"",'PT Included Fields'!$H56)</f>
        <v>+2</v>
      </c>
      <c r="BE20" s="132" t="str">
        <f ca="1">CONCATENATE(A20,"p")</f>
        <v>5p</v>
      </c>
      <c r="BF20" s="5">
        <f ca="1">IF(ISBLANK('PT Included Fields'!$A57),"",'PT Included Fields'!$A57)</f>
        <v>49</v>
      </c>
      <c r="BG20" s="6" t="str">
        <f ca="1">IF(ISBLANK('PT Included Fields'!$H57),"",'PT Included Fields'!$H57)</f>
        <v>+3</v>
      </c>
      <c r="BH20" s="5">
        <f ca="1">IF(ISBLANK('PT Included Fields'!$A58),"",'PT Included Fields'!$A58)</f>
        <v>50</v>
      </c>
      <c r="BI20" s="6" t="str">
        <f ca="1">IF(ISBLANK('PT Included Fields'!$H58),"",'PT Included Fields'!$H58)</f>
        <v>+4,2</v>
      </c>
      <c r="BJ20" s="24">
        <f ca="1">IF(ISBLANK('PT Included Fields'!$A59),"",'PT Included Fields'!$A59)</f>
        <v>51</v>
      </c>
      <c r="BK20" s="25" t="str">
        <f ca="1">IF(ISBLANK('PT Included Fields'!$H59),"",'PT Included Fields'!$H59)</f>
        <v>+3,5</v>
      </c>
      <c r="BL20" s="15">
        <f ca="1">IF(ISBLANK('PT Included Fields'!$A60),"",'PT Included Fields'!$A60)</f>
        <v>52</v>
      </c>
      <c r="BM20" s="16" t="str">
        <f ca="1">IF(ISBLANK('PT Included Fields'!$H60),"",'PT Included Fields'!$H60)</f>
        <v>−2</v>
      </c>
      <c r="BN20" s="5">
        <f ca="1">IF(ISBLANK('PT Included Fields'!$A61),"",'PT Included Fields'!$A61)</f>
        <v>53</v>
      </c>
      <c r="BO20" s="6" t="str">
        <f ca="1">IF(ISBLANK('PT Included Fields'!$H61),"",'PT Included Fields'!$H61)</f>
        <v>−1</v>
      </c>
      <c r="BP20" s="1">
        <f ca="1">IF(ISBLANK('PT Included Fields'!$A62),"",'PT Included Fields'!$A62)</f>
        <v>54</v>
      </c>
      <c r="BQ20" s="8" t="str">
        <f ca="1">IF(ISBLANK('PT Included Fields'!$H62),"",'PT Included Fields'!$H62)</f>
        <v/>
      </c>
      <c r="BR20" s="3"/>
      <c r="BS20" s="3"/>
      <c r="BT20" s="3"/>
      <c r="BU20" s="3"/>
      <c r="BV20" s="3"/>
      <c r="BW20" s="3"/>
      <c r="BX20" s="3"/>
      <c r="BY20" s="3"/>
      <c r="BZ20" s="3"/>
      <c r="CA20" s="3"/>
    </row>
    <row r="21" spans="1:79" ht="18" customHeight="1" x14ac:dyDescent="0.25">
      <c r="A21" s="129"/>
      <c r="B21" s="129"/>
      <c r="C21" s="74" t="str">
        <f ca="1">IF(ISBLANK('PT Included Fields'!$B45),"",'PT Included Fields'!$B45)</f>
        <v>Rb</v>
      </c>
      <c r="D21" s="72"/>
      <c r="E21" s="74" t="str">
        <f ca="1">IF(ISBLANK('PT Included Fields'!$B46),"",'PT Included Fields'!$B46)</f>
        <v>Sr</v>
      </c>
      <c r="F21" s="72"/>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124"/>
      <c r="AK21" s="74" t="str">
        <f ca="1">IF(ISBLANK('PT Included Fields'!$B47),"",'PT Included Fields'!$B47)</f>
        <v>Y</v>
      </c>
      <c r="AL21" s="72"/>
      <c r="AM21" s="74" t="str">
        <f ca="1">IF(ISBLANK('PT Included Fields'!$B48),"",'PT Included Fields'!$B48)</f>
        <v>Zr</v>
      </c>
      <c r="AN21" s="72"/>
      <c r="AO21" s="74" t="str">
        <f ca="1">IF(ISBLANK('PT Included Fields'!$B49),"",'PT Included Fields'!$B49)</f>
        <v>Nb</v>
      </c>
      <c r="AP21" s="72"/>
      <c r="AQ21" s="74" t="str">
        <f ca="1">IF(ISBLANK('PT Included Fields'!$B50),"",'PT Included Fields'!$B50)</f>
        <v>Mo</v>
      </c>
      <c r="AR21" s="72"/>
      <c r="AS21" s="71" t="str">
        <f ca="1">IF(ISBLANK('PT Included Fields'!$B51),"",'PT Included Fields'!$B51)</f>
        <v>Tc</v>
      </c>
      <c r="AT21" s="72"/>
      <c r="AU21" s="74" t="str">
        <f ca="1">IF(ISBLANK('PT Included Fields'!$B52),"",'PT Included Fields'!$B52)</f>
        <v>Ru</v>
      </c>
      <c r="AV21" s="72"/>
      <c r="AW21" s="74" t="str">
        <f ca="1">IF(ISBLANK('PT Included Fields'!$B53),"",'PT Included Fields'!$B53)</f>
        <v>Rh</v>
      </c>
      <c r="AX21" s="72"/>
      <c r="AY21" s="74" t="str">
        <f ca="1">IF(ISBLANK('PT Included Fields'!$B54),"",'PT Included Fields'!$B54)</f>
        <v>Pd</v>
      </c>
      <c r="AZ21" s="72"/>
      <c r="BA21" s="74" t="str">
        <f ca="1">IF(ISBLANK('PT Included Fields'!$B55),"",'PT Included Fields'!$B55)</f>
        <v>Ag</v>
      </c>
      <c r="BB21" s="72"/>
      <c r="BC21" s="74" t="str">
        <f ca="1">IF(ISBLANK('PT Included Fields'!$B56),"",'PT Included Fields'!$B56)</f>
        <v>Cd</v>
      </c>
      <c r="BD21" s="72"/>
      <c r="BE21" s="133"/>
      <c r="BF21" s="74" t="str">
        <f ca="1">IF(ISBLANK('PT Included Fields'!$B57),"",'PT Included Fields'!$B57)</f>
        <v>In</v>
      </c>
      <c r="BG21" s="72"/>
      <c r="BH21" s="74" t="str">
        <f ca="1">IF(ISBLANK('PT Included Fields'!$B58),"",'PT Included Fields'!$B58)</f>
        <v>Sn</v>
      </c>
      <c r="BI21" s="72"/>
      <c r="BJ21" s="143" t="str">
        <f ca="1">IF(ISBLANK('PT Included Fields'!$B59),"",'PT Included Fields'!$B59)</f>
        <v>Sb</v>
      </c>
      <c r="BK21" s="90"/>
      <c r="BL21" s="140" t="str">
        <f ca="1">IF(ISBLANK('PT Included Fields'!$B60),"",'PT Included Fields'!$B60)</f>
        <v>Te</v>
      </c>
      <c r="BM21" s="72"/>
      <c r="BN21" s="74" t="str">
        <f ca="1">IF(ISBLANK('PT Included Fields'!$B61),"",'PT Included Fields'!$B61)</f>
        <v>I</v>
      </c>
      <c r="BO21" s="72"/>
      <c r="BP21" s="139" t="str">
        <f ca="1">IF(ISBLANK('PT Included Fields'!$B62),"",'PT Included Fields'!$B62)</f>
        <v>Xe</v>
      </c>
      <c r="BQ21" s="72"/>
      <c r="BR21" s="10"/>
      <c r="BS21" s="10"/>
      <c r="BT21" s="10"/>
      <c r="BU21" s="10"/>
      <c r="BV21" s="10"/>
      <c r="BW21" s="10"/>
      <c r="BX21" s="10"/>
      <c r="BY21" s="10"/>
      <c r="BZ21" s="10"/>
      <c r="CA21" s="10"/>
    </row>
    <row r="22" spans="1:79" ht="9.75" customHeight="1" x14ac:dyDescent="0.2">
      <c r="A22" s="129"/>
      <c r="B22" s="129"/>
      <c r="C22" s="73" t="str">
        <f ca="1">IF(ISBLANK('PT Included Fields'!$F45),"",'PT Included Fields'!$F45)</f>
        <v>rubidium</v>
      </c>
      <c r="D22" s="72"/>
      <c r="E22" s="73" t="str">
        <f ca="1">IF(ISBLANK('PT Included Fields'!$F46),"",'PT Included Fields'!$F46)</f>
        <v>strontium</v>
      </c>
      <c r="F22" s="72"/>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124"/>
      <c r="AK22" s="73" t="str">
        <f ca="1">IF(ISBLANK('PT Included Fields'!$F47),"",'PT Included Fields'!$F47)</f>
        <v>yttrium</v>
      </c>
      <c r="AL22" s="72"/>
      <c r="AM22" s="73" t="str">
        <f ca="1">IF(ISBLANK('PT Included Fields'!$F48),"",'PT Included Fields'!$F48)</f>
        <v>zirconium</v>
      </c>
      <c r="AN22" s="72"/>
      <c r="AO22" s="73" t="str">
        <f ca="1">IF(ISBLANK('PT Included Fields'!$F49),"",'PT Included Fields'!$F49)</f>
        <v>niobium</v>
      </c>
      <c r="AP22" s="72"/>
      <c r="AQ22" s="73" t="str">
        <f ca="1">IF(ISBLANK('PT Included Fields'!$F50),"",'PT Included Fields'!$F50)</f>
        <v>molybdenum</v>
      </c>
      <c r="AR22" s="72"/>
      <c r="AS22" s="73" t="str">
        <f ca="1">IF(ISBLANK('PT Included Fields'!$F51),"",'PT Included Fields'!$F51)</f>
        <v>technetium</v>
      </c>
      <c r="AT22" s="72"/>
      <c r="AU22" s="73" t="str">
        <f ca="1">IF(ISBLANK('PT Included Fields'!$F52),"",'PT Included Fields'!$F52)</f>
        <v>ruthenium</v>
      </c>
      <c r="AV22" s="72"/>
      <c r="AW22" s="73" t="str">
        <f ca="1">IF(ISBLANK('PT Included Fields'!$F53),"",'PT Included Fields'!$F53)</f>
        <v>rhodium</v>
      </c>
      <c r="AX22" s="72"/>
      <c r="AY22" s="73" t="str">
        <f ca="1">IF(ISBLANK('PT Included Fields'!$F54),"",'PT Included Fields'!$F54)</f>
        <v>palladium</v>
      </c>
      <c r="AZ22" s="72"/>
      <c r="BA22" s="73" t="str">
        <f ca="1">IF(ISBLANK('PT Included Fields'!$F55),"",'PT Included Fields'!$F55)</f>
        <v>silver</v>
      </c>
      <c r="BB22" s="72"/>
      <c r="BC22" s="73" t="str">
        <f ca="1">IF(ISBLANK('PT Included Fields'!$F56),"",'PT Included Fields'!$F56)</f>
        <v>cadmium</v>
      </c>
      <c r="BD22" s="72"/>
      <c r="BE22" s="133"/>
      <c r="BF22" s="73" t="str">
        <f ca="1">IF(ISBLANK('PT Included Fields'!$F57),"",'PT Included Fields'!$F57)</f>
        <v>indium</v>
      </c>
      <c r="BG22" s="72"/>
      <c r="BH22" s="73" t="str">
        <f ca="1">IF(ISBLANK('PT Included Fields'!$F58),"",'PT Included Fields'!$F58)</f>
        <v>tin</v>
      </c>
      <c r="BI22" s="72"/>
      <c r="BJ22" s="138" t="str">
        <f ca="1">IF(ISBLANK('PT Included Fields'!$F59),"",'PT Included Fields'!$F59)</f>
        <v>antimony</v>
      </c>
      <c r="BK22" s="90"/>
      <c r="BL22" s="141" t="str">
        <f ca="1">IF(ISBLANK('PT Included Fields'!$F60),"",'PT Included Fields'!$F60)</f>
        <v>tellurium</v>
      </c>
      <c r="BM22" s="72"/>
      <c r="BN22" s="73" t="str">
        <f ca="1">IF(ISBLANK('PT Included Fields'!$F61),"",'PT Included Fields'!$F61)</f>
        <v>iodine</v>
      </c>
      <c r="BO22" s="72"/>
      <c r="BP22" s="78" t="str">
        <f ca="1">IF(ISBLANK('PT Included Fields'!$F62),"",'PT Included Fields'!$F62)</f>
        <v>xenon</v>
      </c>
      <c r="BQ22" s="72"/>
      <c r="BR22" s="10"/>
      <c r="BS22" s="10"/>
      <c r="BT22" s="10"/>
      <c r="BU22" s="10"/>
      <c r="BV22" s="10"/>
      <c r="BW22" s="10"/>
      <c r="BX22" s="10"/>
      <c r="BY22" s="10"/>
      <c r="BZ22" s="10"/>
      <c r="CA22" s="10"/>
    </row>
    <row r="23" spans="1:79" ht="13.5" customHeight="1" x14ac:dyDescent="0.2">
      <c r="A23" s="130"/>
      <c r="B23" s="130"/>
      <c r="C23" s="69" t="str">
        <f ca="1">IF(ISBLANK('PT Included Fields'!$G45),"",'PT Included Fields'!$G45)</f>
        <v>85.47</v>
      </c>
      <c r="D23" s="70"/>
      <c r="E23" s="69" t="str">
        <f ca="1">IF(ISBLANK('PT Included Fields'!$G46),"",'PT Included Fields'!$G46)</f>
        <v>87.62</v>
      </c>
      <c r="F23" s="70"/>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125"/>
      <c r="AK23" s="69" t="str">
        <f ca="1">IF(ISBLANK('PT Included Fields'!$G47),"",'PT Included Fields'!$G47)</f>
        <v>88.91</v>
      </c>
      <c r="AL23" s="70"/>
      <c r="AM23" s="69" t="str">
        <f ca="1">IF(ISBLANK('PT Included Fields'!$G48),"",'PT Included Fields'!$G48)</f>
        <v>91.22</v>
      </c>
      <c r="AN23" s="70"/>
      <c r="AO23" s="69" t="str">
        <f ca="1">IF(ISBLANK('PT Included Fields'!$G49),"",'PT Included Fields'!$G49)</f>
        <v>92.91</v>
      </c>
      <c r="AP23" s="70"/>
      <c r="AQ23" s="69" t="str">
        <f ca="1">IF(ISBLANK('PT Included Fields'!$G50),"",'PT Included Fields'!$G50)</f>
        <v>95.95</v>
      </c>
      <c r="AR23" s="70"/>
      <c r="AS23" s="69" t="str">
        <f ca="1">IF(ISBLANK('PT Included Fields'!$G51),"",'PT Included Fields'!$G51)</f>
        <v>98</v>
      </c>
      <c r="AT23" s="70"/>
      <c r="AU23" s="69" t="str">
        <f ca="1">IF(ISBLANK('PT Included Fields'!$G52),"",'PT Included Fields'!$G52)</f>
        <v>101.1</v>
      </c>
      <c r="AV23" s="70"/>
      <c r="AW23" s="69" t="str">
        <f ca="1">IF(ISBLANK('PT Included Fields'!$G53),"",'PT Included Fields'!$G53)</f>
        <v>102.9</v>
      </c>
      <c r="AX23" s="70"/>
      <c r="AY23" s="69" t="str">
        <f ca="1">IF(ISBLANK('PT Included Fields'!$G54),"",'PT Included Fields'!$G54)</f>
        <v>106.4</v>
      </c>
      <c r="AZ23" s="70"/>
      <c r="BA23" s="69" t="str">
        <f ca="1">IF(ISBLANK('PT Included Fields'!$G55),"",'PT Included Fields'!$G55)</f>
        <v>107.9</v>
      </c>
      <c r="BB23" s="70"/>
      <c r="BC23" s="69" t="str">
        <f ca="1">IF(ISBLANK('PT Included Fields'!$G56),"",'PT Included Fields'!$G56)</f>
        <v>112.4</v>
      </c>
      <c r="BD23" s="70"/>
      <c r="BE23" s="134"/>
      <c r="BF23" s="69" t="str">
        <f ca="1">IF(ISBLANK('PT Included Fields'!$G57),"",'PT Included Fields'!$G57)</f>
        <v>114.8</v>
      </c>
      <c r="BG23" s="70"/>
      <c r="BH23" s="69" t="str">
        <f ca="1">IF(ISBLANK('PT Included Fields'!$G58),"",'PT Included Fields'!$G58)</f>
        <v>118.7</v>
      </c>
      <c r="BI23" s="70"/>
      <c r="BJ23" s="137" t="str">
        <f ca="1">IF(ISBLANK('PT Included Fields'!$G59),"",'PT Included Fields'!$G59)</f>
        <v>121.8</v>
      </c>
      <c r="BK23" s="102"/>
      <c r="BL23" s="75" t="str">
        <f ca="1">IF(ISBLANK('PT Included Fields'!$G60),"",'PT Included Fields'!$G60)</f>
        <v>127.6</v>
      </c>
      <c r="BM23" s="76"/>
      <c r="BN23" s="69" t="str">
        <f ca="1">IF(ISBLANK('PT Included Fields'!$G61),"",'PT Included Fields'!$G61)</f>
        <v>126.9</v>
      </c>
      <c r="BO23" s="70"/>
      <c r="BP23" s="77" t="str">
        <f ca="1">IF(ISBLANK('PT Included Fields'!$G62),"",'PT Included Fields'!$G62)</f>
        <v>131.3</v>
      </c>
      <c r="BQ23" s="70"/>
      <c r="BR23" s="10"/>
      <c r="BS23" s="10"/>
      <c r="BT23" s="10"/>
      <c r="BU23" s="10"/>
      <c r="BV23" s="10"/>
      <c r="BW23" s="10"/>
      <c r="BX23" s="10"/>
      <c r="BY23" s="10"/>
      <c r="BZ23" s="10"/>
      <c r="CA23" s="10"/>
    </row>
    <row r="24" spans="1:79" ht="12" customHeight="1" x14ac:dyDescent="0.2">
      <c r="A24" s="135">
        <f ca="1">'PT Included Fields'!E63</f>
        <v>6</v>
      </c>
      <c r="B24" s="136" t="str">
        <f ca="1">CONCATENATE(A24,"s")</f>
        <v>6s</v>
      </c>
      <c r="C24" s="5">
        <f ca="1">IF(ISBLANK('PT Included Fields'!$A63),"",'PT Included Fields'!$A63)</f>
        <v>55</v>
      </c>
      <c r="D24" s="6" t="str">
        <f ca="1">IF(ISBLANK('PT Included Fields'!$H63),"",'PT Included Fields'!$H63)</f>
        <v>+1</v>
      </c>
      <c r="E24" s="5">
        <f ca="1">IF(ISBLANK('PT Included Fields'!$A64),"",'PT Included Fields'!$A64)</f>
        <v>56</v>
      </c>
      <c r="F24" s="6" t="str">
        <f ca="1">IF(ISBLANK('PT Included Fields'!$H64),"",'PT Included Fields'!$H64)</f>
        <v>+2</v>
      </c>
      <c r="G24" s="123" t="str">
        <f ca="1">CONCATENATE($A16,"f")</f>
        <v>4f</v>
      </c>
      <c r="H24" s="5">
        <f ca="1">IF(ISBLANK('PT Included Fields'!$A65),"",'PT Included Fields'!$A65)</f>
        <v>57</v>
      </c>
      <c r="I24" s="6" t="str">
        <f ca="1">IF(ISBLANK('PT Included Fields'!$H65),"",'PT Included Fields'!$H65)</f>
        <v>+3</v>
      </c>
      <c r="J24" s="5">
        <f ca="1">IF(ISBLANK('PT Included Fields'!$A66),"",'PT Included Fields'!$A66)</f>
        <v>58</v>
      </c>
      <c r="K24" s="6" t="str">
        <f ca="1">IF(ISBLANK('PT Included Fields'!$H66),"",'PT Included Fields'!$H66)</f>
        <v>+3,4</v>
      </c>
      <c r="L24" s="5">
        <f ca="1">IF(ISBLANK('PT Included Fields'!$A67),"",'PT Included Fields'!$A67)</f>
        <v>59</v>
      </c>
      <c r="M24" s="6" t="str">
        <f ca="1">IF(ISBLANK('PT Included Fields'!$H67),"",'PT Included Fields'!$H67)</f>
        <v>+3,4</v>
      </c>
      <c r="N24" s="5">
        <f ca="1">IF(ISBLANK('PT Included Fields'!$A68),"",'PT Included Fields'!$A68)</f>
        <v>60</v>
      </c>
      <c r="O24" s="6" t="str">
        <f ca="1">IF(ISBLANK('PT Included Fields'!$H68),"",'PT Included Fields'!$H68)</f>
        <v>+3</v>
      </c>
      <c r="P24" s="5">
        <f ca="1">IF(ISBLANK('PT Included Fields'!$A69),"",'PT Included Fields'!$A69)</f>
        <v>61</v>
      </c>
      <c r="Q24" s="6" t="str">
        <f ca="1">IF(ISBLANK('PT Included Fields'!$H69),"",'PT Included Fields'!$H69)</f>
        <v>+3</v>
      </c>
      <c r="R24" s="5">
        <f ca="1">IF(ISBLANK('PT Included Fields'!$A70),"",'PT Included Fields'!$A70)</f>
        <v>62</v>
      </c>
      <c r="S24" s="6" t="str">
        <f ca="1">IF(ISBLANK('PT Included Fields'!$H70),"",'PT Included Fields'!$H70)</f>
        <v>+3,2</v>
      </c>
      <c r="T24" s="5">
        <f ca="1">IF(ISBLANK('PT Included Fields'!$A71),"",'PT Included Fields'!$A71)</f>
        <v>63</v>
      </c>
      <c r="U24" s="6" t="str">
        <f ca="1">IF(ISBLANK('PT Included Fields'!$H71),"",'PT Included Fields'!$H71)</f>
        <v>+3,2</v>
      </c>
      <c r="V24" s="5">
        <f ca="1">IF(ISBLANK('PT Included Fields'!$A72),"",'PT Included Fields'!$A72)</f>
        <v>64</v>
      </c>
      <c r="W24" s="6" t="str">
        <f ca="1">IF(ISBLANK('PT Included Fields'!$H72),"",'PT Included Fields'!$H72)</f>
        <v>+3</v>
      </c>
      <c r="X24" s="5">
        <f ca="1">IF(ISBLANK('PT Included Fields'!$A73),"",'PT Included Fields'!$A73)</f>
        <v>65</v>
      </c>
      <c r="Y24" s="6" t="str">
        <f ca="1">IF(ISBLANK('PT Included Fields'!$H73),"",'PT Included Fields'!$H73)</f>
        <v>+3,4</v>
      </c>
      <c r="Z24" s="5">
        <f ca="1">IF(ISBLANK('PT Included Fields'!$A74),"",'PT Included Fields'!$A74)</f>
        <v>66</v>
      </c>
      <c r="AA24" s="6" t="str">
        <f ca="1">IF(ISBLANK('PT Included Fields'!$H74),"",'PT Included Fields'!$H74)</f>
        <v>+3</v>
      </c>
      <c r="AB24" s="5">
        <f ca="1">IF(ISBLANK('PT Included Fields'!$A75),"",'PT Included Fields'!$A75)</f>
        <v>67</v>
      </c>
      <c r="AC24" s="6" t="str">
        <f ca="1">IF(ISBLANK('PT Included Fields'!$H75),"",'PT Included Fields'!$H75)</f>
        <v>+3</v>
      </c>
      <c r="AD24" s="5">
        <f ca="1">IF(ISBLANK('PT Included Fields'!$A76),"",'PT Included Fields'!$A76)</f>
        <v>68</v>
      </c>
      <c r="AE24" s="6" t="str">
        <f ca="1">IF(ISBLANK('PT Included Fields'!$H76),"",'PT Included Fields'!$H76)</f>
        <v>+3</v>
      </c>
      <c r="AF24" s="5">
        <f ca="1">IF(ISBLANK('PT Included Fields'!$A77),"",'PT Included Fields'!$A77)</f>
        <v>69</v>
      </c>
      <c r="AG24" s="6" t="str">
        <f ca="1">IF(ISBLANK('PT Included Fields'!$H77),"",'PT Included Fields'!$H77)</f>
        <v>+3,2</v>
      </c>
      <c r="AH24" s="5">
        <f ca="1">IF(ISBLANK('PT Included Fields'!$A78),"",'PT Included Fields'!$A78)</f>
        <v>70</v>
      </c>
      <c r="AI24" s="6" t="str">
        <f ca="1">IF(ISBLANK('PT Included Fields'!$H78),"",'PT Included Fields'!$H78)</f>
        <v>+3,2</v>
      </c>
      <c r="AJ24" s="123" t="str">
        <f ca="1">CONCATENATE("† ",$A20,"d")</f>
        <v>† 5d</v>
      </c>
      <c r="AK24" s="5">
        <f ca="1">IF(ISBLANK('PT Included Fields'!$A79),"",'PT Included Fields'!$A79)</f>
        <v>71</v>
      </c>
      <c r="AL24" s="6" t="str">
        <f ca="1">IF(ISBLANK('PT Included Fields'!$H79),"",'PT Included Fields'!$H79)</f>
        <v>+3</v>
      </c>
      <c r="AM24" s="5">
        <f ca="1">IF(ISBLANK('PT Included Fields'!$A80),"",'PT Included Fields'!$A80)</f>
        <v>72</v>
      </c>
      <c r="AN24" s="6" t="str">
        <f ca="1">IF(ISBLANK('PT Included Fields'!$H80),"",'PT Included Fields'!$H80)</f>
        <v>+4</v>
      </c>
      <c r="AO24" s="5">
        <f ca="1">IF(ISBLANK('PT Included Fields'!$A81),"",'PT Included Fields'!$A81)</f>
        <v>73</v>
      </c>
      <c r="AP24" s="6" t="str">
        <f ca="1">IF(ISBLANK('PT Included Fields'!$H81),"",'PT Included Fields'!$H81)</f>
        <v>+5</v>
      </c>
      <c r="AQ24" s="5">
        <f ca="1">IF(ISBLANK('PT Included Fields'!$A82),"",'PT Included Fields'!$A82)</f>
        <v>74</v>
      </c>
      <c r="AR24" s="6" t="str">
        <f ca="1">IF(ISBLANK('PT Included Fields'!$H82),"",'PT Included Fields'!$H82)</f>
        <v>+6,4</v>
      </c>
      <c r="AS24" s="5">
        <f ca="1">IF(ISBLANK('PT Included Fields'!$A83),"",'PT Included Fields'!$A83)</f>
        <v>75</v>
      </c>
      <c r="AT24" s="6" t="str">
        <f ca="1">IF(ISBLANK('PT Included Fields'!$H83),"",'PT Included Fields'!$H83)</f>
        <v>+7,4,6</v>
      </c>
      <c r="AU24" s="5">
        <f ca="1">IF(ISBLANK('PT Included Fields'!$A84),"",'PT Included Fields'!$A84)</f>
        <v>76</v>
      </c>
      <c r="AV24" s="6" t="str">
        <f ca="1">IF(ISBLANK('PT Included Fields'!$H84),"",'PT Included Fields'!$H84)</f>
        <v>+4,6,8</v>
      </c>
      <c r="AW24" s="5">
        <f ca="1">IF(ISBLANK('PT Included Fields'!$A85),"",'PT Included Fields'!$A85)</f>
        <v>77</v>
      </c>
      <c r="AX24" s="6" t="str">
        <f ca="1">IF(ISBLANK('PT Included Fields'!$H85),"",'PT Included Fields'!$H85)</f>
        <v>+4,3,6</v>
      </c>
      <c r="AY24" s="5">
        <f ca="1">IF(ISBLANK('PT Included Fields'!$A86),"",'PT Included Fields'!$A86)</f>
        <v>78</v>
      </c>
      <c r="AZ24" s="6" t="str">
        <f ca="1">IF(ISBLANK('PT Included Fields'!$H86),"",'PT Included Fields'!$H86)</f>
        <v>+4,2</v>
      </c>
      <c r="BA24" s="5">
        <f ca="1">IF(ISBLANK('PT Included Fields'!$A87),"",'PT Included Fields'!$A87)</f>
        <v>79</v>
      </c>
      <c r="BB24" s="6" t="str">
        <f ca="1">IF(ISBLANK('PT Included Fields'!$H87),"",'PT Included Fields'!$H87)</f>
        <v>+3,1</v>
      </c>
      <c r="BC24" s="26">
        <f ca="1">IF(ISBLANK('PT Included Fields'!$A88),"",'PT Included Fields'!$A88)</f>
        <v>80</v>
      </c>
      <c r="BD24" s="27" t="str">
        <f ca="1">IF(ISBLANK('PT Included Fields'!$H88),"",'PT Included Fields'!$H88)</f>
        <v>+2,1</v>
      </c>
      <c r="BE24" s="132" t="str">
        <f ca="1">CONCATENATE(A24,"p")</f>
        <v>6p</v>
      </c>
      <c r="BF24" s="5">
        <f ca="1">IF(ISBLANK('PT Included Fields'!$A89),"",'PT Included Fields'!$A89)</f>
        <v>81</v>
      </c>
      <c r="BG24" s="6" t="str">
        <f ca="1">IF(ISBLANK('PT Included Fields'!$H89),"",'PT Included Fields'!$H89)</f>
        <v>+1,3</v>
      </c>
      <c r="BH24" s="5">
        <f ca="1">IF(ISBLANK('PT Included Fields'!$A90),"",'PT Included Fields'!$A90)</f>
        <v>82</v>
      </c>
      <c r="BI24" s="6" t="str">
        <f ca="1">IF(ISBLANK('PT Included Fields'!$H90),"",'PT Included Fields'!$H90)</f>
        <v>+2,4</v>
      </c>
      <c r="BJ24" s="5">
        <f ca="1">IF(ISBLANK('PT Included Fields'!$A91),"",'PT Included Fields'!$A91)</f>
        <v>83</v>
      </c>
      <c r="BK24" s="6" t="str">
        <f ca="1">IF(ISBLANK('PT Included Fields'!$H91),"",'PT Included Fields'!$H91)</f>
        <v>+3,5</v>
      </c>
      <c r="BL24" s="21">
        <f ca="1">IF(ISBLANK('PT Included Fields'!$A92),"",'PT Included Fields'!$A92)</f>
        <v>84</v>
      </c>
      <c r="BM24" s="22" t="str">
        <f ca="1">IF(ISBLANK('PT Included Fields'!$H92),"",'PT Included Fields'!$H92)</f>
        <v>+4,2</v>
      </c>
      <c r="BN24" s="15">
        <f ca="1">IF(ISBLANK('PT Included Fields'!$A93),"",'PT Included Fields'!$A93)</f>
        <v>85</v>
      </c>
      <c r="BO24" s="16" t="str">
        <f ca="1">IF(ISBLANK('PT Included Fields'!$H93),"",'PT Included Fields'!$H93)</f>
        <v/>
      </c>
      <c r="BP24" s="1">
        <f ca="1">IF(ISBLANK('PT Included Fields'!$A94),"",'PT Included Fields'!$A94)</f>
        <v>86</v>
      </c>
      <c r="BQ24" s="8" t="str">
        <f ca="1">IF(ISBLANK('PT Included Fields'!$H94),"",'PT Included Fields'!$H94)</f>
        <v/>
      </c>
      <c r="BR24" s="3"/>
      <c r="BS24" s="3"/>
      <c r="BT24" s="3"/>
      <c r="BU24" s="3"/>
      <c r="BV24" s="3"/>
      <c r="BW24" s="3"/>
      <c r="BX24" s="3"/>
      <c r="BY24" s="3"/>
      <c r="BZ24" s="3"/>
      <c r="CA24" s="3"/>
    </row>
    <row r="25" spans="1:79" ht="18" customHeight="1" x14ac:dyDescent="0.25">
      <c r="A25" s="129"/>
      <c r="B25" s="129"/>
      <c r="C25" s="74" t="str">
        <f ca="1">IF(ISBLANK('PT Included Fields'!$B63),"",'PT Included Fields'!$B63)</f>
        <v>Cs</v>
      </c>
      <c r="D25" s="72"/>
      <c r="E25" s="74" t="str">
        <f ca="1">IF(ISBLANK('PT Included Fields'!$B64),"",'PT Included Fields'!$B64)</f>
        <v>Ba</v>
      </c>
      <c r="F25" s="72"/>
      <c r="G25" s="124"/>
      <c r="H25" s="74" t="str">
        <f ca="1">IF(ISBLANK('PT Included Fields'!$B65),"",'PT Included Fields'!$B65)</f>
        <v>La</v>
      </c>
      <c r="I25" s="72"/>
      <c r="J25" s="74" t="str">
        <f ca="1">IF(ISBLANK('PT Included Fields'!$B66),"",'PT Included Fields'!$B66)</f>
        <v>Ce</v>
      </c>
      <c r="K25" s="72"/>
      <c r="L25" s="74" t="str">
        <f ca="1">IF(ISBLANK('PT Included Fields'!$B67),"",'PT Included Fields'!$B67)</f>
        <v>Pr</v>
      </c>
      <c r="M25" s="72"/>
      <c r="N25" s="74" t="str">
        <f ca="1">IF(ISBLANK('PT Included Fields'!$B68),"",'PT Included Fields'!$B68)</f>
        <v>Nd</v>
      </c>
      <c r="O25" s="72"/>
      <c r="P25" s="71" t="str">
        <f ca="1">IF(ISBLANK('PT Included Fields'!$B69),"",'PT Included Fields'!$B69)</f>
        <v>Pm</v>
      </c>
      <c r="Q25" s="72"/>
      <c r="R25" s="74" t="str">
        <f ca="1">IF(ISBLANK('PT Included Fields'!$B70),"",'PT Included Fields'!$B70)</f>
        <v>Sm</v>
      </c>
      <c r="S25" s="72"/>
      <c r="T25" s="74" t="str">
        <f ca="1">IF(ISBLANK('PT Included Fields'!$B71),"",'PT Included Fields'!$B71)</f>
        <v>Eu</v>
      </c>
      <c r="U25" s="72"/>
      <c r="V25" s="74" t="str">
        <f ca="1">IF(ISBLANK('PT Included Fields'!$B72),"",'PT Included Fields'!$B72)</f>
        <v>Gd</v>
      </c>
      <c r="W25" s="72"/>
      <c r="X25" s="74" t="str">
        <f ca="1">IF(ISBLANK('PT Included Fields'!$B73),"",'PT Included Fields'!$B73)</f>
        <v>Tb</v>
      </c>
      <c r="Y25" s="72"/>
      <c r="Z25" s="74" t="str">
        <f ca="1">IF(ISBLANK('PT Included Fields'!$B74),"",'PT Included Fields'!$B74)</f>
        <v>Dy</v>
      </c>
      <c r="AA25" s="72"/>
      <c r="AB25" s="74" t="str">
        <f ca="1">IF(ISBLANK('PT Included Fields'!$B75),"",'PT Included Fields'!$B75)</f>
        <v>Ho</v>
      </c>
      <c r="AC25" s="72"/>
      <c r="AD25" s="74" t="str">
        <f ca="1">IF(ISBLANK('PT Included Fields'!$B76),"",'PT Included Fields'!$B76)</f>
        <v>Er</v>
      </c>
      <c r="AE25" s="72"/>
      <c r="AF25" s="74" t="str">
        <f ca="1">IF(ISBLANK('PT Included Fields'!$B77),"",'PT Included Fields'!$B77)</f>
        <v>Tm</v>
      </c>
      <c r="AG25" s="72"/>
      <c r="AH25" s="74" t="str">
        <f ca="1">IF(ISBLANK('PT Included Fields'!$B78),"",'PT Included Fields'!$B78)</f>
        <v>Yb</v>
      </c>
      <c r="AI25" s="72"/>
      <c r="AJ25" s="124"/>
      <c r="AK25" s="74" t="str">
        <f ca="1">IF(ISBLANK('PT Included Fields'!$B79),"",'PT Included Fields'!$B79)</f>
        <v>Lu</v>
      </c>
      <c r="AL25" s="72"/>
      <c r="AM25" s="74" t="str">
        <f ca="1">IF(ISBLANK('PT Included Fields'!$B80),"",'PT Included Fields'!$B80)</f>
        <v>Hf</v>
      </c>
      <c r="AN25" s="72"/>
      <c r="AO25" s="74" t="str">
        <f ca="1">IF(ISBLANK('PT Included Fields'!$B81),"",'PT Included Fields'!$B81)</f>
        <v>Ta</v>
      </c>
      <c r="AP25" s="72"/>
      <c r="AQ25" s="74" t="str">
        <f ca="1">IF(ISBLANK('PT Included Fields'!$B82),"",'PT Included Fields'!$B82)</f>
        <v>W</v>
      </c>
      <c r="AR25" s="72"/>
      <c r="AS25" s="74" t="str">
        <f ca="1">IF(ISBLANK('PT Included Fields'!$B83),"",'PT Included Fields'!$B83)</f>
        <v>Re</v>
      </c>
      <c r="AT25" s="72"/>
      <c r="AU25" s="74" t="str">
        <f ca="1">IF(ISBLANK('PT Included Fields'!$B84),"",'PT Included Fields'!$B84)</f>
        <v>Os</v>
      </c>
      <c r="AV25" s="72"/>
      <c r="AW25" s="74" t="str">
        <f ca="1">IF(ISBLANK('PT Included Fields'!$B85),"",'PT Included Fields'!$B85)</f>
        <v>Ir</v>
      </c>
      <c r="AX25" s="72"/>
      <c r="AY25" s="74" t="str">
        <f ca="1">IF(ISBLANK('PT Included Fields'!$B86),"",'PT Included Fields'!$B86)</f>
        <v>Pt</v>
      </c>
      <c r="AZ25" s="72"/>
      <c r="BA25" s="74" t="str">
        <f ca="1">IF(ISBLANK('PT Included Fields'!$B87),"",'PT Included Fields'!$B87)</f>
        <v>Au</v>
      </c>
      <c r="BB25" s="72"/>
      <c r="BC25" s="145" t="str">
        <f ca="1">IF(ISBLANK('PT Included Fields'!$B88),"",'PT Included Fields'!$B88)</f>
        <v>Hg</v>
      </c>
      <c r="BD25" s="72"/>
      <c r="BE25" s="133"/>
      <c r="BF25" s="74" t="str">
        <f ca="1">IF(ISBLANK('PT Included Fields'!$B89),"",'PT Included Fields'!$B89)</f>
        <v>Tl</v>
      </c>
      <c r="BG25" s="72"/>
      <c r="BH25" s="74" t="str">
        <f ca="1">IF(ISBLANK('PT Included Fields'!$B90),"",'PT Included Fields'!$B90)</f>
        <v>Pb</v>
      </c>
      <c r="BI25" s="72"/>
      <c r="BJ25" s="74" t="str">
        <f ca="1">IF(ISBLANK('PT Included Fields'!$B91),"",'PT Included Fields'!$B91)</f>
        <v>Bi</v>
      </c>
      <c r="BK25" s="72"/>
      <c r="BL25" s="74" t="str">
        <f ca="1">IF(ISBLANK('PT Included Fields'!$B92),"",'PT Included Fields'!$B92)</f>
        <v>Po</v>
      </c>
      <c r="BM25" s="90"/>
      <c r="BN25" s="140" t="str">
        <f ca="1">IF(ISBLANK('PT Included Fields'!$B93),"",'PT Included Fields'!$B93)</f>
        <v>At</v>
      </c>
      <c r="BO25" s="72"/>
      <c r="BP25" s="139" t="str">
        <f ca="1">IF(ISBLANK('PT Included Fields'!$B94),"",'PT Included Fields'!$B94)</f>
        <v>Rn</v>
      </c>
      <c r="BQ25" s="72"/>
      <c r="BR25" s="10"/>
      <c r="BS25" s="10"/>
      <c r="BT25" s="10"/>
      <c r="BU25" s="10"/>
      <c r="BV25" s="10"/>
      <c r="BW25" s="10"/>
      <c r="BX25" s="10"/>
      <c r="BY25" s="10"/>
      <c r="BZ25" s="10"/>
      <c r="CA25" s="10"/>
    </row>
    <row r="26" spans="1:79" ht="9.75" customHeight="1" x14ac:dyDescent="0.2">
      <c r="A26" s="129"/>
      <c r="B26" s="129"/>
      <c r="C26" s="73" t="str">
        <f ca="1">IF(ISBLANK('PT Included Fields'!$F63),"",'PT Included Fields'!$F63)</f>
        <v>cesium</v>
      </c>
      <c r="D26" s="72"/>
      <c r="E26" s="73" t="str">
        <f ca="1">IF(ISBLANK('PT Included Fields'!$F64),"",'PT Included Fields'!$F64)</f>
        <v>barium</v>
      </c>
      <c r="F26" s="72"/>
      <c r="G26" s="124"/>
      <c r="H26" s="73" t="str">
        <f ca="1">IF(ISBLANK('PT Included Fields'!$F65),"",'PT Included Fields'!$F65)</f>
        <v>lanthanum</v>
      </c>
      <c r="I26" s="72"/>
      <c r="J26" s="73" t="str">
        <f ca="1">IF(ISBLANK('PT Included Fields'!$F66),"",'PT Included Fields'!$F66)</f>
        <v>cerium</v>
      </c>
      <c r="K26" s="72"/>
      <c r="L26" s="73" t="str">
        <f ca="1">IF(ISBLANK('PT Included Fields'!$F67),"",'PT Included Fields'!$F67)</f>
        <v>praseodymium</v>
      </c>
      <c r="M26" s="72"/>
      <c r="N26" s="73" t="str">
        <f ca="1">IF(ISBLANK('PT Included Fields'!$F68),"",'PT Included Fields'!$F68)</f>
        <v>neodymium</v>
      </c>
      <c r="O26" s="72"/>
      <c r="P26" s="73" t="str">
        <f ca="1">IF(ISBLANK('PT Included Fields'!$F69),"",'PT Included Fields'!$F69)</f>
        <v>promethium</v>
      </c>
      <c r="Q26" s="72"/>
      <c r="R26" s="73" t="str">
        <f ca="1">IF(ISBLANK('PT Included Fields'!$F70),"",'PT Included Fields'!$F70)</f>
        <v>samarium</v>
      </c>
      <c r="S26" s="72"/>
      <c r="T26" s="73" t="str">
        <f ca="1">IF(ISBLANK('PT Included Fields'!$F71),"",'PT Included Fields'!$F71)</f>
        <v>europium</v>
      </c>
      <c r="U26" s="72"/>
      <c r="V26" s="73" t="str">
        <f ca="1">IF(ISBLANK('PT Included Fields'!$F72),"",'PT Included Fields'!$F72)</f>
        <v>gadolinium</v>
      </c>
      <c r="W26" s="72"/>
      <c r="X26" s="73" t="str">
        <f ca="1">IF(ISBLANK('PT Included Fields'!$F73),"",'PT Included Fields'!$F73)</f>
        <v>terbium</v>
      </c>
      <c r="Y26" s="72"/>
      <c r="Z26" s="73" t="str">
        <f ca="1">IF(ISBLANK('PT Included Fields'!$F74),"",'PT Included Fields'!$F74)</f>
        <v>dysprosium</v>
      </c>
      <c r="AA26" s="72"/>
      <c r="AB26" s="73" t="str">
        <f ca="1">IF(ISBLANK('PT Included Fields'!$F75),"",'PT Included Fields'!$F75)</f>
        <v>holmium</v>
      </c>
      <c r="AC26" s="72"/>
      <c r="AD26" s="73" t="str">
        <f ca="1">IF(ISBLANK('PT Included Fields'!$F76),"",'PT Included Fields'!$F76)</f>
        <v>erbium</v>
      </c>
      <c r="AE26" s="72"/>
      <c r="AF26" s="73" t="str">
        <f ca="1">IF(ISBLANK('PT Included Fields'!$F77),"",'PT Included Fields'!$F77)</f>
        <v>thulium</v>
      </c>
      <c r="AG26" s="72"/>
      <c r="AH26" s="73" t="str">
        <f ca="1">IF(ISBLANK('PT Included Fields'!$F78),"",'PT Included Fields'!$F78)</f>
        <v>ytterbium</v>
      </c>
      <c r="AI26" s="72"/>
      <c r="AJ26" s="124"/>
      <c r="AK26" s="73" t="str">
        <f ca="1">IF(ISBLANK('PT Included Fields'!$F79),"",'PT Included Fields'!$F79)</f>
        <v>lutetium</v>
      </c>
      <c r="AL26" s="72"/>
      <c r="AM26" s="73" t="str">
        <f ca="1">IF(ISBLANK('PT Included Fields'!$F80),"",'PT Included Fields'!$F80)</f>
        <v>hafnium</v>
      </c>
      <c r="AN26" s="72"/>
      <c r="AO26" s="73" t="str">
        <f ca="1">IF(ISBLANK('PT Included Fields'!$F81),"",'PT Included Fields'!$F81)</f>
        <v>tantalum</v>
      </c>
      <c r="AP26" s="72"/>
      <c r="AQ26" s="73" t="str">
        <f ca="1">IF(ISBLANK('PT Included Fields'!$F82),"",'PT Included Fields'!$F82)</f>
        <v>tungsten</v>
      </c>
      <c r="AR26" s="72"/>
      <c r="AS26" s="73" t="str">
        <f ca="1">IF(ISBLANK('PT Included Fields'!$F83),"",'PT Included Fields'!$F83)</f>
        <v>rhenium</v>
      </c>
      <c r="AT26" s="72"/>
      <c r="AU26" s="73" t="str">
        <f ca="1">IF(ISBLANK('PT Included Fields'!$F84),"",'PT Included Fields'!$F84)</f>
        <v>osmium</v>
      </c>
      <c r="AV26" s="72"/>
      <c r="AW26" s="73" t="str">
        <f ca="1">IF(ISBLANK('PT Included Fields'!$F85),"",'PT Included Fields'!$F85)</f>
        <v>iridium</v>
      </c>
      <c r="AX26" s="72"/>
      <c r="AY26" s="73" t="str">
        <f ca="1">IF(ISBLANK('PT Included Fields'!$F86),"",'PT Included Fields'!$F86)</f>
        <v>platinum</v>
      </c>
      <c r="AZ26" s="72"/>
      <c r="BA26" s="73" t="str">
        <f ca="1">IF(ISBLANK('PT Included Fields'!$F87),"",'PT Included Fields'!$F87)</f>
        <v>gold</v>
      </c>
      <c r="BB26" s="72"/>
      <c r="BC26" s="144" t="str">
        <f ca="1">IF(ISBLANK('PT Included Fields'!$F88),"",'PT Included Fields'!$F88)</f>
        <v>mercury</v>
      </c>
      <c r="BD26" s="72"/>
      <c r="BE26" s="133"/>
      <c r="BF26" s="73" t="str">
        <f ca="1">IF(ISBLANK('PT Included Fields'!$F89),"",'PT Included Fields'!$F89)</f>
        <v>thallium</v>
      </c>
      <c r="BG26" s="72"/>
      <c r="BH26" s="73" t="str">
        <f ca="1">IF(ISBLANK('PT Included Fields'!$F90),"",'PT Included Fields'!$F90)</f>
        <v>lead</v>
      </c>
      <c r="BI26" s="72"/>
      <c r="BJ26" s="73" t="str">
        <f ca="1">IF(ISBLANK('PT Included Fields'!$F91),"",'PT Included Fields'!$F91)</f>
        <v>bismuth</v>
      </c>
      <c r="BK26" s="72"/>
      <c r="BL26" s="73" t="str">
        <f ca="1">IF(ISBLANK('PT Included Fields'!$F92),"",'PT Included Fields'!$F92)</f>
        <v>polonium</v>
      </c>
      <c r="BM26" s="90"/>
      <c r="BN26" s="141" t="str">
        <f ca="1">IF(ISBLANK('PT Included Fields'!$F93),"",'PT Included Fields'!$F93)</f>
        <v>astatine</v>
      </c>
      <c r="BO26" s="72"/>
      <c r="BP26" s="78" t="str">
        <f ca="1">IF(ISBLANK('PT Included Fields'!$F94),"",'PT Included Fields'!$F94)</f>
        <v>radon</v>
      </c>
      <c r="BQ26" s="72"/>
      <c r="BR26" s="10"/>
      <c r="BS26" s="10"/>
      <c r="BT26" s="10"/>
      <c r="BU26" s="10"/>
      <c r="BV26" s="10"/>
      <c r="BW26" s="10"/>
      <c r="BX26" s="10"/>
      <c r="BY26" s="10"/>
      <c r="BZ26" s="10"/>
      <c r="CA26" s="10"/>
    </row>
    <row r="27" spans="1:79" ht="12.75" customHeight="1" x14ac:dyDescent="0.2">
      <c r="A27" s="130"/>
      <c r="B27" s="130"/>
      <c r="C27" s="69" t="str">
        <f ca="1">IF(ISBLANK('PT Included Fields'!$G63),"",'PT Included Fields'!$G63)</f>
        <v>132.9</v>
      </c>
      <c r="D27" s="70"/>
      <c r="E27" s="69" t="str">
        <f ca="1">IF(ISBLANK('PT Included Fields'!$G64),"",'PT Included Fields'!$G64)</f>
        <v>137.3</v>
      </c>
      <c r="F27" s="70"/>
      <c r="G27" s="125"/>
      <c r="H27" s="69" t="str">
        <f ca="1">IF(ISBLANK('PT Included Fields'!$G65),"",'PT Included Fields'!$G65)</f>
        <v>138.9</v>
      </c>
      <c r="I27" s="70"/>
      <c r="J27" s="69" t="str">
        <f ca="1">IF(ISBLANK('PT Included Fields'!$G66),"",'PT Included Fields'!$G66)</f>
        <v>140.1</v>
      </c>
      <c r="K27" s="70"/>
      <c r="L27" s="69" t="str">
        <f ca="1">IF(ISBLANK('PT Included Fields'!$G67),"",'PT Included Fields'!$G67)</f>
        <v>140.9</v>
      </c>
      <c r="M27" s="70"/>
      <c r="N27" s="69" t="str">
        <f ca="1">IF(ISBLANK('PT Included Fields'!$G68),"",'PT Included Fields'!$G68)</f>
        <v>144.2</v>
      </c>
      <c r="O27" s="70"/>
      <c r="P27" s="69" t="str">
        <f ca="1">IF(ISBLANK('PT Included Fields'!$G69),"",'PT Included Fields'!$G69)</f>
        <v>145</v>
      </c>
      <c r="Q27" s="70"/>
      <c r="R27" s="69" t="str">
        <f ca="1">IF(ISBLANK('PT Included Fields'!$G70),"",'PT Included Fields'!$G70)</f>
        <v>150.4</v>
      </c>
      <c r="S27" s="70"/>
      <c r="T27" s="69" t="str">
        <f ca="1">IF(ISBLANK('PT Included Fields'!$G71),"",'PT Included Fields'!$G71)</f>
        <v>152.0</v>
      </c>
      <c r="U27" s="70"/>
      <c r="V27" s="69" t="str">
        <f ca="1">IF(ISBLANK('PT Included Fields'!$G72),"",'PT Included Fields'!$G72)</f>
        <v>157.3</v>
      </c>
      <c r="W27" s="70"/>
      <c r="X27" s="69" t="str">
        <f ca="1">IF(ISBLANK('PT Included Fields'!$G73),"",'PT Included Fields'!$G73)</f>
        <v>158.9</v>
      </c>
      <c r="Y27" s="70"/>
      <c r="Z27" s="69" t="str">
        <f ca="1">IF(ISBLANK('PT Included Fields'!$G74),"",'PT Included Fields'!$G74)</f>
        <v>162.5</v>
      </c>
      <c r="AA27" s="70"/>
      <c r="AB27" s="69" t="str">
        <f ca="1">IF(ISBLANK('PT Included Fields'!$G75),"",'PT Included Fields'!$G75)</f>
        <v>164.9</v>
      </c>
      <c r="AC27" s="70"/>
      <c r="AD27" s="69" t="str">
        <f ca="1">IF(ISBLANK('PT Included Fields'!$G76),"",'PT Included Fields'!$G76)</f>
        <v>167.3</v>
      </c>
      <c r="AE27" s="70"/>
      <c r="AF27" s="69" t="str">
        <f ca="1">IF(ISBLANK('PT Included Fields'!$G77),"",'PT Included Fields'!$G77)</f>
        <v>168.9</v>
      </c>
      <c r="AG27" s="70"/>
      <c r="AH27" s="69" t="str">
        <f ca="1">IF(ISBLANK('PT Included Fields'!$G78),"",'PT Included Fields'!$G78)</f>
        <v>173.1</v>
      </c>
      <c r="AI27" s="70"/>
      <c r="AJ27" s="125"/>
      <c r="AK27" s="69" t="str">
        <f ca="1">IF(ISBLANK('PT Included Fields'!$G79),"",'PT Included Fields'!$G79)</f>
        <v>175.0</v>
      </c>
      <c r="AL27" s="70"/>
      <c r="AM27" s="69" t="str">
        <f ca="1">IF(ISBLANK('PT Included Fields'!$G80),"",'PT Included Fields'!$G80)</f>
        <v>178.5</v>
      </c>
      <c r="AN27" s="70"/>
      <c r="AO27" s="69" t="str">
        <f ca="1">IF(ISBLANK('PT Included Fields'!$G81),"",'PT Included Fields'!$G81)</f>
        <v>180.9</v>
      </c>
      <c r="AP27" s="70"/>
      <c r="AQ27" s="69" t="str">
        <f ca="1">IF(ISBLANK('PT Included Fields'!$G82),"",'PT Included Fields'!$G82)</f>
        <v>183.8</v>
      </c>
      <c r="AR27" s="70"/>
      <c r="AS27" s="69" t="str">
        <f ca="1">IF(ISBLANK('PT Included Fields'!$G83),"",'PT Included Fields'!$G83)</f>
        <v>186.2</v>
      </c>
      <c r="AT27" s="70"/>
      <c r="AU27" s="69" t="str">
        <f ca="1">IF(ISBLANK('PT Included Fields'!$G84),"",'PT Included Fields'!$G84)</f>
        <v>190.2</v>
      </c>
      <c r="AV27" s="70"/>
      <c r="AW27" s="69" t="str">
        <f ca="1">IF(ISBLANK('PT Included Fields'!$G85),"",'PT Included Fields'!$G85)</f>
        <v>192.2</v>
      </c>
      <c r="AX27" s="70"/>
      <c r="AY27" s="69" t="str">
        <f ca="1">IF(ISBLANK('PT Included Fields'!$G86),"",'PT Included Fields'!$G86)</f>
        <v>195.1</v>
      </c>
      <c r="AZ27" s="70"/>
      <c r="BA27" s="69" t="str">
        <f ca="1">IF(ISBLANK('PT Included Fields'!$G87),"",'PT Included Fields'!$G87)</f>
        <v>197.0</v>
      </c>
      <c r="BB27" s="70"/>
      <c r="BC27" s="142" t="str">
        <f ca="1">IF(ISBLANK('PT Included Fields'!$G88),"",'PT Included Fields'!$G88)</f>
        <v>200.6</v>
      </c>
      <c r="BD27" s="70"/>
      <c r="BE27" s="134"/>
      <c r="BF27" s="69" t="str">
        <f ca="1">IF(ISBLANK('PT Included Fields'!$G89),"",'PT Included Fields'!$G89)</f>
        <v>204.4</v>
      </c>
      <c r="BG27" s="70"/>
      <c r="BH27" s="69" t="str">
        <f ca="1">IF(ISBLANK('PT Included Fields'!$G90),"",'PT Included Fields'!$G90)</f>
        <v>207.2</v>
      </c>
      <c r="BI27" s="70"/>
      <c r="BJ27" s="69" t="str">
        <f ca="1">IF(ISBLANK('PT Included Fields'!$G91),"",'PT Included Fields'!$G91)</f>
        <v>209.0</v>
      </c>
      <c r="BK27" s="70"/>
      <c r="BL27" s="69" t="str">
        <f ca="1">IF(ISBLANK('PT Included Fields'!$G92),"",'PT Included Fields'!$G92)</f>
        <v>209</v>
      </c>
      <c r="BM27" s="102"/>
      <c r="BN27" s="75" t="str">
        <f ca="1">IF(ISBLANK('PT Included Fields'!$G93),"",'PT Included Fields'!$G93)</f>
        <v>210</v>
      </c>
      <c r="BO27" s="76"/>
      <c r="BP27" s="77" t="str">
        <f ca="1">IF(ISBLANK('PT Included Fields'!$G94),"",'PT Included Fields'!$G94)</f>
        <v>222</v>
      </c>
      <c r="BQ27" s="70"/>
      <c r="BR27" s="10"/>
      <c r="BS27" s="10"/>
      <c r="BT27" s="10"/>
      <c r="BU27" s="10"/>
      <c r="BV27" s="10"/>
      <c r="BW27" s="10"/>
      <c r="BX27" s="10"/>
      <c r="BY27" s="10"/>
      <c r="BZ27" s="10"/>
      <c r="CA27" s="10"/>
    </row>
    <row r="28" spans="1:79" ht="11.25" customHeight="1" x14ac:dyDescent="0.2">
      <c r="A28" s="135">
        <f ca="1">'PT Included Fields'!E95</f>
        <v>7</v>
      </c>
      <c r="B28" s="136" t="str">
        <f ca="1">CONCATENATE(A28,"s")</f>
        <v>7s</v>
      </c>
      <c r="C28" s="5">
        <f ca="1">IF(ISBLANK('PT Included Fields'!$A95),"",'PT Included Fields'!$A95)</f>
        <v>87</v>
      </c>
      <c r="D28" s="6" t="str">
        <f ca="1">IF(ISBLANK('PT Included Fields'!$H95),"",'PT Included Fields'!$H95)</f>
        <v>+1</v>
      </c>
      <c r="E28" s="5">
        <f ca="1">IF(ISBLANK('PT Included Fields'!$A96),"",'PT Included Fields'!$A96)</f>
        <v>88</v>
      </c>
      <c r="F28" s="6" t="str">
        <f ca="1">IF(ISBLANK('PT Included Fields'!$H96),"",'PT Included Fields'!$H96)</f>
        <v>+2</v>
      </c>
      <c r="G28" s="123" t="str">
        <f ca="1">CONCATENATE($A20,"f")</f>
        <v>5f</v>
      </c>
      <c r="H28" s="5">
        <f ca="1">IF(ISBLANK('PT Included Fields'!$A97),"",'PT Included Fields'!$A97)</f>
        <v>89</v>
      </c>
      <c r="I28" s="6" t="str">
        <f ca="1">IF(ISBLANK('PT Included Fields'!$H97),"",'PT Included Fields'!$H97)</f>
        <v>+3</v>
      </c>
      <c r="J28" s="5">
        <f ca="1">IF(ISBLANK('PT Included Fields'!$A98),"",'PT Included Fields'!$A98)</f>
        <v>90</v>
      </c>
      <c r="K28" s="6" t="str">
        <f ca="1">IF(ISBLANK('PT Included Fields'!$H98),"",'PT Included Fields'!$H98)</f>
        <v>+4</v>
      </c>
      <c r="L28" s="5">
        <f ca="1">IF(ISBLANK('PT Included Fields'!$A99),"",'PT Included Fields'!$A99)</f>
        <v>91</v>
      </c>
      <c r="M28" s="6" t="str">
        <f ca="1">IF(ISBLANK('PT Included Fields'!$H99),"",'PT Included Fields'!$H99)</f>
        <v>+5,4</v>
      </c>
      <c r="N28" s="5">
        <f ca="1">IF(ISBLANK('PT Included Fields'!$A100),"",'PT Included Fields'!$A100)</f>
        <v>92</v>
      </c>
      <c r="O28" s="6" t="str">
        <f ca="1">IF(ISBLANK('PT Included Fields'!$H100),"",'PT Included Fields'!$H100)</f>
        <v>+6,3,4,5</v>
      </c>
      <c r="P28" s="5">
        <f ca="1">IF(ISBLANK('PT Included Fields'!$A101),"",'PT Included Fields'!$A101)</f>
        <v>93</v>
      </c>
      <c r="Q28" s="6" t="str">
        <f ca="1">IF(ISBLANK('PT Included Fields'!$H101),"",'PT Included Fields'!$H101)</f>
        <v>+5,3,4,6</v>
      </c>
      <c r="R28" s="5">
        <f ca="1">IF(ISBLANK('PT Included Fields'!$A102),"",'PT Included Fields'!$A102)</f>
        <v>94</v>
      </c>
      <c r="S28" s="6" t="str">
        <f ca="1">IF(ISBLANK('PT Included Fields'!$H102),"",'PT Included Fields'!$H102)</f>
        <v>+4,3,5,6</v>
      </c>
      <c r="T28" s="5">
        <f ca="1">IF(ISBLANK('PT Included Fields'!$A103),"",'PT Included Fields'!$A103)</f>
        <v>95</v>
      </c>
      <c r="U28" s="6" t="str">
        <f ca="1">IF(ISBLANK('PT Included Fields'!$H103),"",'PT Included Fields'!$H103)</f>
        <v>+3,4,5,6</v>
      </c>
      <c r="V28" s="5">
        <f ca="1">IF(ISBLANK('PT Included Fields'!$A104),"",'PT Included Fields'!$A104)</f>
        <v>96</v>
      </c>
      <c r="W28" s="6" t="str">
        <f ca="1">IF(ISBLANK('PT Included Fields'!$H104),"",'PT Included Fields'!$H104)</f>
        <v>+3</v>
      </c>
      <c r="X28" s="5">
        <f ca="1">IF(ISBLANK('PT Included Fields'!$A105),"",'PT Included Fields'!$A105)</f>
        <v>97</v>
      </c>
      <c r="Y28" s="6" t="str">
        <f ca="1">IF(ISBLANK('PT Included Fields'!$H105),"",'PT Included Fields'!$H105)</f>
        <v>+3,4</v>
      </c>
      <c r="Z28" s="5">
        <f ca="1">IF(ISBLANK('PT Included Fields'!$A106),"",'PT Included Fields'!$A106)</f>
        <v>98</v>
      </c>
      <c r="AA28" s="6" t="str">
        <f ca="1">IF(ISBLANK('PT Included Fields'!$H106),"",'PT Included Fields'!$H106)</f>
        <v>+3</v>
      </c>
      <c r="AB28" s="5">
        <f ca="1">IF(ISBLANK('PT Included Fields'!$A107),"",'PT Included Fields'!$A107)</f>
        <v>99</v>
      </c>
      <c r="AC28" s="6" t="str">
        <f ca="1">IF(ISBLANK('PT Included Fields'!$H107),"",'PT Included Fields'!$H107)</f>
        <v>+3</v>
      </c>
      <c r="AD28" s="5">
        <f ca="1">IF(ISBLANK('PT Included Fields'!$A108),"",'PT Included Fields'!$A108)</f>
        <v>100</v>
      </c>
      <c r="AE28" s="6" t="str">
        <f ca="1">IF(ISBLANK('PT Included Fields'!$H108),"",'PT Included Fields'!$H108)</f>
        <v>+3</v>
      </c>
      <c r="AF28" s="5">
        <f ca="1">IF(ISBLANK('PT Included Fields'!$A109),"",'PT Included Fields'!$A109)</f>
        <v>101</v>
      </c>
      <c r="AG28" s="6" t="str">
        <f ca="1">IF(ISBLANK('PT Included Fields'!$H109),"",'PT Included Fields'!$H109)</f>
        <v>+3,2</v>
      </c>
      <c r="AH28" s="5">
        <f ca="1">IF(ISBLANK('PT Included Fields'!$A110),"",'PT Included Fields'!$A110)</f>
        <v>102</v>
      </c>
      <c r="AI28" s="6" t="str">
        <f ca="1">IF(ISBLANK('PT Included Fields'!$H110),"",'PT Included Fields'!$H110)</f>
        <v>+2,3</v>
      </c>
      <c r="AJ28" s="123" t="str">
        <f ca="1">CONCATENATE("‡ ",$A24,"d")</f>
        <v>‡ 6d</v>
      </c>
      <c r="AK28" s="5">
        <f ca="1">IF(ISBLANK('PT Included Fields'!$A111),"",'PT Included Fields'!$A111)</f>
        <v>103</v>
      </c>
      <c r="AL28" s="6" t="str">
        <f ca="1">IF(ISBLANK('PT Included Fields'!$H111),"",'PT Included Fields'!$H111)</f>
        <v>+3</v>
      </c>
      <c r="AM28" s="5">
        <f ca="1">IF(ISBLANK('PT Included Fields'!$A112),"",'PT Included Fields'!$A112)</f>
        <v>104</v>
      </c>
      <c r="AN28" s="6" t="str">
        <f ca="1">IF(ISBLANK('PT Included Fields'!$H112),"",'PT Included Fields'!$H112)</f>
        <v/>
      </c>
      <c r="AO28" s="5">
        <f ca="1">IF(ISBLANK('PT Included Fields'!$A113),"",'PT Included Fields'!$A113)</f>
        <v>105</v>
      </c>
      <c r="AP28" s="6" t="str">
        <f ca="1">IF(ISBLANK('PT Included Fields'!$H113),"",'PT Included Fields'!$H113)</f>
        <v/>
      </c>
      <c r="AQ28" s="5">
        <f ca="1">IF(ISBLANK('PT Included Fields'!$A114),"",'PT Included Fields'!$A114)</f>
        <v>106</v>
      </c>
      <c r="AR28" s="6" t="str">
        <f ca="1">IF(ISBLANK('PT Included Fields'!$H114),"",'PT Included Fields'!$H114)</f>
        <v/>
      </c>
      <c r="AS28" s="5">
        <f ca="1">IF(ISBLANK('PT Included Fields'!$A115),"",'PT Included Fields'!$A115)</f>
        <v>107</v>
      </c>
      <c r="AT28" s="6" t="str">
        <f ca="1">IF(ISBLANK('PT Included Fields'!$H115),"",'PT Included Fields'!$H115)</f>
        <v/>
      </c>
      <c r="AU28" s="5">
        <f ca="1">IF(ISBLANK('PT Included Fields'!$A116),"",'PT Included Fields'!$A116)</f>
        <v>108</v>
      </c>
      <c r="AV28" s="6" t="str">
        <f ca="1">IF(ISBLANK('PT Included Fields'!$H116),"",'PT Included Fields'!$H116)</f>
        <v/>
      </c>
      <c r="AW28" s="5">
        <f ca="1">IF(ISBLANK('PT Included Fields'!$A117),"",'PT Included Fields'!$A117)</f>
        <v>109</v>
      </c>
      <c r="AX28" s="6" t="str">
        <f ca="1">IF(ISBLANK('PT Included Fields'!$H117),"",'PT Included Fields'!$H117)</f>
        <v/>
      </c>
      <c r="AY28" s="5">
        <f ca="1">IF(ISBLANK('PT Included Fields'!$A118),"",'PT Included Fields'!$A118)</f>
        <v>110</v>
      </c>
      <c r="AZ28" s="28" t="str">
        <f ca="1">IF(ISBLANK('PT Included Fields'!$H118),"",'PT Included Fields'!$H118)</f>
        <v/>
      </c>
      <c r="BA28" s="5">
        <f ca="1">IF(ISBLANK('PT Included Fields'!$A119),"",'PT Included Fields'!$A119)</f>
        <v>111</v>
      </c>
      <c r="BB28" s="28" t="str">
        <f ca="1">IF(ISBLANK('PT Included Fields'!$H119),"",'PT Included Fields'!$H119)</f>
        <v/>
      </c>
      <c r="BC28" s="5">
        <f ca="1">IF(ISBLANK('PT Included Fields'!$A120),"",'PT Included Fields'!$A120)</f>
        <v>112</v>
      </c>
      <c r="BD28" s="28" t="str">
        <f ca="1">IF(ISBLANK('PT Included Fields'!$H120),"",'PT Included Fields'!$H120)</f>
        <v/>
      </c>
      <c r="BE28" s="132" t="str">
        <f ca="1">CONCATENATE(A28,"p")</f>
        <v>7p</v>
      </c>
      <c r="BF28" s="5">
        <f ca="1">IF(ISBLANK('PT Included Fields'!$A121),"",'PT Included Fields'!$A121)</f>
        <v>113</v>
      </c>
      <c r="BG28" s="28" t="str">
        <f ca="1">IF(ISBLANK('PT Included Fields'!$H121),"",'PT Included Fields'!$H121)</f>
        <v/>
      </c>
      <c r="BH28" s="5">
        <f ca="1">IF(ISBLANK('PT Included Fields'!$A122),"",'PT Included Fields'!$A122)</f>
        <v>114</v>
      </c>
      <c r="BI28" s="28" t="str">
        <f ca="1">IF(ISBLANK('PT Included Fields'!$H122),"",'PT Included Fields'!$H122)</f>
        <v/>
      </c>
      <c r="BJ28" s="5">
        <f ca="1">IF(ISBLANK('PT Included Fields'!$A123),"",'PT Included Fields'!$A123)</f>
        <v>115</v>
      </c>
      <c r="BK28" s="28" t="str">
        <f ca="1">IF(ISBLANK('PT Included Fields'!$H123),"",'PT Included Fields'!$H123)</f>
        <v/>
      </c>
      <c r="BL28" s="5">
        <f ca="1">IF(ISBLANK('PT Included Fields'!$A124),"",'PT Included Fields'!$A124)</f>
        <v>116</v>
      </c>
      <c r="BM28" s="28" t="str">
        <f ca="1">IF(ISBLANK('PT Included Fields'!$H124),"",'PT Included Fields'!$H124)</f>
        <v/>
      </c>
      <c r="BN28" s="21">
        <f ca="1">IF(ISBLANK('PT Included Fields'!$A125),"",'PT Included Fields'!$A125)</f>
        <v>117</v>
      </c>
      <c r="BO28" s="29" t="str">
        <f ca="1">IF(ISBLANK('PT Included Fields'!$H125),"",'PT Included Fields'!$H125)</f>
        <v/>
      </c>
      <c r="BP28" s="1">
        <f ca="1">IF(ISBLANK('PT Included Fields'!$A126),"",'PT Included Fields'!$A126)</f>
        <v>118</v>
      </c>
      <c r="BQ28" s="8" t="str">
        <f ca="1">IF(ISBLANK('PT Included Fields'!$H126),"",'PT Included Fields'!$H126)</f>
        <v/>
      </c>
      <c r="BR28" s="3"/>
      <c r="BS28" s="3"/>
      <c r="BT28" s="3"/>
      <c r="BU28" s="3"/>
      <c r="BV28" s="3"/>
      <c r="BW28" s="3"/>
      <c r="BX28" s="3"/>
      <c r="BY28" s="3"/>
      <c r="BZ28" s="3"/>
      <c r="CA28" s="3"/>
    </row>
    <row r="29" spans="1:79" ht="18" customHeight="1" x14ac:dyDescent="0.25">
      <c r="A29" s="129"/>
      <c r="B29" s="129"/>
      <c r="C29" s="74" t="str">
        <f ca="1">IF(ISBLANK('PT Included Fields'!$B95),"",'PT Included Fields'!$B95)</f>
        <v>Fr</v>
      </c>
      <c r="D29" s="72"/>
      <c r="E29" s="74" t="str">
        <f ca="1">IF(ISBLANK('PT Included Fields'!$B96),"",'PT Included Fields'!$B96)</f>
        <v>Ra</v>
      </c>
      <c r="F29" s="72"/>
      <c r="G29" s="124"/>
      <c r="H29" s="74" t="str">
        <f ca="1">IF(ISBLANK('PT Included Fields'!$B97),"",'PT Included Fields'!$B97)</f>
        <v>Ac</v>
      </c>
      <c r="I29" s="72"/>
      <c r="J29" s="74" t="str">
        <f ca="1">IF(ISBLANK('PT Included Fields'!$B98),"",'PT Included Fields'!$B98)</f>
        <v>Th</v>
      </c>
      <c r="K29" s="72"/>
      <c r="L29" s="74" t="str">
        <f ca="1">IF(ISBLANK('PT Included Fields'!$B99),"",'PT Included Fields'!$B99)</f>
        <v>Pa</v>
      </c>
      <c r="M29" s="72"/>
      <c r="N29" s="74" t="str">
        <f ca="1">IF(ISBLANK('PT Included Fields'!$B100),"",'PT Included Fields'!$B100)</f>
        <v>U</v>
      </c>
      <c r="O29" s="72"/>
      <c r="P29" s="71" t="str">
        <f ca="1">IF(ISBLANK('PT Included Fields'!$B101),"",'PT Included Fields'!$B101)</f>
        <v>Np</v>
      </c>
      <c r="Q29" s="72"/>
      <c r="R29" s="71" t="str">
        <f ca="1">IF(ISBLANK('PT Included Fields'!$B102),"",'PT Included Fields'!$B102)</f>
        <v>Pu</v>
      </c>
      <c r="S29" s="72"/>
      <c r="T29" s="71" t="str">
        <f ca="1">IF(ISBLANK('PT Included Fields'!$B103),"",'PT Included Fields'!$B103)</f>
        <v>Am</v>
      </c>
      <c r="U29" s="72"/>
      <c r="V29" s="71" t="str">
        <f ca="1">IF(ISBLANK('PT Included Fields'!$B104),"",'PT Included Fields'!$B104)</f>
        <v>Cm</v>
      </c>
      <c r="W29" s="72"/>
      <c r="X29" s="71" t="str">
        <f ca="1">IF(ISBLANK('PT Included Fields'!$B105),"",'PT Included Fields'!$B105)</f>
        <v>Bk</v>
      </c>
      <c r="Y29" s="72"/>
      <c r="Z29" s="71" t="str">
        <f ca="1">IF(ISBLANK('PT Included Fields'!$B106),"",'PT Included Fields'!$B106)</f>
        <v>Cf</v>
      </c>
      <c r="AA29" s="72"/>
      <c r="AB29" s="71" t="str">
        <f ca="1">IF(ISBLANK('PT Included Fields'!$B107),"",'PT Included Fields'!$B107)</f>
        <v>Es</v>
      </c>
      <c r="AC29" s="72"/>
      <c r="AD29" s="71" t="str">
        <f ca="1">IF(ISBLANK('PT Included Fields'!$B108),"",'PT Included Fields'!$B108)</f>
        <v>Fm</v>
      </c>
      <c r="AE29" s="72"/>
      <c r="AF29" s="71" t="str">
        <f ca="1">IF(ISBLANK('PT Included Fields'!$B109),"",'PT Included Fields'!$B109)</f>
        <v>Md</v>
      </c>
      <c r="AG29" s="72"/>
      <c r="AH29" s="71" t="str">
        <f ca="1">IF(ISBLANK('PT Included Fields'!$B110),"",'PT Included Fields'!$B110)</f>
        <v>No</v>
      </c>
      <c r="AI29" s="72"/>
      <c r="AJ29" s="124"/>
      <c r="AK29" s="71" t="str">
        <f ca="1">IF(ISBLANK('PT Included Fields'!$B111),"",'PT Included Fields'!$B111)</f>
        <v>Lr</v>
      </c>
      <c r="AL29" s="72"/>
      <c r="AM29" s="71" t="str">
        <f ca="1">IF(ISBLANK('PT Included Fields'!$B112),"",'PT Included Fields'!$B112)</f>
        <v>Rf</v>
      </c>
      <c r="AN29" s="72"/>
      <c r="AO29" s="71" t="str">
        <f ca="1">IF(ISBLANK('PT Included Fields'!$B113),"",'PT Included Fields'!$B113)</f>
        <v>Db</v>
      </c>
      <c r="AP29" s="72"/>
      <c r="AQ29" s="71" t="str">
        <f ca="1">IF(ISBLANK('PT Included Fields'!$B114),"",'PT Included Fields'!$B114)</f>
        <v>Sg</v>
      </c>
      <c r="AR29" s="72"/>
      <c r="AS29" s="71" t="str">
        <f ca="1">IF(ISBLANK('PT Included Fields'!$B115),"",'PT Included Fields'!$B115)</f>
        <v>Bh</v>
      </c>
      <c r="AT29" s="72"/>
      <c r="AU29" s="71" t="str">
        <f ca="1">IF(ISBLANK('PT Included Fields'!$B116),"",'PT Included Fields'!$B116)</f>
        <v>Hs</v>
      </c>
      <c r="AV29" s="72"/>
      <c r="AW29" s="71" t="str">
        <f ca="1">IF(ISBLANK('PT Included Fields'!$B117),"",'PT Included Fields'!$B117)</f>
        <v>Mt</v>
      </c>
      <c r="AX29" s="72"/>
      <c r="AY29" s="71" t="str">
        <f ca="1">IF(ISBLANK('PT Included Fields'!$B118),"",'PT Included Fields'!$B118)</f>
        <v>Ds</v>
      </c>
      <c r="AZ29" s="72"/>
      <c r="BA29" s="71" t="str">
        <f ca="1">IF(ISBLANK('PT Included Fields'!$B119),"",'PT Included Fields'!$B119)</f>
        <v>Rg</v>
      </c>
      <c r="BB29" s="72"/>
      <c r="BC29" s="71" t="str">
        <f ca="1">IF(ISBLANK('PT Included Fields'!$B120),"",'PT Included Fields'!$B120)</f>
        <v>Cn</v>
      </c>
      <c r="BD29" s="72"/>
      <c r="BE29" s="133"/>
      <c r="BF29" s="71" t="str">
        <f ca="1">IF(ISBLANK('PT Included Fields'!$B121),"",'PT Included Fields'!$B121)</f>
        <v>Nh</v>
      </c>
      <c r="BG29" s="72"/>
      <c r="BH29" s="71" t="str">
        <f ca="1">IF(ISBLANK('PT Included Fields'!$B122),"",'PT Included Fields'!$B122)</f>
        <v>Fl</v>
      </c>
      <c r="BI29" s="72"/>
      <c r="BJ29" s="71" t="str">
        <f ca="1">IF(ISBLANK('PT Included Fields'!$B123),"",'PT Included Fields'!$B123)</f>
        <v>Mc</v>
      </c>
      <c r="BK29" s="72"/>
      <c r="BL29" s="71" t="str">
        <f ca="1">IF(ISBLANK('PT Included Fields'!$B124),"",'PT Included Fields'!$B124)</f>
        <v>Lv</v>
      </c>
      <c r="BM29" s="72"/>
      <c r="BN29" s="71" t="str">
        <f ca="1">IF(ISBLANK('PT Included Fields'!$B125),"",'PT Included Fields'!$B125)</f>
        <v>Ts</v>
      </c>
      <c r="BO29" s="72"/>
      <c r="BP29" s="79" t="str">
        <f ca="1">IF(ISBLANK('PT Included Fields'!$B126),"",'PT Included Fields'!$B126)</f>
        <v>Og</v>
      </c>
      <c r="BQ29" s="72"/>
      <c r="BR29" s="10"/>
      <c r="BS29" s="10"/>
      <c r="BT29" s="10"/>
      <c r="BU29" s="10"/>
      <c r="BV29" s="10"/>
      <c r="BW29" s="10"/>
      <c r="BX29" s="10"/>
      <c r="BY29" s="10"/>
      <c r="BZ29" s="10"/>
      <c r="CA29" s="10"/>
    </row>
    <row r="30" spans="1:79" ht="9.75" customHeight="1" x14ac:dyDescent="0.2">
      <c r="A30" s="129"/>
      <c r="B30" s="129"/>
      <c r="C30" s="73" t="str">
        <f ca="1">IF(ISBLANK('PT Included Fields'!$F95),"",'PT Included Fields'!$F95)</f>
        <v>francium</v>
      </c>
      <c r="D30" s="72"/>
      <c r="E30" s="73" t="str">
        <f ca="1">IF(ISBLANK('PT Included Fields'!$F96),"",'PT Included Fields'!$F96)</f>
        <v>radium</v>
      </c>
      <c r="F30" s="72"/>
      <c r="G30" s="124"/>
      <c r="H30" s="73" t="str">
        <f ca="1">IF(ISBLANK('PT Included Fields'!$F97),"",'PT Included Fields'!$F97)</f>
        <v>actinium</v>
      </c>
      <c r="I30" s="72"/>
      <c r="J30" s="73" t="str">
        <f ca="1">IF(ISBLANK('PT Included Fields'!$F98),"",'PT Included Fields'!$F98)</f>
        <v>thorium</v>
      </c>
      <c r="K30" s="72"/>
      <c r="L30" s="73" t="str">
        <f ca="1">IF(ISBLANK('PT Included Fields'!$F99),"",'PT Included Fields'!$F99)</f>
        <v>protactinium</v>
      </c>
      <c r="M30" s="72"/>
      <c r="N30" s="73" t="str">
        <f ca="1">IF(ISBLANK('PT Included Fields'!$F100),"",'PT Included Fields'!$F100)</f>
        <v>uranium</v>
      </c>
      <c r="O30" s="72"/>
      <c r="P30" s="73" t="str">
        <f ca="1">IF(ISBLANK('PT Included Fields'!$F101),"",'PT Included Fields'!$F101)</f>
        <v>neptunium</v>
      </c>
      <c r="Q30" s="72"/>
      <c r="R30" s="73" t="str">
        <f ca="1">IF(ISBLANK('PT Included Fields'!$F102),"",'PT Included Fields'!$F102)</f>
        <v>plutonium</v>
      </c>
      <c r="S30" s="72"/>
      <c r="T30" s="73" t="str">
        <f ca="1">IF(ISBLANK('PT Included Fields'!$F103),"",'PT Included Fields'!$F103)</f>
        <v>americium</v>
      </c>
      <c r="U30" s="72"/>
      <c r="V30" s="73" t="str">
        <f ca="1">IF(ISBLANK('PT Included Fields'!$F104),"",'PT Included Fields'!$F104)</f>
        <v>curium</v>
      </c>
      <c r="W30" s="72"/>
      <c r="X30" s="73" t="str">
        <f ca="1">IF(ISBLANK('PT Included Fields'!$F105),"",'PT Included Fields'!$F105)</f>
        <v>berkelium</v>
      </c>
      <c r="Y30" s="72"/>
      <c r="Z30" s="73" t="str">
        <f ca="1">IF(ISBLANK('PT Included Fields'!$F106),"",'PT Included Fields'!$F106)</f>
        <v>californium</v>
      </c>
      <c r="AA30" s="72"/>
      <c r="AB30" s="73" t="str">
        <f ca="1">IF(ISBLANK('PT Included Fields'!$F107),"",'PT Included Fields'!$F107)</f>
        <v>einsteinium</v>
      </c>
      <c r="AC30" s="72"/>
      <c r="AD30" s="73" t="str">
        <f ca="1">IF(ISBLANK('PT Included Fields'!$F108),"",'PT Included Fields'!$F108)</f>
        <v>fermium</v>
      </c>
      <c r="AE30" s="72"/>
      <c r="AF30" s="73" t="str">
        <f ca="1">IF(ISBLANK('PT Included Fields'!$F109),"",'PT Included Fields'!$F109)</f>
        <v>mendelevium</v>
      </c>
      <c r="AG30" s="72"/>
      <c r="AH30" s="73" t="str">
        <f ca="1">IF(ISBLANK('PT Included Fields'!$F110),"",'PT Included Fields'!$F110)</f>
        <v>nobelium</v>
      </c>
      <c r="AI30" s="72"/>
      <c r="AJ30" s="124"/>
      <c r="AK30" s="73" t="str">
        <f ca="1">IF(ISBLANK('PT Included Fields'!$F111),"",'PT Included Fields'!$F111)</f>
        <v>lawrencium</v>
      </c>
      <c r="AL30" s="72"/>
      <c r="AM30" s="73" t="str">
        <f ca="1">IF(ISBLANK('PT Included Fields'!$F112),"",'PT Included Fields'!$F112)</f>
        <v>rutherfordium</v>
      </c>
      <c r="AN30" s="72"/>
      <c r="AO30" s="73" t="str">
        <f ca="1">IF(ISBLANK('PT Included Fields'!$F113),"",'PT Included Fields'!$F113)</f>
        <v>dubnium</v>
      </c>
      <c r="AP30" s="72"/>
      <c r="AQ30" s="73" t="str">
        <f ca="1">IF(ISBLANK('PT Included Fields'!$F114),"",'PT Included Fields'!$F114)</f>
        <v>seaborgium</v>
      </c>
      <c r="AR30" s="72"/>
      <c r="AS30" s="73" t="str">
        <f ca="1">IF(ISBLANK('PT Included Fields'!$F115),"",'PT Included Fields'!$F115)</f>
        <v>bohrium</v>
      </c>
      <c r="AT30" s="72"/>
      <c r="AU30" s="73" t="str">
        <f ca="1">IF(ISBLANK('PT Included Fields'!$F116),"",'PT Included Fields'!$F116)</f>
        <v>hassium</v>
      </c>
      <c r="AV30" s="72"/>
      <c r="AW30" s="73" t="str">
        <f ca="1">IF(ISBLANK('PT Included Fields'!$F117),"",'PT Included Fields'!$F117)</f>
        <v>meitnerium</v>
      </c>
      <c r="AX30" s="72"/>
      <c r="AY30" s="73" t="str">
        <f ca="1">IF(ISBLANK('PT Included Fields'!$F118),"",'PT Included Fields'!$F118)</f>
        <v>darmstadtium</v>
      </c>
      <c r="AZ30" s="72"/>
      <c r="BA30" s="73" t="str">
        <f ca="1">IF(ISBLANK('PT Included Fields'!$F119),"",'PT Included Fields'!$F119)</f>
        <v>roentgentium</v>
      </c>
      <c r="BB30" s="72"/>
      <c r="BC30" s="73" t="str">
        <f ca="1">IF(ISBLANK('PT Included Fields'!$F120),"",'PT Included Fields'!$F120)</f>
        <v>copernicum</v>
      </c>
      <c r="BD30" s="72"/>
      <c r="BE30" s="133"/>
      <c r="BF30" s="73" t="str">
        <f ca="1">IF(ISBLANK('PT Included Fields'!$F121),"",'PT Included Fields'!$F121)</f>
        <v>nihonium</v>
      </c>
      <c r="BG30" s="72"/>
      <c r="BH30" s="73" t="str">
        <f ca="1">IF(ISBLANK('PT Included Fields'!$F122),"",'PT Included Fields'!$F122)</f>
        <v>flerovium</v>
      </c>
      <c r="BI30" s="72"/>
      <c r="BJ30" s="73" t="str">
        <f ca="1">IF(ISBLANK('PT Included Fields'!$F123),"",'PT Included Fields'!$F123)</f>
        <v>moscovium</v>
      </c>
      <c r="BK30" s="72"/>
      <c r="BL30" s="73" t="str">
        <f ca="1">IF(ISBLANK('PT Included Fields'!$F124),"",'PT Included Fields'!$F124)</f>
        <v>livermorium</v>
      </c>
      <c r="BM30" s="72"/>
      <c r="BN30" s="73" t="str">
        <f ca="1">IF(ISBLANK('PT Included Fields'!$F125),"",'PT Included Fields'!$F125)</f>
        <v>tennessine</v>
      </c>
      <c r="BO30" s="72"/>
      <c r="BP30" s="78" t="str">
        <f ca="1">IF(ISBLANK('PT Included Fields'!$F126),"",'PT Included Fields'!$F126)</f>
        <v>oganesson</v>
      </c>
      <c r="BQ30" s="72"/>
      <c r="BR30" s="10"/>
      <c r="BS30" s="10"/>
      <c r="BT30" s="10"/>
      <c r="BU30" s="10"/>
      <c r="BV30" s="10"/>
      <c r="BW30" s="10"/>
      <c r="BX30" s="10"/>
      <c r="BY30" s="10"/>
      <c r="BZ30" s="10"/>
      <c r="CA30" s="10"/>
    </row>
    <row r="31" spans="1:79" ht="12.75" customHeight="1" x14ac:dyDescent="0.2">
      <c r="A31" s="130"/>
      <c r="B31" s="130"/>
      <c r="C31" s="69" t="str">
        <f ca="1">IF(ISBLANK('PT Included Fields'!$G95),"",'PT Included Fields'!$G95)</f>
        <v>223</v>
      </c>
      <c r="D31" s="70"/>
      <c r="E31" s="69" t="str">
        <f ca="1">IF(ISBLANK('PT Included Fields'!$G96),"",'PT Included Fields'!$G96)</f>
        <v>226</v>
      </c>
      <c r="F31" s="70"/>
      <c r="G31" s="125"/>
      <c r="H31" s="69" t="str">
        <f ca="1">IF(ISBLANK('PT Included Fields'!$G97),"",'PT Included Fields'!$G97)</f>
        <v>227</v>
      </c>
      <c r="I31" s="70"/>
      <c r="J31" s="69" t="str">
        <f ca="1">IF(ISBLANK('PT Included Fields'!$G98),"",'PT Included Fields'!$G98)</f>
        <v>232.0</v>
      </c>
      <c r="K31" s="70"/>
      <c r="L31" s="69" t="str">
        <f ca="1">IF(ISBLANK('PT Included Fields'!$G99),"",'PT Included Fields'!$G99)</f>
        <v>231.0</v>
      </c>
      <c r="M31" s="70"/>
      <c r="N31" s="69" t="str">
        <f ca="1">IF(ISBLANK('PT Included Fields'!$G100),"",'PT Included Fields'!$G100)</f>
        <v>238.0</v>
      </c>
      <c r="O31" s="70"/>
      <c r="P31" s="69" t="str">
        <f ca="1">IF(ISBLANK('PT Included Fields'!$G101),"",'PT Included Fields'!$G101)</f>
        <v>237</v>
      </c>
      <c r="Q31" s="70"/>
      <c r="R31" s="69" t="str">
        <f ca="1">IF(ISBLANK('PT Included Fields'!$G102),"",'PT Included Fields'!$G102)</f>
        <v>244</v>
      </c>
      <c r="S31" s="70"/>
      <c r="T31" s="69" t="str">
        <f ca="1">IF(ISBLANK('PT Included Fields'!$G103),"",'PT Included Fields'!$G103)</f>
        <v>243</v>
      </c>
      <c r="U31" s="70"/>
      <c r="V31" s="69" t="str">
        <f ca="1">IF(ISBLANK('PT Included Fields'!$G104),"",'PT Included Fields'!$G104)</f>
        <v>247</v>
      </c>
      <c r="W31" s="70"/>
      <c r="X31" s="69" t="str">
        <f ca="1">IF(ISBLANK('PT Included Fields'!$G105),"",'PT Included Fields'!$G105)</f>
        <v>247</v>
      </c>
      <c r="Y31" s="70"/>
      <c r="Z31" s="69" t="str">
        <f ca="1">IF(ISBLANK('PT Included Fields'!$G106),"",'PT Included Fields'!$G106)</f>
        <v>251</v>
      </c>
      <c r="AA31" s="70"/>
      <c r="AB31" s="69" t="str">
        <f ca="1">IF(ISBLANK('PT Included Fields'!$G107),"",'PT Included Fields'!$G107)</f>
        <v>252</v>
      </c>
      <c r="AC31" s="70"/>
      <c r="AD31" s="69" t="str">
        <f ca="1">IF(ISBLANK('PT Included Fields'!$G108),"",'PT Included Fields'!$G108)</f>
        <v>257</v>
      </c>
      <c r="AE31" s="70"/>
      <c r="AF31" s="69" t="str">
        <f ca="1">IF(ISBLANK('PT Included Fields'!$G109),"",'PT Included Fields'!$G109)</f>
        <v>258</v>
      </c>
      <c r="AG31" s="70"/>
      <c r="AH31" s="69" t="str">
        <f ca="1">IF(ISBLANK('PT Included Fields'!$G110),"",'PT Included Fields'!$G110)</f>
        <v>259</v>
      </c>
      <c r="AI31" s="70"/>
      <c r="AJ31" s="125"/>
      <c r="AK31" s="69" t="str">
        <f ca="1">IF(ISBLANK('PT Included Fields'!$G111),"",'PT Included Fields'!$G111)</f>
        <v>262</v>
      </c>
      <c r="AL31" s="70"/>
      <c r="AM31" s="69" t="str">
        <f ca="1">IF(ISBLANK('PT Included Fields'!$G112),"",'PT Included Fields'!$G112)</f>
        <v>267</v>
      </c>
      <c r="AN31" s="70"/>
      <c r="AO31" s="69" t="str">
        <f ca="1">IF(ISBLANK('PT Included Fields'!$G113),"",'PT Included Fields'!$G113)</f>
        <v>268</v>
      </c>
      <c r="AP31" s="70"/>
      <c r="AQ31" s="69" t="str">
        <f ca="1">IF(ISBLANK('PT Included Fields'!$G114),"",'PT Included Fields'!$G114)</f>
        <v>271</v>
      </c>
      <c r="AR31" s="70"/>
      <c r="AS31" s="69" t="str">
        <f ca="1">IF(ISBLANK('PT Included Fields'!$G115),"",'PT Included Fields'!$G115)</f>
        <v>272</v>
      </c>
      <c r="AT31" s="70"/>
      <c r="AU31" s="69" t="str">
        <f ca="1">IF(ISBLANK('PT Included Fields'!$G116),"",'PT Included Fields'!$G116)</f>
        <v>270</v>
      </c>
      <c r="AV31" s="70"/>
      <c r="AW31" s="69" t="str">
        <f ca="1">IF(ISBLANK('PT Included Fields'!$G117),"",'PT Included Fields'!$G117)</f>
        <v>276</v>
      </c>
      <c r="AX31" s="70"/>
      <c r="AY31" s="69" t="str">
        <f ca="1">IF(ISBLANK('PT Included Fields'!$G118),"",'PT Included Fields'!$G118)</f>
        <v>281</v>
      </c>
      <c r="AZ31" s="70"/>
      <c r="BA31" s="69" t="str">
        <f ca="1">IF(ISBLANK('PT Included Fields'!$G119),"",'PT Included Fields'!$G119)</f>
        <v>280</v>
      </c>
      <c r="BB31" s="70"/>
      <c r="BC31" s="69" t="str">
        <f ca="1">IF(ISBLANK('PT Included Fields'!$G120),"",'PT Included Fields'!$G120)</f>
        <v>285</v>
      </c>
      <c r="BD31" s="70"/>
      <c r="BE31" s="134"/>
      <c r="BF31" s="69" t="str">
        <f ca="1">IF(ISBLANK('PT Included Fields'!$G121),"",'PT Included Fields'!$G121)</f>
        <v>284</v>
      </c>
      <c r="BG31" s="70"/>
      <c r="BH31" s="69" t="str">
        <f ca="1">IF(ISBLANK('PT Included Fields'!$G122),"",'PT Included Fields'!$G122)</f>
        <v>289</v>
      </c>
      <c r="BI31" s="70"/>
      <c r="BJ31" s="69" t="str">
        <f ca="1">IF(ISBLANK('PT Included Fields'!$G123),"",'PT Included Fields'!$G123)</f>
        <v>288</v>
      </c>
      <c r="BK31" s="70"/>
      <c r="BL31" s="69" t="str">
        <f ca="1">IF(ISBLANK('PT Included Fields'!$G124),"",'PT Included Fields'!$G124)</f>
        <v>293</v>
      </c>
      <c r="BM31" s="70"/>
      <c r="BN31" s="69" t="str">
        <f ca="1">IF(ISBLANK('PT Included Fields'!$G125),"",'PT Included Fields'!$G125)</f>
        <v>292</v>
      </c>
      <c r="BO31" s="70"/>
      <c r="BP31" s="77" t="str">
        <f ca="1">IF(ISBLANK('PT Included Fields'!$G126),"",'PT Included Fields'!$G126)</f>
        <v>294</v>
      </c>
      <c r="BQ31" s="70"/>
      <c r="BR31" s="10"/>
      <c r="BS31" s="10"/>
      <c r="BT31" s="10"/>
      <c r="BU31" s="10"/>
      <c r="BV31" s="10"/>
      <c r="BW31" s="10"/>
      <c r="BX31" s="10"/>
      <c r="BY31" s="10"/>
      <c r="BZ31" s="10"/>
      <c r="CA31" s="10"/>
    </row>
    <row r="32" spans="1:79" ht="12.75" customHeight="1" x14ac:dyDescent="0.2">
      <c r="A32" s="10"/>
      <c r="B32" s="10"/>
      <c r="C32" s="10"/>
      <c r="D32" s="10"/>
      <c r="E32" s="10"/>
      <c r="F32" s="10"/>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row>
    <row r="33" spans="1:79" ht="12.75" customHeight="1" x14ac:dyDescent="0.2">
      <c r="A33" s="10"/>
      <c r="B33" s="10"/>
      <c r="C33" s="10"/>
      <c r="D33" s="10"/>
      <c r="E33" s="10"/>
      <c r="F33" s="10"/>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row>
    <row r="34" spans="1:79" ht="11.2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23"/>
      <c r="AC34" s="23"/>
      <c r="AD34" s="23"/>
      <c r="AE34" s="23"/>
      <c r="AF34" s="23"/>
      <c r="AG34" s="23"/>
      <c r="AH34" s="23"/>
      <c r="AI34" s="23"/>
      <c r="AJ34" s="128" t="str">
        <f ca="1">CONCATENATE("† ",$A16,"f ")</f>
        <v xml:space="preserve">† 4f </v>
      </c>
      <c r="AK34" s="5">
        <f ca="1">IF(ISBLANK('PT Included Fields'!$A65),"",'PT Included Fields'!$A65)</f>
        <v>57</v>
      </c>
      <c r="AL34" s="6" t="str">
        <f ca="1">IF(ISBLANK('PT Included Fields'!$H65),"",'PT Included Fields'!$H65)</f>
        <v>+3</v>
      </c>
      <c r="AM34" s="5">
        <f ca="1">IF(ISBLANK('PT Included Fields'!$A66),"",'PT Included Fields'!$A66)</f>
        <v>58</v>
      </c>
      <c r="AN34" s="6" t="str">
        <f ca="1">IF(ISBLANK('PT Included Fields'!$H66),"",'PT Included Fields'!$H66)</f>
        <v>+3,4</v>
      </c>
      <c r="AO34" s="5">
        <f ca="1">IF(ISBLANK('PT Included Fields'!$A67),"",'PT Included Fields'!$A67)</f>
        <v>59</v>
      </c>
      <c r="AP34" s="6" t="str">
        <f ca="1">IF(ISBLANK('PT Included Fields'!$H67),"",'PT Included Fields'!$H67)</f>
        <v>+3,4</v>
      </c>
      <c r="AQ34" s="5">
        <f ca="1">IF(ISBLANK('PT Included Fields'!$A68),"",'PT Included Fields'!$A68)</f>
        <v>60</v>
      </c>
      <c r="AR34" s="6" t="str">
        <f ca="1">IF(ISBLANK('PT Included Fields'!$H68),"",'PT Included Fields'!$H68)</f>
        <v>+3</v>
      </c>
      <c r="AS34" s="5">
        <f ca="1">IF(ISBLANK('PT Included Fields'!$A69),"",'PT Included Fields'!$A69)</f>
        <v>61</v>
      </c>
      <c r="AT34" s="6" t="str">
        <f ca="1">IF(ISBLANK('PT Included Fields'!$H69),"",'PT Included Fields'!$H69)</f>
        <v>+3</v>
      </c>
      <c r="AU34" s="5">
        <f ca="1">IF(ISBLANK('PT Included Fields'!$A70),"",'PT Included Fields'!$A70)</f>
        <v>62</v>
      </c>
      <c r="AV34" s="6" t="str">
        <f ca="1">IF(ISBLANK('PT Included Fields'!$H70),"",'PT Included Fields'!$H70)</f>
        <v>+3,2</v>
      </c>
      <c r="AW34" s="5">
        <f ca="1">IF(ISBLANK('PT Included Fields'!$A71),"",'PT Included Fields'!$A71)</f>
        <v>63</v>
      </c>
      <c r="AX34" s="6" t="str">
        <f ca="1">IF(ISBLANK('PT Included Fields'!$H71),"",'PT Included Fields'!$H71)</f>
        <v>+3,2</v>
      </c>
      <c r="AY34" s="5">
        <f ca="1">IF(ISBLANK('PT Included Fields'!$A72),"",'PT Included Fields'!$A72)</f>
        <v>64</v>
      </c>
      <c r="AZ34" s="6" t="str">
        <f ca="1">IF(ISBLANK('PT Included Fields'!$H72),"",'PT Included Fields'!$H72)</f>
        <v>+3</v>
      </c>
      <c r="BA34" s="5">
        <f ca="1">IF(ISBLANK('PT Included Fields'!$A73),"",'PT Included Fields'!$A73)</f>
        <v>65</v>
      </c>
      <c r="BB34" s="6" t="str">
        <f ca="1">IF(ISBLANK('PT Included Fields'!$H73),"",'PT Included Fields'!$H73)</f>
        <v>+3,4</v>
      </c>
      <c r="BC34" s="5">
        <f ca="1">IF(ISBLANK('PT Included Fields'!$A74),"",'PT Included Fields'!$A74)</f>
        <v>66</v>
      </c>
      <c r="BD34" s="6" t="str">
        <f ca="1">IF(ISBLANK('PT Included Fields'!$H74),"",'PT Included Fields'!$H74)</f>
        <v>+3</v>
      </c>
      <c r="BE34" s="5">
        <f ca="1">IF(ISBLANK('PT Included Fields'!$A75),"",'PT Included Fields'!$A75)</f>
        <v>67</v>
      </c>
      <c r="BF34" s="6" t="str">
        <f ca="1">IF(ISBLANK('PT Included Fields'!$H75),"",'PT Included Fields'!$H75)</f>
        <v>+3</v>
      </c>
      <c r="BG34" s="5">
        <f ca="1">IF(ISBLANK('PT Included Fields'!$A76),"",'PT Included Fields'!$A76)</f>
        <v>68</v>
      </c>
      <c r="BH34" s="6" t="str">
        <f ca="1">IF(ISBLANK('PT Included Fields'!$H76),"",'PT Included Fields'!$H76)</f>
        <v>+3</v>
      </c>
      <c r="BI34" s="5">
        <f ca="1">IF(ISBLANK('PT Included Fields'!$A77),"",'PT Included Fields'!$A77)</f>
        <v>69</v>
      </c>
      <c r="BJ34" s="6" t="str">
        <f ca="1">IF(ISBLANK('PT Included Fields'!$H77),"",'PT Included Fields'!$H77)</f>
        <v>+3,2</v>
      </c>
      <c r="BK34" s="5">
        <f ca="1">IF(ISBLANK('PT Included Fields'!$A78),"",'PT Included Fields'!$A78)</f>
        <v>70</v>
      </c>
      <c r="BL34" s="6" t="str">
        <f ca="1">IF(ISBLANK('PT Included Fields'!$H78),"",'PT Included Fields'!$H78)</f>
        <v>+3,2</v>
      </c>
      <c r="BM34" s="3"/>
      <c r="BN34" s="3"/>
      <c r="BO34" s="3"/>
      <c r="BP34" s="3"/>
      <c r="BQ34" s="3"/>
      <c r="BR34" s="3"/>
      <c r="BS34" s="3"/>
      <c r="BT34" s="3"/>
      <c r="BU34" s="3"/>
      <c r="BV34" s="3"/>
      <c r="BW34" s="3"/>
      <c r="BX34" s="3"/>
      <c r="BY34" s="3"/>
      <c r="BZ34" s="3"/>
      <c r="CA34" s="3"/>
    </row>
    <row r="35" spans="1:79" ht="18" customHeight="1" x14ac:dyDescent="0.25">
      <c r="A35" s="10"/>
      <c r="B35" s="10"/>
      <c r="C35" s="10"/>
      <c r="D35" s="10"/>
      <c r="E35" s="10"/>
      <c r="F35" s="9" t="str">
        <f ca="1">'PT Included Fields'!C65</f>
        <v>lanthanides</v>
      </c>
      <c r="G35" s="14"/>
      <c r="H35" s="14"/>
      <c r="I35" s="14"/>
      <c r="J35" s="14"/>
      <c r="K35" s="14"/>
      <c r="L35" s="14"/>
      <c r="M35" s="14"/>
      <c r="N35" s="14"/>
      <c r="O35" s="14"/>
      <c r="P35" s="14"/>
      <c r="Q35" s="14"/>
      <c r="R35" s="14"/>
      <c r="S35" s="14"/>
      <c r="T35" s="14"/>
      <c r="U35" s="14"/>
      <c r="V35" s="14"/>
      <c r="W35" s="14"/>
      <c r="X35" s="14"/>
      <c r="Y35" s="14"/>
      <c r="Z35" s="14"/>
      <c r="AA35" s="14"/>
      <c r="AB35" s="23"/>
      <c r="AC35" s="23"/>
      <c r="AD35" s="23"/>
      <c r="AE35" s="23"/>
      <c r="AF35" s="23"/>
      <c r="AG35" s="23"/>
      <c r="AH35" s="23"/>
      <c r="AI35" s="23"/>
      <c r="AJ35" s="129"/>
      <c r="AK35" s="74" t="str">
        <f ca="1">IF(ISBLANK('PT Included Fields'!$B65),"",'PT Included Fields'!$B65)</f>
        <v>La</v>
      </c>
      <c r="AL35" s="72"/>
      <c r="AM35" s="74" t="str">
        <f ca="1">IF(ISBLANK('PT Included Fields'!$B66),"",'PT Included Fields'!$B66)</f>
        <v>Ce</v>
      </c>
      <c r="AN35" s="72"/>
      <c r="AO35" s="74" t="str">
        <f ca="1">IF(ISBLANK('PT Included Fields'!$B67),"",'PT Included Fields'!$B67)</f>
        <v>Pr</v>
      </c>
      <c r="AP35" s="72"/>
      <c r="AQ35" s="74" t="str">
        <f ca="1">IF(ISBLANK('PT Included Fields'!$B68),"",'PT Included Fields'!$B68)</f>
        <v>Nd</v>
      </c>
      <c r="AR35" s="72"/>
      <c r="AS35" s="71" t="str">
        <f ca="1">IF(ISBLANK('PT Included Fields'!$B69),"",'PT Included Fields'!$B69)</f>
        <v>Pm</v>
      </c>
      <c r="AT35" s="72"/>
      <c r="AU35" s="74" t="str">
        <f ca="1">IF(ISBLANK('PT Included Fields'!$B70),"",'PT Included Fields'!$B70)</f>
        <v>Sm</v>
      </c>
      <c r="AV35" s="72"/>
      <c r="AW35" s="74" t="str">
        <f ca="1">IF(ISBLANK('PT Included Fields'!$B71),"",'PT Included Fields'!$B71)</f>
        <v>Eu</v>
      </c>
      <c r="AX35" s="72"/>
      <c r="AY35" s="74" t="str">
        <f ca="1">IF(ISBLANK('PT Included Fields'!$B72),"",'PT Included Fields'!$B72)</f>
        <v>Gd</v>
      </c>
      <c r="AZ35" s="72"/>
      <c r="BA35" s="74" t="str">
        <f ca="1">IF(ISBLANK('PT Included Fields'!$B73),"",'PT Included Fields'!$B73)</f>
        <v>Tb</v>
      </c>
      <c r="BB35" s="72"/>
      <c r="BC35" s="74" t="str">
        <f ca="1">IF(ISBLANK('PT Included Fields'!$B74),"",'PT Included Fields'!$B74)</f>
        <v>Dy</v>
      </c>
      <c r="BD35" s="72"/>
      <c r="BE35" s="74" t="str">
        <f ca="1">IF(ISBLANK('PT Included Fields'!$B75),"",'PT Included Fields'!$B75)</f>
        <v>Ho</v>
      </c>
      <c r="BF35" s="72"/>
      <c r="BG35" s="74" t="str">
        <f ca="1">IF(ISBLANK('PT Included Fields'!$B76),"",'PT Included Fields'!$B76)</f>
        <v>Er</v>
      </c>
      <c r="BH35" s="72"/>
      <c r="BI35" s="74" t="str">
        <f ca="1">IF(ISBLANK('PT Included Fields'!$B77),"",'PT Included Fields'!$B77)</f>
        <v>Tm</v>
      </c>
      <c r="BJ35" s="72"/>
      <c r="BK35" s="74" t="str">
        <f ca="1">IF(ISBLANK('PT Included Fields'!$B78),"",'PT Included Fields'!$B78)</f>
        <v>Yb</v>
      </c>
      <c r="BL35" s="72"/>
      <c r="BM35" s="10"/>
      <c r="BN35" s="10"/>
      <c r="BO35" s="10"/>
      <c r="BP35" s="10"/>
      <c r="BQ35" s="10"/>
      <c r="BR35" s="10"/>
      <c r="BS35" s="10"/>
      <c r="BT35" s="10"/>
      <c r="BU35" s="10"/>
      <c r="BV35" s="10"/>
      <c r="BW35" s="10"/>
      <c r="BX35" s="10"/>
      <c r="BY35" s="10"/>
      <c r="BZ35" s="10"/>
      <c r="CA35" s="10"/>
    </row>
    <row r="36" spans="1:79" ht="9.75" customHeight="1" x14ac:dyDescent="0.2">
      <c r="A36" s="10"/>
      <c r="B36" s="10"/>
      <c r="C36" s="10"/>
      <c r="D36" s="10"/>
      <c r="E36" s="10"/>
      <c r="F36" s="14" t="s">
        <v>26</v>
      </c>
      <c r="G36" s="14"/>
      <c r="H36" s="14"/>
      <c r="I36" s="14"/>
      <c r="J36" s="14"/>
      <c r="K36" s="14"/>
      <c r="L36" s="14"/>
      <c r="M36" s="14"/>
      <c r="N36" s="14"/>
      <c r="O36" s="14"/>
      <c r="P36" s="14"/>
      <c r="Q36" s="14"/>
      <c r="R36" s="14"/>
      <c r="S36" s="14"/>
      <c r="T36" s="14"/>
      <c r="U36" s="14"/>
      <c r="V36" s="14"/>
      <c r="W36" s="14"/>
      <c r="X36" s="14"/>
      <c r="Y36" s="14"/>
      <c r="Z36" s="14"/>
      <c r="AA36" s="14"/>
      <c r="AB36" s="23"/>
      <c r="AC36" s="23"/>
      <c r="AD36" s="23"/>
      <c r="AE36" s="23"/>
      <c r="AF36" s="23"/>
      <c r="AG36" s="23"/>
      <c r="AH36" s="23"/>
      <c r="AI36" s="23"/>
      <c r="AJ36" s="129"/>
      <c r="AK36" s="73" t="str">
        <f ca="1">IF(ISBLANK('PT Included Fields'!$F65),"",'PT Included Fields'!$F65)</f>
        <v>lanthanum</v>
      </c>
      <c r="AL36" s="72"/>
      <c r="AM36" s="73" t="str">
        <f ca="1">IF(ISBLANK('PT Included Fields'!$F66),"",'PT Included Fields'!$F66)</f>
        <v>cerium</v>
      </c>
      <c r="AN36" s="72"/>
      <c r="AO36" s="73" t="str">
        <f ca="1">IF(ISBLANK('PT Included Fields'!$F67),"",'PT Included Fields'!$F67)</f>
        <v>praseodymium</v>
      </c>
      <c r="AP36" s="72"/>
      <c r="AQ36" s="73" t="str">
        <f ca="1">IF(ISBLANK('PT Included Fields'!$F68),"",'PT Included Fields'!$F68)</f>
        <v>neodymium</v>
      </c>
      <c r="AR36" s="72"/>
      <c r="AS36" s="73" t="str">
        <f ca="1">IF(ISBLANK('PT Included Fields'!$F69),"",'PT Included Fields'!$F69)</f>
        <v>promethium</v>
      </c>
      <c r="AT36" s="72"/>
      <c r="AU36" s="73" t="str">
        <f ca="1">IF(ISBLANK('PT Included Fields'!$F70),"",'PT Included Fields'!$F70)</f>
        <v>samarium</v>
      </c>
      <c r="AV36" s="72"/>
      <c r="AW36" s="73" t="str">
        <f ca="1">IF(ISBLANK('PT Included Fields'!$F71),"",'PT Included Fields'!$F71)</f>
        <v>europium</v>
      </c>
      <c r="AX36" s="72"/>
      <c r="AY36" s="73" t="str">
        <f ca="1">IF(ISBLANK('PT Included Fields'!$F72),"",'PT Included Fields'!$F72)</f>
        <v>gadolinium</v>
      </c>
      <c r="AZ36" s="72"/>
      <c r="BA36" s="73" t="str">
        <f ca="1">IF(ISBLANK('PT Included Fields'!$F73),"",'PT Included Fields'!$F73)</f>
        <v>terbium</v>
      </c>
      <c r="BB36" s="72"/>
      <c r="BC36" s="73" t="str">
        <f ca="1">IF(ISBLANK('PT Included Fields'!$F74),"",'PT Included Fields'!$F74)</f>
        <v>dysprosium</v>
      </c>
      <c r="BD36" s="72"/>
      <c r="BE36" s="73" t="str">
        <f ca="1">IF(ISBLANK('PT Included Fields'!$F75),"",'PT Included Fields'!$F75)</f>
        <v>holmium</v>
      </c>
      <c r="BF36" s="72"/>
      <c r="BG36" s="73" t="str">
        <f ca="1">IF(ISBLANK('PT Included Fields'!$F76),"",'PT Included Fields'!$F76)</f>
        <v>erbium</v>
      </c>
      <c r="BH36" s="72"/>
      <c r="BI36" s="73" t="str">
        <f ca="1">IF(ISBLANK('PT Included Fields'!$F77),"",'PT Included Fields'!$F77)</f>
        <v>thulium</v>
      </c>
      <c r="BJ36" s="72"/>
      <c r="BK36" s="73" t="str">
        <f ca="1">IF(ISBLANK('PT Included Fields'!$F78),"",'PT Included Fields'!$F78)</f>
        <v>ytterbium</v>
      </c>
      <c r="BL36" s="72"/>
      <c r="BM36" s="10"/>
      <c r="BN36" s="10"/>
      <c r="BO36" s="10"/>
      <c r="BP36" s="10"/>
      <c r="BQ36" s="10"/>
      <c r="BR36" s="10"/>
      <c r="BS36" s="10"/>
      <c r="BT36" s="10"/>
      <c r="BU36" s="10"/>
      <c r="BV36" s="10"/>
      <c r="BW36" s="10"/>
      <c r="BX36" s="10"/>
      <c r="BY36" s="10"/>
      <c r="BZ36" s="10"/>
      <c r="CA36" s="10"/>
    </row>
    <row r="37" spans="1:79" ht="12.75" customHeight="1" x14ac:dyDescent="0.2">
      <c r="A37" s="10"/>
      <c r="B37" s="10"/>
      <c r="C37" s="10"/>
      <c r="D37" s="10"/>
      <c r="E37" s="10"/>
      <c r="F37" s="10"/>
      <c r="G37" s="14"/>
      <c r="H37" s="14"/>
      <c r="I37" s="14"/>
      <c r="J37" s="14"/>
      <c r="K37" s="14"/>
      <c r="L37" s="14"/>
      <c r="M37" s="14"/>
      <c r="N37" s="14"/>
      <c r="O37" s="14"/>
      <c r="P37" s="14"/>
      <c r="Q37" s="14"/>
      <c r="R37" s="14"/>
      <c r="S37" s="14"/>
      <c r="T37" s="14"/>
      <c r="U37" s="14"/>
      <c r="V37" s="14"/>
      <c r="W37" s="14"/>
      <c r="X37" s="14"/>
      <c r="Y37" s="14"/>
      <c r="Z37" s="14"/>
      <c r="AA37" s="14"/>
      <c r="AB37" s="23"/>
      <c r="AC37" s="23"/>
      <c r="AD37" s="23"/>
      <c r="AE37" s="23"/>
      <c r="AF37" s="23"/>
      <c r="AG37" s="23"/>
      <c r="AH37" s="23"/>
      <c r="AI37" s="23"/>
      <c r="AJ37" s="130"/>
      <c r="AK37" s="69" t="str">
        <f ca="1">IF(ISBLANK('PT Included Fields'!$G65),"",'PT Included Fields'!$G65)</f>
        <v>138.9</v>
      </c>
      <c r="AL37" s="70"/>
      <c r="AM37" s="69" t="str">
        <f ca="1">IF(ISBLANK('PT Included Fields'!$G66),"",'PT Included Fields'!$G66)</f>
        <v>140.1</v>
      </c>
      <c r="AN37" s="70"/>
      <c r="AO37" s="69" t="str">
        <f ca="1">IF(ISBLANK('PT Included Fields'!$G67),"",'PT Included Fields'!$G67)</f>
        <v>140.9</v>
      </c>
      <c r="AP37" s="70"/>
      <c r="AQ37" s="69" t="str">
        <f ca="1">IF(ISBLANK('PT Included Fields'!$G68),"",'PT Included Fields'!$G68)</f>
        <v>144.2</v>
      </c>
      <c r="AR37" s="70"/>
      <c r="AS37" s="69" t="str">
        <f ca="1">IF(ISBLANK('PT Included Fields'!$G69),"",'PT Included Fields'!$G69)</f>
        <v>145</v>
      </c>
      <c r="AT37" s="70"/>
      <c r="AU37" s="69" t="str">
        <f ca="1">IF(ISBLANK('PT Included Fields'!$G70),"",'PT Included Fields'!$G70)</f>
        <v>150.4</v>
      </c>
      <c r="AV37" s="70"/>
      <c r="AW37" s="69" t="str">
        <f ca="1">IF(ISBLANK('PT Included Fields'!$G71),"",'PT Included Fields'!$G71)</f>
        <v>152.0</v>
      </c>
      <c r="AX37" s="70"/>
      <c r="AY37" s="69" t="str">
        <f ca="1">IF(ISBLANK('PT Included Fields'!$G72),"",'PT Included Fields'!$G72)</f>
        <v>157.3</v>
      </c>
      <c r="AZ37" s="70"/>
      <c r="BA37" s="69" t="str">
        <f ca="1">IF(ISBLANK('PT Included Fields'!$G73),"",'PT Included Fields'!$G73)</f>
        <v>158.9</v>
      </c>
      <c r="BB37" s="70"/>
      <c r="BC37" s="69" t="str">
        <f ca="1">IF(ISBLANK('PT Included Fields'!$G74),"",'PT Included Fields'!$G74)</f>
        <v>162.5</v>
      </c>
      <c r="BD37" s="70"/>
      <c r="BE37" s="69" t="str">
        <f ca="1">IF(ISBLANK('PT Included Fields'!$G75),"",'PT Included Fields'!$G75)</f>
        <v>164.9</v>
      </c>
      <c r="BF37" s="70"/>
      <c r="BG37" s="69" t="str">
        <f ca="1">IF(ISBLANK('PT Included Fields'!$G76),"",'PT Included Fields'!$G76)</f>
        <v>167.3</v>
      </c>
      <c r="BH37" s="70"/>
      <c r="BI37" s="69" t="str">
        <f ca="1">IF(ISBLANK('PT Included Fields'!$G77),"",'PT Included Fields'!$G77)</f>
        <v>168.9</v>
      </c>
      <c r="BJ37" s="70"/>
      <c r="BK37" s="69" t="str">
        <f ca="1">IF(ISBLANK('PT Included Fields'!$G78),"",'PT Included Fields'!$G78)</f>
        <v>173.1</v>
      </c>
      <c r="BL37" s="70"/>
      <c r="BM37" s="10"/>
      <c r="BN37" s="10"/>
      <c r="BO37" s="10"/>
      <c r="BP37" s="10"/>
      <c r="BQ37" s="10"/>
      <c r="BR37" s="10"/>
      <c r="BS37" s="10"/>
      <c r="BT37" s="10"/>
      <c r="BU37" s="10"/>
      <c r="BV37" s="10"/>
      <c r="BW37" s="10"/>
      <c r="BX37" s="10"/>
      <c r="BY37" s="10"/>
      <c r="BZ37" s="10"/>
      <c r="CA37" s="10"/>
    </row>
    <row r="38" spans="1:79" ht="11.2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128" t="str">
        <f ca="1">CONCATENATE("‡ ",$A20,"f ")</f>
        <v xml:space="preserve">‡ 5f </v>
      </c>
      <c r="AK38" s="5">
        <f ca="1">IF(ISBLANK('PT Included Fields'!$A97),"",'PT Included Fields'!$A97)</f>
        <v>89</v>
      </c>
      <c r="AL38" s="6" t="str">
        <f ca="1">IF(ISBLANK('PT Included Fields'!$H97),"",'PT Included Fields'!$H97)</f>
        <v>+3</v>
      </c>
      <c r="AM38" s="5">
        <f ca="1">IF(ISBLANK('PT Included Fields'!$A98),"",'PT Included Fields'!$A98)</f>
        <v>90</v>
      </c>
      <c r="AN38" s="6" t="str">
        <f ca="1">IF(ISBLANK('PT Included Fields'!$H98),"",'PT Included Fields'!$H98)</f>
        <v>+4</v>
      </c>
      <c r="AO38" s="5">
        <f ca="1">IF(ISBLANK('PT Included Fields'!$A99),"",'PT Included Fields'!$A99)</f>
        <v>91</v>
      </c>
      <c r="AP38" s="6" t="str">
        <f ca="1">IF(ISBLANK('PT Included Fields'!$H99),"",'PT Included Fields'!$H99)</f>
        <v>+5,4</v>
      </c>
      <c r="AQ38" s="5">
        <f ca="1">IF(ISBLANK('PT Included Fields'!$A100),"",'PT Included Fields'!$A100)</f>
        <v>92</v>
      </c>
      <c r="AR38" s="6" t="str">
        <f ca="1">IF(ISBLANK('PT Included Fields'!$H100),"",'PT Included Fields'!$H100)</f>
        <v>+6,3,4,5</v>
      </c>
      <c r="AS38" s="5">
        <f ca="1">IF(ISBLANK('PT Included Fields'!$A101),"",'PT Included Fields'!$A101)</f>
        <v>93</v>
      </c>
      <c r="AT38" s="6" t="str">
        <f ca="1">IF(ISBLANK('PT Included Fields'!$H101),"",'PT Included Fields'!$H101)</f>
        <v>+5,3,4,6</v>
      </c>
      <c r="AU38" s="5">
        <f ca="1">IF(ISBLANK('PT Included Fields'!$A102),"",'PT Included Fields'!$A102)</f>
        <v>94</v>
      </c>
      <c r="AV38" s="6" t="str">
        <f ca="1">IF(ISBLANK('PT Included Fields'!$H102),"",'PT Included Fields'!$H102)</f>
        <v>+4,3,5,6</v>
      </c>
      <c r="AW38" s="5">
        <f ca="1">IF(ISBLANK('PT Included Fields'!$A103),"",'PT Included Fields'!$A103)</f>
        <v>95</v>
      </c>
      <c r="AX38" s="6" t="str">
        <f ca="1">IF(ISBLANK('PT Included Fields'!$H103),"",'PT Included Fields'!$H103)</f>
        <v>+3,4,5,6</v>
      </c>
      <c r="AY38" s="5">
        <f ca="1">IF(ISBLANK('PT Included Fields'!$A104),"",'PT Included Fields'!$A104)</f>
        <v>96</v>
      </c>
      <c r="AZ38" s="6" t="str">
        <f ca="1">IF(ISBLANK('PT Included Fields'!$H104),"",'PT Included Fields'!$H104)</f>
        <v>+3</v>
      </c>
      <c r="BA38" s="5">
        <f ca="1">IF(ISBLANK('PT Included Fields'!$A105),"",'PT Included Fields'!$A105)</f>
        <v>97</v>
      </c>
      <c r="BB38" s="6" t="str">
        <f ca="1">IF(ISBLANK('PT Included Fields'!$H105),"",'PT Included Fields'!$H105)</f>
        <v>+3,4</v>
      </c>
      <c r="BC38" s="5">
        <f ca="1">IF(ISBLANK('PT Included Fields'!$A106),"",'PT Included Fields'!$A106)</f>
        <v>98</v>
      </c>
      <c r="BD38" s="6" t="str">
        <f ca="1">IF(ISBLANK('PT Included Fields'!$H106),"",'PT Included Fields'!$H106)</f>
        <v>+3</v>
      </c>
      <c r="BE38" s="5">
        <f ca="1">IF(ISBLANK('PT Included Fields'!$A107),"",'PT Included Fields'!$A107)</f>
        <v>99</v>
      </c>
      <c r="BF38" s="6" t="str">
        <f ca="1">IF(ISBLANK('PT Included Fields'!$H107),"",'PT Included Fields'!$H107)</f>
        <v>+3</v>
      </c>
      <c r="BG38" s="5">
        <f ca="1">IF(ISBLANK('PT Included Fields'!$A108),"",'PT Included Fields'!$A108)</f>
        <v>100</v>
      </c>
      <c r="BH38" s="6" t="str">
        <f ca="1">IF(ISBLANK('PT Included Fields'!$H108),"",'PT Included Fields'!$H108)</f>
        <v>+3</v>
      </c>
      <c r="BI38" s="5">
        <f ca="1">IF(ISBLANK('PT Included Fields'!$A109),"",'PT Included Fields'!$A109)</f>
        <v>101</v>
      </c>
      <c r="BJ38" s="6" t="str">
        <f ca="1">IF(ISBLANK('PT Included Fields'!$H109),"",'PT Included Fields'!$H109)</f>
        <v>+3,2</v>
      </c>
      <c r="BK38" s="5">
        <f ca="1">IF(ISBLANK('PT Included Fields'!$A110),"",'PT Included Fields'!$A110)</f>
        <v>102</v>
      </c>
      <c r="BL38" s="6" t="str">
        <f ca="1">IF(ISBLANK('PT Included Fields'!$H110),"",'PT Included Fields'!$H110)</f>
        <v>+2,3</v>
      </c>
      <c r="BM38" s="3"/>
      <c r="BN38" s="3"/>
      <c r="BO38" s="3"/>
      <c r="BP38" s="3"/>
      <c r="BQ38" s="3"/>
      <c r="BR38" s="3"/>
      <c r="BS38" s="3"/>
      <c r="BT38" s="3"/>
      <c r="BU38" s="3"/>
      <c r="BV38" s="3"/>
      <c r="BW38" s="3"/>
      <c r="BX38" s="3"/>
      <c r="BY38" s="3"/>
      <c r="BZ38" s="3"/>
      <c r="CA38" s="3"/>
    </row>
    <row r="39" spans="1:79" ht="18" customHeight="1" x14ac:dyDescent="0.25">
      <c r="A39" s="10"/>
      <c r="B39" s="10"/>
      <c r="C39" s="10"/>
      <c r="D39" s="10"/>
      <c r="E39" s="10"/>
      <c r="F39" s="9" t="str">
        <f ca="1">'PT Included Fields'!C97</f>
        <v>actinides</v>
      </c>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29"/>
      <c r="AK39" s="74" t="str">
        <f ca="1">IF(ISBLANK('PT Included Fields'!$B97),"",'PT Included Fields'!$B97)</f>
        <v>Ac</v>
      </c>
      <c r="AL39" s="72"/>
      <c r="AM39" s="74" t="str">
        <f ca="1">IF(ISBLANK('PT Included Fields'!$B98),"",'PT Included Fields'!$B98)</f>
        <v>Th</v>
      </c>
      <c r="AN39" s="72"/>
      <c r="AO39" s="74" t="str">
        <f ca="1">IF(ISBLANK('PT Included Fields'!$B99),"",'PT Included Fields'!$B99)</f>
        <v>Pa</v>
      </c>
      <c r="AP39" s="72"/>
      <c r="AQ39" s="74" t="str">
        <f ca="1">IF(ISBLANK('PT Included Fields'!$B100),"",'PT Included Fields'!$B100)</f>
        <v>U</v>
      </c>
      <c r="AR39" s="72"/>
      <c r="AS39" s="71" t="str">
        <f ca="1">IF(ISBLANK('PT Included Fields'!$B101),"",'PT Included Fields'!$B101)</f>
        <v>Np</v>
      </c>
      <c r="AT39" s="72"/>
      <c r="AU39" s="71" t="str">
        <f ca="1">IF(ISBLANK('PT Included Fields'!$B102),"",'PT Included Fields'!$B102)</f>
        <v>Pu</v>
      </c>
      <c r="AV39" s="72"/>
      <c r="AW39" s="71" t="str">
        <f ca="1">IF(ISBLANK('PT Included Fields'!$B103),"",'PT Included Fields'!$B103)</f>
        <v>Am</v>
      </c>
      <c r="AX39" s="72"/>
      <c r="AY39" s="71" t="str">
        <f ca="1">IF(ISBLANK('PT Included Fields'!$B104),"",'PT Included Fields'!$B104)</f>
        <v>Cm</v>
      </c>
      <c r="AZ39" s="72"/>
      <c r="BA39" s="71" t="str">
        <f ca="1">IF(ISBLANK('PT Included Fields'!$B105),"",'PT Included Fields'!$B105)</f>
        <v>Bk</v>
      </c>
      <c r="BB39" s="72"/>
      <c r="BC39" s="71" t="str">
        <f ca="1">IF(ISBLANK('PT Included Fields'!$B106),"",'PT Included Fields'!$B106)</f>
        <v>Cf</v>
      </c>
      <c r="BD39" s="72"/>
      <c r="BE39" s="71" t="str">
        <f ca="1">IF(ISBLANK('PT Included Fields'!$B107),"",'PT Included Fields'!$B107)</f>
        <v>Es</v>
      </c>
      <c r="BF39" s="72"/>
      <c r="BG39" s="71" t="str">
        <f ca="1">IF(ISBLANK('PT Included Fields'!$B108),"",'PT Included Fields'!$B108)</f>
        <v>Fm</v>
      </c>
      <c r="BH39" s="72"/>
      <c r="BI39" s="71" t="str">
        <f ca="1">IF(ISBLANK('PT Included Fields'!$B109),"",'PT Included Fields'!$B109)</f>
        <v>Md</v>
      </c>
      <c r="BJ39" s="72"/>
      <c r="BK39" s="71" t="str">
        <f ca="1">IF(ISBLANK('PT Included Fields'!$B110),"",'PT Included Fields'!$B110)</f>
        <v>No</v>
      </c>
      <c r="BL39" s="72"/>
      <c r="BM39" s="10"/>
      <c r="BN39" s="10"/>
      <c r="BO39" s="10"/>
      <c r="BP39" s="10"/>
      <c r="BQ39" s="10"/>
      <c r="BR39" s="10"/>
      <c r="BS39" s="10"/>
      <c r="BT39" s="10"/>
      <c r="BU39" s="10"/>
      <c r="BV39" s="10"/>
      <c r="BW39" s="10"/>
      <c r="BX39" s="10"/>
      <c r="BY39" s="10"/>
      <c r="BZ39" s="10"/>
      <c r="CA39" s="10"/>
    </row>
    <row r="40" spans="1:79" ht="9.75" customHeight="1" x14ac:dyDescent="0.2">
      <c r="A40" s="10"/>
      <c r="B40" s="10"/>
      <c r="C40" s="10"/>
      <c r="D40" s="10"/>
      <c r="E40" s="10"/>
      <c r="F40" s="10"/>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29"/>
      <c r="AK40" s="73" t="str">
        <f ca="1">IF(ISBLANK('PT Included Fields'!$F97),"",'PT Included Fields'!$F97)</f>
        <v>actinium</v>
      </c>
      <c r="AL40" s="72"/>
      <c r="AM40" s="73" t="str">
        <f ca="1">IF(ISBLANK('PT Included Fields'!$F98),"",'PT Included Fields'!$F98)</f>
        <v>thorium</v>
      </c>
      <c r="AN40" s="72"/>
      <c r="AO40" s="73" t="str">
        <f ca="1">IF(ISBLANK('PT Included Fields'!$F99),"",'PT Included Fields'!$F99)</f>
        <v>protactinium</v>
      </c>
      <c r="AP40" s="72"/>
      <c r="AQ40" s="73" t="str">
        <f ca="1">IF(ISBLANK('PT Included Fields'!$F100),"",'PT Included Fields'!$F100)</f>
        <v>uranium</v>
      </c>
      <c r="AR40" s="72"/>
      <c r="AS40" s="73" t="str">
        <f ca="1">IF(ISBLANK('PT Included Fields'!$F101),"",'PT Included Fields'!$F101)</f>
        <v>neptunium</v>
      </c>
      <c r="AT40" s="72"/>
      <c r="AU40" s="73" t="str">
        <f ca="1">IF(ISBLANK('PT Included Fields'!$F102),"",'PT Included Fields'!$F102)</f>
        <v>plutonium</v>
      </c>
      <c r="AV40" s="72"/>
      <c r="AW40" s="73" t="str">
        <f ca="1">IF(ISBLANK('PT Included Fields'!$F103),"",'PT Included Fields'!$F103)</f>
        <v>americium</v>
      </c>
      <c r="AX40" s="72"/>
      <c r="AY40" s="73" t="str">
        <f ca="1">IF(ISBLANK('PT Included Fields'!$F104),"",'PT Included Fields'!$F104)</f>
        <v>curium</v>
      </c>
      <c r="AZ40" s="72"/>
      <c r="BA40" s="73" t="str">
        <f ca="1">IF(ISBLANK('PT Included Fields'!$F105),"",'PT Included Fields'!$F105)</f>
        <v>berkelium</v>
      </c>
      <c r="BB40" s="72"/>
      <c r="BC40" s="73" t="str">
        <f ca="1">IF(ISBLANK('PT Included Fields'!$F106),"",'PT Included Fields'!$F106)</f>
        <v>californium</v>
      </c>
      <c r="BD40" s="72"/>
      <c r="BE40" s="73" t="str">
        <f ca="1">IF(ISBLANK('PT Included Fields'!$F107),"",'PT Included Fields'!$F107)</f>
        <v>einsteinium</v>
      </c>
      <c r="BF40" s="72"/>
      <c r="BG40" s="73" t="str">
        <f ca="1">IF(ISBLANK('PT Included Fields'!$F108),"",'PT Included Fields'!$F108)</f>
        <v>fermium</v>
      </c>
      <c r="BH40" s="72"/>
      <c r="BI40" s="73" t="str">
        <f ca="1">IF(ISBLANK('PT Included Fields'!$F109),"",'PT Included Fields'!$F109)</f>
        <v>mendelevium</v>
      </c>
      <c r="BJ40" s="72"/>
      <c r="BK40" s="73" t="str">
        <f ca="1">IF(ISBLANK('PT Included Fields'!$F110),"",'PT Included Fields'!$F110)</f>
        <v>nobelium</v>
      </c>
      <c r="BL40" s="72"/>
      <c r="BM40" s="10"/>
      <c r="BN40" s="10"/>
      <c r="BO40" s="10"/>
      <c r="BP40" s="10"/>
      <c r="BQ40" s="10"/>
      <c r="BR40" s="10"/>
      <c r="BS40" s="10"/>
      <c r="BT40" s="10"/>
      <c r="BU40" s="10"/>
      <c r="BV40" s="10"/>
      <c r="BW40" s="10"/>
      <c r="BX40" s="10"/>
      <c r="BY40" s="10"/>
      <c r="BZ40" s="10"/>
      <c r="CA40" s="10"/>
    </row>
    <row r="41" spans="1:79" ht="12.75" customHeight="1" x14ac:dyDescent="0.2">
      <c r="A41" s="10"/>
      <c r="B41" s="10"/>
      <c r="C41" s="10"/>
      <c r="D41" s="10"/>
      <c r="E41" s="10"/>
      <c r="F41" s="10"/>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30"/>
      <c r="AK41" s="69" t="str">
        <f ca="1">IF(ISBLANK('PT Included Fields'!$G97),"",'PT Included Fields'!$G97)</f>
        <v>227</v>
      </c>
      <c r="AL41" s="70"/>
      <c r="AM41" s="69" t="str">
        <f ca="1">IF(ISBLANK('PT Included Fields'!$G98),"",'PT Included Fields'!$G98)</f>
        <v>232.0</v>
      </c>
      <c r="AN41" s="70"/>
      <c r="AO41" s="69" t="str">
        <f ca="1">IF(ISBLANK('PT Included Fields'!$G99),"",'PT Included Fields'!$G99)</f>
        <v>231.0</v>
      </c>
      <c r="AP41" s="70"/>
      <c r="AQ41" s="69" t="str">
        <f ca="1">IF(ISBLANK('PT Included Fields'!$G100),"",'PT Included Fields'!$G100)</f>
        <v>238.0</v>
      </c>
      <c r="AR41" s="70"/>
      <c r="AS41" s="69" t="str">
        <f ca="1">IF(ISBLANK('PT Included Fields'!$G101),"",'PT Included Fields'!$G101)</f>
        <v>237</v>
      </c>
      <c r="AT41" s="70"/>
      <c r="AU41" s="69" t="str">
        <f ca="1">IF(ISBLANK('PT Included Fields'!$G102),"",'PT Included Fields'!$G102)</f>
        <v>244</v>
      </c>
      <c r="AV41" s="70"/>
      <c r="AW41" s="69" t="str">
        <f ca="1">IF(ISBLANK('PT Included Fields'!$G103),"",'PT Included Fields'!$G103)</f>
        <v>243</v>
      </c>
      <c r="AX41" s="70"/>
      <c r="AY41" s="69" t="str">
        <f ca="1">IF(ISBLANK('PT Included Fields'!$G104),"",'PT Included Fields'!$G104)</f>
        <v>247</v>
      </c>
      <c r="AZ41" s="70"/>
      <c r="BA41" s="69" t="str">
        <f ca="1">IF(ISBLANK('PT Included Fields'!$G105),"",'PT Included Fields'!$G105)</f>
        <v>247</v>
      </c>
      <c r="BB41" s="70"/>
      <c r="BC41" s="69" t="str">
        <f ca="1">IF(ISBLANK('PT Included Fields'!$G106),"",'PT Included Fields'!$G106)</f>
        <v>251</v>
      </c>
      <c r="BD41" s="70"/>
      <c r="BE41" s="69" t="str">
        <f ca="1">IF(ISBLANK('PT Included Fields'!$G107),"",'PT Included Fields'!$G107)</f>
        <v>252</v>
      </c>
      <c r="BF41" s="70"/>
      <c r="BG41" s="69" t="str">
        <f ca="1">IF(ISBLANK('PT Included Fields'!$G108),"",'PT Included Fields'!$G108)</f>
        <v>257</v>
      </c>
      <c r="BH41" s="70"/>
      <c r="BI41" s="69" t="str">
        <f ca="1">IF(ISBLANK('PT Included Fields'!$G109),"",'PT Included Fields'!$G109)</f>
        <v>258</v>
      </c>
      <c r="BJ41" s="70"/>
      <c r="BK41" s="69" t="str">
        <f ca="1">IF(ISBLANK('PT Included Fields'!$G110),"",'PT Included Fields'!$G110)</f>
        <v>259</v>
      </c>
      <c r="BL41" s="70"/>
      <c r="BM41" s="10"/>
      <c r="BN41" s="10"/>
      <c r="BO41" s="10"/>
      <c r="BP41" s="10"/>
      <c r="BQ41" s="10"/>
      <c r="BR41" s="10"/>
      <c r="BS41" s="10"/>
      <c r="BT41" s="10"/>
      <c r="BU41" s="10"/>
      <c r="BV41" s="10"/>
      <c r="BW41" s="10"/>
      <c r="BX41" s="10"/>
      <c r="BY41" s="10"/>
      <c r="BZ41" s="10"/>
      <c r="CA41" s="10"/>
    </row>
    <row r="42" spans="1:79" ht="13.5" customHeigh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row>
    <row r="43" spans="1:79" ht="13.5" customHeight="1" x14ac:dyDescent="0.25">
      <c r="A43" s="10"/>
      <c r="B43" s="10"/>
      <c r="C43" s="10"/>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43"/>
      <c r="BN43" s="43"/>
      <c r="BO43" s="43"/>
      <c r="BP43" s="43"/>
      <c r="BQ43" s="43"/>
      <c r="BR43" s="10"/>
      <c r="BS43" s="10"/>
      <c r="BT43" s="10"/>
      <c r="BU43" s="10"/>
      <c r="BV43" s="10"/>
      <c r="BW43" s="10"/>
      <c r="BX43" s="10"/>
      <c r="BY43" s="10"/>
      <c r="BZ43" s="10"/>
      <c r="CA43" s="10"/>
    </row>
    <row r="44" spans="1:79" ht="20.25" customHeight="1" x14ac:dyDescent="0.3">
      <c r="A44" s="10"/>
      <c r="B44" s="10"/>
      <c r="C44" s="44"/>
      <c r="D44" s="45"/>
      <c r="E44" s="45"/>
      <c r="F44" s="45"/>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45"/>
      <c r="AK44" s="46"/>
      <c r="AL44" s="46"/>
      <c r="AM44" s="46"/>
      <c r="AN44" s="46"/>
      <c r="AO44" s="46"/>
      <c r="AP44" s="46"/>
      <c r="AQ44" s="46"/>
      <c r="AR44" s="46"/>
      <c r="AS44" s="46"/>
      <c r="AT44" s="46"/>
      <c r="AU44" s="46"/>
      <c r="AV44" s="46"/>
      <c r="AW44" s="47" t="s">
        <v>27</v>
      </c>
      <c r="AX44" s="46"/>
      <c r="AY44" s="46"/>
      <c r="AZ44" s="46"/>
      <c r="BA44" s="46"/>
      <c r="BB44" s="46"/>
      <c r="BC44" s="46"/>
      <c r="BD44" s="46"/>
      <c r="BE44" s="46"/>
      <c r="BF44" s="46"/>
      <c r="BG44" s="46"/>
      <c r="BH44" s="46"/>
      <c r="BI44" s="46"/>
      <c r="BJ44" s="46"/>
      <c r="BK44" s="46"/>
      <c r="BL44" s="46"/>
      <c r="BM44" s="46"/>
      <c r="BN44" s="48"/>
      <c r="BO44" s="10"/>
      <c r="BP44" s="10"/>
      <c r="BQ44" s="10"/>
      <c r="BR44" s="10"/>
      <c r="BS44" s="10"/>
      <c r="BT44" s="10"/>
      <c r="BU44" s="10"/>
      <c r="BV44" s="10"/>
      <c r="BW44" s="10"/>
      <c r="BX44" s="10"/>
      <c r="BY44" s="10"/>
      <c r="BZ44" s="10"/>
      <c r="CA44" s="10"/>
    </row>
    <row r="45" spans="1:79" ht="19.5" customHeight="1" x14ac:dyDescent="0.2">
      <c r="A45" s="49"/>
      <c r="B45" s="49"/>
      <c r="C45" s="126" t="s">
        <v>28</v>
      </c>
      <c r="D45" s="92"/>
      <c r="E45" s="92"/>
      <c r="F45" s="93"/>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94" t="s">
        <v>29</v>
      </c>
      <c r="AK45" s="92"/>
      <c r="AL45" s="116"/>
      <c r="AM45" s="91" t="s">
        <v>30</v>
      </c>
      <c r="AN45" s="92"/>
      <c r="AO45" s="92"/>
      <c r="AP45" s="93"/>
      <c r="AQ45" s="94" t="s">
        <v>31</v>
      </c>
      <c r="AR45" s="92"/>
      <c r="AS45" s="116"/>
      <c r="AT45" s="118" t="s">
        <v>32</v>
      </c>
      <c r="AU45" s="84"/>
      <c r="AV45" s="84"/>
      <c r="AW45" s="119"/>
      <c r="AX45" s="83" t="s">
        <v>33</v>
      </c>
      <c r="AY45" s="84"/>
      <c r="AZ45" s="85"/>
      <c r="BA45" s="89" t="s">
        <v>34</v>
      </c>
      <c r="BB45" s="81"/>
      <c r="BC45" s="81"/>
      <c r="BD45" s="90"/>
      <c r="BE45" s="80" t="s">
        <v>35</v>
      </c>
      <c r="BF45" s="81"/>
      <c r="BG45" s="82"/>
      <c r="BH45" s="91" t="s">
        <v>36</v>
      </c>
      <c r="BI45" s="92"/>
      <c r="BJ45" s="92"/>
      <c r="BK45" s="93"/>
      <c r="BL45" s="94" t="s">
        <v>37</v>
      </c>
      <c r="BM45" s="92"/>
      <c r="BN45" s="95"/>
      <c r="BO45" s="49"/>
      <c r="BP45" s="49"/>
      <c r="BQ45" s="49"/>
      <c r="BR45" s="49"/>
      <c r="BS45" s="49"/>
      <c r="BT45" s="49"/>
      <c r="BU45" s="49"/>
      <c r="BV45" s="49"/>
      <c r="BW45" s="49"/>
      <c r="BX45" s="49"/>
      <c r="BY45" s="49"/>
      <c r="BZ45" s="49"/>
      <c r="CA45" s="49"/>
    </row>
    <row r="46" spans="1:79" ht="19.5" customHeight="1" x14ac:dyDescent="0.2">
      <c r="A46" s="49"/>
      <c r="B46" s="49"/>
      <c r="C46" s="127" t="s">
        <v>38</v>
      </c>
      <c r="D46" s="100"/>
      <c r="E46" s="100"/>
      <c r="F46" s="102"/>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99" t="s">
        <v>39</v>
      </c>
      <c r="AK46" s="100"/>
      <c r="AL46" s="117"/>
      <c r="AM46" s="89" t="s">
        <v>40</v>
      </c>
      <c r="AN46" s="81"/>
      <c r="AO46" s="81"/>
      <c r="AP46" s="90"/>
      <c r="AQ46" s="80" t="s">
        <v>41</v>
      </c>
      <c r="AR46" s="81"/>
      <c r="AS46" s="82"/>
      <c r="AT46" s="114"/>
      <c r="AU46" s="87"/>
      <c r="AV46" s="87"/>
      <c r="AW46" s="115"/>
      <c r="AX46" s="86"/>
      <c r="AY46" s="87"/>
      <c r="AZ46" s="88"/>
      <c r="BA46" s="89" t="s">
        <v>42</v>
      </c>
      <c r="BB46" s="81"/>
      <c r="BC46" s="81"/>
      <c r="BD46" s="90"/>
      <c r="BE46" s="80" t="s">
        <v>43</v>
      </c>
      <c r="BF46" s="81"/>
      <c r="BG46" s="82"/>
      <c r="BH46" s="89" t="s">
        <v>44</v>
      </c>
      <c r="BI46" s="81"/>
      <c r="BJ46" s="81"/>
      <c r="BK46" s="90"/>
      <c r="BL46" s="80" t="s">
        <v>45</v>
      </c>
      <c r="BM46" s="81"/>
      <c r="BN46" s="72"/>
      <c r="BO46" s="49"/>
      <c r="BP46" s="49"/>
      <c r="BQ46" s="49"/>
      <c r="BR46" s="49"/>
      <c r="BS46" s="49"/>
      <c r="BT46" s="49"/>
      <c r="BU46" s="49"/>
      <c r="BV46" s="49"/>
      <c r="BW46" s="49"/>
      <c r="BX46" s="49"/>
      <c r="BY46" s="49"/>
      <c r="BZ46" s="49"/>
      <c r="CA46" s="49"/>
    </row>
    <row r="47" spans="1:79" ht="19.5" customHeight="1" x14ac:dyDescent="0.2">
      <c r="A47" s="49"/>
      <c r="B47" s="49"/>
      <c r="C47" s="121" t="s">
        <v>46</v>
      </c>
      <c r="D47" s="84"/>
      <c r="E47" s="84"/>
      <c r="F47" s="11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80" t="s">
        <v>47</v>
      </c>
      <c r="AK47" s="81"/>
      <c r="AL47" s="82"/>
      <c r="AM47" s="89" t="s">
        <v>48</v>
      </c>
      <c r="AN47" s="81"/>
      <c r="AO47" s="81"/>
      <c r="AP47" s="90"/>
      <c r="AQ47" s="80" t="s">
        <v>49</v>
      </c>
      <c r="AR47" s="81"/>
      <c r="AS47" s="82"/>
      <c r="AT47" s="89" t="s">
        <v>50</v>
      </c>
      <c r="AU47" s="81"/>
      <c r="AV47" s="81"/>
      <c r="AW47" s="90"/>
      <c r="AX47" s="80" t="s">
        <v>51</v>
      </c>
      <c r="AY47" s="81"/>
      <c r="AZ47" s="82"/>
      <c r="BA47" s="89" t="s">
        <v>52</v>
      </c>
      <c r="BB47" s="81"/>
      <c r="BC47" s="81"/>
      <c r="BD47" s="90"/>
      <c r="BE47" s="80" t="s">
        <v>53</v>
      </c>
      <c r="BF47" s="81"/>
      <c r="BG47" s="82"/>
      <c r="BH47" s="89" t="s">
        <v>54</v>
      </c>
      <c r="BI47" s="81"/>
      <c r="BJ47" s="81"/>
      <c r="BK47" s="90"/>
      <c r="BL47" s="80" t="s">
        <v>55</v>
      </c>
      <c r="BM47" s="81"/>
      <c r="BN47" s="72"/>
      <c r="BO47" s="49"/>
      <c r="BP47" s="49"/>
      <c r="BQ47" s="49"/>
      <c r="BR47" s="49"/>
      <c r="BS47" s="49"/>
      <c r="BT47" s="49"/>
      <c r="BU47" s="49"/>
      <c r="BV47" s="49"/>
      <c r="BW47" s="49"/>
      <c r="BX47" s="49"/>
      <c r="BY47" s="49"/>
      <c r="BZ47" s="49"/>
      <c r="CA47" s="49"/>
    </row>
    <row r="48" spans="1:79" ht="19.5" customHeight="1" x14ac:dyDescent="0.2">
      <c r="A48" s="49"/>
      <c r="B48" s="49"/>
      <c r="C48" s="122"/>
      <c r="D48" s="87"/>
      <c r="E48" s="87"/>
      <c r="F48" s="115"/>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80" t="s">
        <v>56</v>
      </c>
      <c r="AK48" s="81"/>
      <c r="AL48" s="82"/>
      <c r="AM48" s="89" t="s">
        <v>57</v>
      </c>
      <c r="AN48" s="81"/>
      <c r="AO48" s="81"/>
      <c r="AP48" s="90"/>
      <c r="AQ48" s="80" t="s">
        <v>58</v>
      </c>
      <c r="AR48" s="81"/>
      <c r="AS48" s="82"/>
      <c r="AT48" s="89" t="s">
        <v>59</v>
      </c>
      <c r="AU48" s="81"/>
      <c r="AV48" s="81"/>
      <c r="AW48" s="90"/>
      <c r="AX48" s="80" t="s">
        <v>60</v>
      </c>
      <c r="AY48" s="81"/>
      <c r="AZ48" s="82"/>
      <c r="BA48" s="89" t="s">
        <v>61</v>
      </c>
      <c r="BB48" s="81"/>
      <c r="BC48" s="81"/>
      <c r="BD48" s="90"/>
      <c r="BE48" s="80" t="s">
        <v>62</v>
      </c>
      <c r="BF48" s="81"/>
      <c r="BG48" s="82"/>
      <c r="BH48" s="101" t="s">
        <v>63</v>
      </c>
      <c r="BI48" s="100"/>
      <c r="BJ48" s="100"/>
      <c r="BK48" s="102"/>
      <c r="BL48" s="99" t="s">
        <v>64</v>
      </c>
      <c r="BM48" s="100"/>
      <c r="BN48" s="70"/>
      <c r="BO48" s="49"/>
      <c r="BP48" s="49"/>
      <c r="BQ48" s="49"/>
      <c r="BR48" s="49"/>
      <c r="BS48" s="49"/>
      <c r="BT48" s="49"/>
      <c r="BU48" s="49"/>
      <c r="BV48" s="49"/>
      <c r="BW48" s="49"/>
      <c r="BX48" s="49"/>
      <c r="BY48" s="49"/>
      <c r="BZ48" s="49"/>
      <c r="CA48" s="49"/>
    </row>
    <row r="49" spans="1:79" ht="19.5" customHeight="1" x14ac:dyDescent="0.2">
      <c r="A49" s="49"/>
      <c r="B49" s="49"/>
      <c r="C49" s="120" t="s">
        <v>65</v>
      </c>
      <c r="D49" s="81"/>
      <c r="E49" s="81"/>
      <c r="F49" s="90"/>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80" t="s">
        <v>66</v>
      </c>
      <c r="AK49" s="81"/>
      <c r="AL49" s="82"/>
      <c r="AM49" s="89" t="s">
        <v>67</v>
      </c>
      <c r="AN49" s="81"/>
      <c r="AO49" s="81"/>
      <c r="AP49" s="90"/>
      <c r="AQ49" s="80" t="s">
        <v>68</v>
      </c>
      <c r="AR49" s="81"/>
      <c r="AS49" s="82"/>
      <c r="AT49" s="103" t="s">
        <v>69</v>
      </c>
      <c r="AU49" s="104"/>
      <c r="AV49" s="104"/>
      <c r="AW49" s="105"/>
      <c r="AX49" s="109" t="s">
        <v>70</v>
      </c>
      <c r="AY49" s="104"/>
      <c r="AZ49" s="110"/>
      <c r="BA49" s="89" t="s">
        <v>71</v>
      </c>
      <c r="BB49" s="81"/>
      <c r="BC49" s="81"/>
      <c r="BD49" s="90"/>
      <c r="BE49" s="80" t="s">
        <v>72</v>
      </c>
      <c r="BF49" s="81"/>
      <c r="BG49" s="82"/>
      <c r="BH49" s="91" t="s">
        <v>73</v>
      </c>
      <c r="BI49" s="92"/>
      <c r="BJ49" s="92"/>
      <c r="BK49" s="93"/>
      <c r="BL49" s="94" t="s">
        <v>74</v>
      </c>
      <c r="BM49" s="92"/>
      <c r="BN49" s="95"/>
      <c r="BO49" s="49"/>
      <c r="BP49" s="49"/>
      <c r="BQ49" s="49"/>
      <c r="BR49" s="49"/>
      <c r="BS49" s="49"/>
      <c r="BT49" s="49"/>
      <c r="BU49" s="49"/>
      <c r="BV49" s="49"/>
      <c r="BW49" s="49"/>
      <c r="BX49" s="49"/>
      <c r="BY49" s="49"/>
      <c r="BZ49" s="49"/>
      <c r="CA49" s="49"/>
    </row>
    <row r="50" spans="1:79" ht="19.5" customHeight="1" x14ac:dyDescent="0.2">
      <c r="A50" s="49"/>
      <c r="B50" s="49"/>
      <c r="C50" s="120" t="s">
        <v>75</v>
      </c>
      <c r="D50" s="81"/>
      <c r="E50" s="81"/>
      <c r="F50" s="90"/>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80" t="s">
        <v>76</v>
      </c>
      <c r="AK50" s="81"/>
      <c r="AL50" s="82"/>
      <c r="AM50" s="89" t="s">
        <v>77</v>
      </c>
      <c r="AN50" s="81"/>
      <c r="AO50" s="81"/>
      <c r="AP50" s="90"/>
      <c r="AQ50" s="80" t="s">
        <v>78</v>
      </c>
      <c r="AR50" s="81"/>
      <c r="AS50" s="82"/>
      <c r="AT50" s="114"/>
      <c r="AU50" s="87"/>
      <c r="AV50" s="87"/>
      <c r="AW50" s="115"/>
      <c r="AX50" s="86"/>
      <c r="AY50" s="87"/>
      <c r="AZ50" s="88"/>
      <c r="BA50" s="89" t="s">
        <v>79</v>
      </c>
      <c r="BB50" s="81"/>
      <c r="BC50" s="81"/>
      <c r="BD50" s="90"/>
      <c r="BE50" s="80" t="s">
        <v>80</v>
      </c>
      <c r="BF50" s="81"/>
      <c r="BG50" s="82"/>
      <c r="BH50" s="89" t="s">
        <v>81</v>
      </c>
      <c r="BI50" s="81"/>
      <c r="BJ50" s="81"/>
      <c r="BK50" s="90"/>
      <c r="BL50" s="80" t="s">
        <v>82</v>
      </c>
      <c r="BM50" s="81"/>
      <c r="BN50" s="72"/>
      <c r="BO50" s="49"/>
      <c r="BP50" s="49"/>
      <c r="BQ50" s="49"/>
      <c r="BR50" s="49"/>
      <c r="BS50" s="49"/>
      <c r="BT50" s="49"/>
      <c r="BU50" s="49"/>
      <c r="BV50" s="49"/>
      <c r="BW50" s="49"/>
      <c r="BX50" s="49"/>
      <c r="BY50" s="49"/>
      <c r="BZ50" s="49"/>
      <c r="CA50" s="49"/>
    </row>
    <row r="51" spans="1:79" ht="18.75" customHeight="1" x14ac:dyDescent="0.2">
      <c r="A51" s="49"/>
      <c r="B51" s="49"/>
      <c r="C51" s="120" t="s">
        <v>83</v>
      </c>
      <c r="D51" s="81"/>
      <c r="E51" s="81"/>
      <c r="F51" s="90"/>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80" t="s">
        <v>84</v>
      </c>
      <c r="AK51" s="81"/>
      <c r="AL51" s="82"/>
      <c r="AM51" s="89" t="s">
        <v>85</v>
      </c>
      <c r="AN51" s="81"/>
      <c r="AO51" s="81"/>
      <c r="AP51" s="90"/>
      <c r="AQ51" s="80" t="s">
        <v>86</v>
      </c>
      <c r="AR51" s="81"/>
      <c r="AS51" s="82"/>
      <c r="AT51" s="103" t="s">
        <v>87</v>
      </c>
      <c r="AU51" s="104"/>
      <c r="AV51" s="104"/>
      <c r="AW51" s="105"/>
      <c r="AX51" s="109" t="s">
        <v>88</v>
      </c>
      <c r="AY51" s="104"/>
      <c r="AZ51" s="110"/>
      <c r="BA51" s="103" t="s">
        <v>89</v>
      </c>
      <c r="BB51" s="104"/>
      <c r="BC51" s="104"/>
      <c r="BD51" s="105"/>
      <c r="BE51" s="113" t="s">
        <v>90</v>
      </c>
      <c r="BF51" s="104"/>
      <c r="BG51" s="110"/>
      <c r="BH51" s="101" t="s">
        <v>91</v>
      </c>
      <c r="BI51" s="100"/>
      <c r="BJ51" s="100"/>
      <c r="BK51" s="102"/>
      <c r="BL51" s="99" t="s">
        <v>92</v>
      </c>
      <c r="BM51" s="100"/>
      <c r="BN51" s="70"/>
      <c r="BO51" s="49"/>
      <c r="BP51" s="49"/>
      <c r="BQ51" s="49"/>
      <c r="BR51" s="49"/>
      <c r="BS51" s="49"/>
      <c r="BT51" s="49"/>
      <c r="BU51" s="49"/>
      <c r="BV51" s="49"/>
      <c r="BW51" s="49"/>
      <c r="BX51" s="49"/>
      <c r="BY51" s="49"/>
      <c r="BZ51" s="49"/>
      <c r="CA51" s="49"/>
    </row>
    <row r="52" spans="1:79" ht="19.5" customHeight="1" x14ac:dyDescent="0.2">
      <c r="A52" s="49"/>
      <c r="B52" s="49"/>
      <c r="C52" s="127" t="s">
        <v>93</v>
      </c>
      <c r="D52" s="100"/>
      <c r="E52" s="100"/>
      <c r="F52" s="102"/>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99" t="s">
        <v>94</v>
      </c>
      <c r="AK52" s="100"/>
      <c r="AL52" s="117"/>
      <c r="AM52" s="101" t="s">
        <v>95</v>
      </c>
      <c r="AN52" s="100"/>
      <c r="AO52" s="100"/>
      <c r="AP52" s="102"/>
      <c r="AQ52" s="99" t="s">
        <v>96</v>
      </c>
      <c r="AR52" s="100"/>
      <c r="AS52" s="117"/>
      <c r="AT52" s="106"/>
      <c r="AU52" s="107"/>
      <c r="AV52" s="107"/>
      <c r="AW52" s="108"/>
      <c r="AX52" s="111"/>
      <c r="AY52" s="107"/>
      <c r="AZ52" s="112"/>
      <c r="BA52" s="106"/>
      <c r="BB52" s="107"/>
      <c r="BC52" s="107"/>
      <c r="BD52" s="108"/>
      <c r="BE52" s="111"/>
      <c r="BF52" s="107"/>
      <c r="BG52" s="112"/>
      <c r="BH52" s="101" t="s">
        <v>97</v>
      </c>
      <c r="BI52" s="100"/>
      <c r="BJ52" s="100"/>
      <c r="BK52" s="102"/>
      <c r="BL52" s="96" t="s">
        <v>98</v>
      </c>
      <c r="BM52" s="97"/>
      <c r="BN52" s="98"/>
      <c r="BO52" s="49"/>
      <c r="BP52" s="49"/>
      <c r="BQ52" s="49"/>
      <c r="BR52" s="49"/>
      <c r="BS52" s="49"/>
      <c r="BT52" s="49"/>
      <c r="BU52" s="49"/>
      <c r="BV52" s="49"/>
      <c r="BW52" s="49"/>
      <c r="BX52" s="49"/>
      <c r="BY52" s="49"/>
      <c r="BZ52" s="49"/>
      <c r="CA52" s="49"/>
    </row>
    <row r="53" spans="1:79" ht="12.75" customHeight="1" x14ac:dyDescent="0.2">
      <c r="A53" s="10"/>
      <c r="B53" s="10"/>
      <c r="C53" s="10"/>
      <c r="D53" s="10"/>
      <c r="E53" s="10"/>
      <c r="F53" s="10"/>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49"/>
      <c r="BM53" s="10"/>
      <c r="BN53" s="10"/>
      <c r="BO53" s="10"/>
      <c r="BP53" s="10"/>
      <c r="BQ53" s="10"/>
      <c r="BR53" s="10"/>
      <c r="BS53" s="10"/>
      <c r="BT53" s="10"/>
      <c r="BU53" s="10"/>
      <c r="BV53" s="10"/>
      <c r="BW53" s="10"/>
      <c r="BX53" s="10"/>
      <c r="BY53" s="10"/>
      <c r="BZ53" s="10"/>
      <c r="CA53" s="10"/>
    </row>
    <row r="54" spans="1:79" ht="12.75" customHeight="1" x14ac:dyDescent="0.2">
      <c r="A54" s="10"/>
      <c r="B54" s="10"/>
      <c r="C54" s="10"/>
      <c r="D54" s="10"/>
      <c r="E54" s="10"/>
      <c r="F54" s="10"/>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row>
    <row r="55" spans="1:79" ht="12.75" customHeight="1" x14ac:dyDescent="0.2">
      <c r="A55" s="10"/>
      <c r="B55" s="10"/>
      <c r="C55" s="10"/>
      <c r="D55" s="10"/>
      <c r="E55" s="10"/>
      <c r="F55" s="10"/>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row>
    <row r="56" spans="1:79" ht="12.75" customHeight="1" x14ac:dyDescent="0.2">
      <c r="A56" s="10"/>
      <c r="B56" s="10"/>
      <c r="C56" s="10"/>
      <c r="D56" s="10"/>
      <c r="E56" s="10"/>
      <c r="F56" s="10"/>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row>
    <row r="57" spans="1:79" ht="12.75" customHeight="1" x14ac:dyDescent="0.2">
      <c r="A57" s="10"/>
      <c r="B57" s="10"/>
      <c r="C57" s="10"/>
      <c r="D57" s="10"/>
      <c r="E57" s="10"/>
      <c r="F57" s="10"/>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row>
    <row r="58" spans="1:79" ht="12.75" customHeight="1" x14ac:dyDescent="0.2">
      <c r="A58" s="10"/>
      <c r="B58" s="10"/>
      <c r="C58" s="10"/>
      <c r="D58" s="10"/>
      <c r="E58" s="10"/>
      <c r="F58" s="10"/>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row>
    <row r="59" spans="1:79" ht="12.75" customHeight="1" x14ac:dyDescent="0.2">
      <c r="A59" s="10"/>
      <c r="B59" s="10"/>
      <c r="C59" s="10"/>
      <c r="D59" s="10"/>
      <c r="E59" s="10"/>
      <c r="F59" s="10"/>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row>
    <row r="60" spans="1:79" ht="12.75" customHeight="1" x14ac:dyDescent="0.2">
      <c r="A60" s="10"/>
      <c r="B60" s="10"/>
      <c r="C60" s="10"/>
      <c r="D60" s="10"/>
      <c r="E60" s="10"/>
      <c r="F60" s="10"/>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row>
    <row r="61" spans="1:79" ht="12.75" customHeight="1" x14ac:dyDescent="0.2">
      <c r="A61" s="10"/>
      <c r="B61" s="10"/>
      <c r="C61" s="10"/>
      <c r="D61" s="10"/>
      <c r="E61" s="10"/>
      <c r="F61" s="10"/>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row>
    <row r="62" spans="1:79" ht="12.75" customHeight="1" x14ac:dyDescent="0.2">
      <c r="A62" s="10"/>
      <c r="B62" s="10"/>
      <c r="C62" s="10"/>
      <c r="D62" s="10"/>
      <c r="E62" s="10"/>
      <c r="F62" s="10"/>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row>
    <row r="63" spans="1:79" ht="12.75" customHeight="1" x14ac:dyDescent="0.2">
      <c r="A63" s="10"/>
      <c r="B63" s="10"/>
      <c r="C63" s="10"/>
      <c r="D63" s="10"/>
      <c r="E63" s="10"/>
      <c r="F63" s="10"/>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row>
    <row r="64" spans="1:79" ht="12.75" customHeight="1" x14ac:dyDescent="0.2">
      <c r="A64" s="10"/>
      <c r="B64" s="10"/>
      <c r="C64" s="10"/>
      <c r="D64" s="10"/>
      <c r="E64" s="10"/>
      <c r="F64" s="10"/>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row>
    <row r="65" spans="1:79" ht="12.75" customHeight="1" x14ac:dyDescent="0.2">
      <c r="A65" s="10"/>
      <c r="B65" s="10"/>
      <c r="C65" s="10"/>
      <c r="D65" s="10"/>
      <c r="E65" s="10"/>
      <c r="F65" s="10"/>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row>
    <row r="66" spans="1:79" ht="12.75" customHeight="1" x14ac:dyDescent="0.2">
      <c r="A66" s="10"/>
      <c r="B66" s="10"/>
      <c r="C66" s="10"/>
      <c r="D66" s="10"/>
      <c r="E66" s="10"/>
      <c r="F66" s="10"/>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row>
    <row r="67" spans="1:79" ht="12.75" customHeight="1" x14ac:dyDescent="0.2">
      <c r="A67" s="10"/>
      <c r="B67" s="10"/>
      <c r="C67" s="10"/>
      <c r="D67" s="10"/>
      <c r="E67" s="10"/>
      <c r="F67" s="10"/>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row>
    <row r="68" spans="1:79" ht="12.75" customHeight="1" x14ac:dyDescent="0.2">
      <c r="A68" s="10"/>
      <c r="B68" s="10"/>
      <c r="C68" s="10"/>
      <c r="D68" s="10"/>
      <c r="E68" s="10"/>
      <c r="F68" s="10"/>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row>
    <row r="69" spans="1:79" ht="12.75" customHeight="1" x14ac:dyDescent="0.2">
      <c r="A69" s="10"/>
      <c r="B69" s="10"/>
      <c r="C69" s="10"/>
      <c r="D69" s="10"/>
      <c r="E69" s="10"/>
      <c r="F69" s="10"/>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row>
    <row r="70" spans="1:79" ht="12.75" customHeight="1" x14ac:dyDescent="0.2">
      <c r="A70" s="10"/>
      <c r="B70" s="10"/>
      <c r="C70" s="10"/>
      <c r="D70" s="10"/>
      <c r="E70" s="10"/>
      <c r="F70" s="10"/>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row>
    <row r="71" spans="1:79" ht="12.75" customHeight="1" x14ac:dyDescent="0.2">
      <c r="A71" s="10"/>
      <c r="B71" s="10"/>
      <c r="C71" s="10"/>
      <c r="D71" s="10"/>
      <c r="E71" s="10"/>
      <c r="F71" s="10"/>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row>
    <row r="72" spans="1:79" ht="12.75" customHeight="1" x14ac:dyDescent="0.2">
      <c r="A72" s="10"/>
      <c r="B72" s="10"/>
      <c r="C72" s="10"/>
      <c r="D72" s="10"/>
      <c r="E72" s="10"/>
      <c r="F72" s="10"/>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row>
    <row r="73" spans="1:79" ht="12.75" customHeight="1" x14ac:dyDescent="0.2">
      <c r="A73" s="10"/>
      <c r="B73" s="10"/>
      <c r="C73" s="10"/>
      <c r="D73" s="10"/>
      <c r="E73" s="10"/>
      <c r="F73" s="10"/>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row>
    <row r="74" spans="1:79" ht="12.75" customHeight="1" x14ac:dyDescent="0.2">
      <c r="A74" s="10"/>
      <c r="B74" s="10"/>
      <c r="C74" s="10"/>
      <c r="D74" s="10"/>
      <c r="E74" s="10"/>
      <c r="F74" s="10"/>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row>
    <row r="75" spans="1:79" ht="12.75" customHeight="1" x14ac:dyDescent="0.2">
      <c r="A75" s="10"/>
      <c r="B75" s="10"/>
      <c r="C75" s="10"/>
      <c r="D75" s="10"/>
      <c r="E75" s="10"/>
      <c r="F75" s="10"/>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row>
    <row r="76" spans="1:79" ht="12.75" customHeight="1" x14ac:dyDescent="0.2">
      <c r="A76" s="10"/>
      <c r="B76" s="10"/>
      <c r="C76" s="10"/>
      <c r="D76" s="10"/>
      <c r="E76" s="10"/>
      <c r="F76" s="10"/>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row>
    <row r="77" spans="1:79" ht="12.75" customHeight="1" x14ac:dyDescent="0.2">
      <c r="A77" s="10"/>
      <c r="B77" s="10"/>
      <c r="C77" s="10"/>
      <c r="D77" s="10"/>
      <c r="E77" s="10"/>
      <c r="F77" s="10"/>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row>
    <row r="78" spans="1:79" ht="12.75" customHeight="1" x14ac:dyDescent="0.2">
      <c r="A78" s="10"/>
      <c r="B78" s="10"/>
      <c r="C78" s="10"/>
      <c r="D78" s="10"/>
      <c r="E78" s="10"/>
      <c r="F78" s="10"/>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row>
    <row r="79" spans="1:79" ht="12.75" customHeight="1" x14ac:dyDescent="0.2">
      <c r="A79" s="10"/>
      <c r="B79" s="10"/>
      <c r="C79" s="10"/>
      <c r="D79" s="10"/>
      <c r="E79" s="10"/>
      <c r="F79" s="10"/>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row>
    <row r="80" spans="1:79" ht="12.75" customHeight="1" x14ac:dyDescent="0.2">
      <c r="A80" s="10"/>
      <c r="B80" s="10"/>
      <c r="C80" s="10"/>
      <c r="D80" s="10"/>
      <c r="E80" s="10"/>
      <c r="F80" s="10"/>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row>
    <row r="81" spans="1:79" ht="12.75" customHeight="1" x14ac:dyDescent="0.2">
      <c r="A81" s="10"/>
      <c r="B81" s="10"/>
      <c r="C81" s="10"/>
      <c r="D81" s="10"/>
      <c r="E81" s="10"/>
      <c r="F81" s="10"/>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row>
    <row r="82" spans="1:79" ht="12.75" customHeight="1" x14ac:dyDescent="0.2">
      <c r="A82" s="10"/>
      <c r="B82" s="10"/>
      <c r="C82" s="10"/>
      <c r="D82" s="10"/>
      <c r="E82" s="10"/>
      <c r="F82" s="10"/>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row>
    <row r="83" spans="1:79" ht="12.75" customHeight="1" x14ac:dyDescent="0.2">
      <c r="A83" s="10"/>
      <c r="B83" s="10"/>
      <c r="C83" s="10"/>
      <c r="D83" s="10"/>
      <c r="E83" s="10"/>
      <c r="F83" s="10"/>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row>
    <row r="84" spans="1:79" ht="12.75" customHeight="1" x14ac:dyDescent="0.2">
      <c r="A84" s="10"/>
      <c r="B84" s="10"/>
      <c r="C84" s="10"/>
      <c r="D84" s="10"/>
      <c r="E84" s="10"/>
      <c r="F84" s="10"/>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row>
    <row r="85" spans="1:79" ht="12.75" customHeight="1" x14ac:dyDescent="0.2">
      <c r="A85" s="10"/>
      <c r="B85" s="10"/>
      <c r="C85" s="10"/>
      <c r="D85" s="10"/>
      <c r="E85" s="10"/>
      <c r="F85" s="10"/>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row>
    <row r="86" spans="1:79" ht="12.75" customHeight="1" x14ac:dyDescent="0.2">
      <c r="A86" s="10"/>
      <c r="B86" s="10"/>
      <c r="C86" s="10"/>
      <c r="D86" s="10"/>
      <c r="E86" s="10"/>
      <c r="F86" s="10"/>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row>
    <row r="87" spans="1:79" ht="12.75" customHeight="1" x14ac:dyDescent="0.2">
      <c r="A87" s="10"/>
      <c r="B87" s="10"/>
      <c r="C87" s="10"/>
      <c r="D87" s="10"/>
      <c r="E87" s="10"/>
      <c r="F87" s="10"/>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row>
    <row r="88" spans="1:79" ht="12.75" customHeight="1" x14ac:dyDescent="0.2">
      <c r="A88" s="10"/>
      <c r="B88" s="10"/>
      <c r="C88" s="10"/>
      <c r="D88" s="10"/>
      <c r="E88" s="10"/>
      <c r="F88" s="10"/>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row>
    <row r="89" spans="1:79" ht="12.75" customHeight="1" x14ac:dyDescent="0.2">
      <c r="A89" s="10"/>
      <c r="B89" s="10"/>
      <c r="C89" s="10"/>
      <c r="D89" s="10"/>
      <c r="E89" s="10"/>
      <c r="F89" s="10"/>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row>
    <row r="90" spans="1:79" ht="12.75" customHeight="1" x14ac:dyDescent="0.2">
      <c r="A90" s="10"/>
      <c r="B90" s="10"/>
      <c r="C90" s="10"/>
      <c r="D90" s="10"/>
      <c r="E90" s="10"/>
      <c r="F90" s="10"/>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row>
    <row r="91" spans="1:79" ht="12.75" customHeight="1" x14ac:dyDescent="0.2">
      <c r="A91" s="10"/>
      <c r="B91" s="10"/>
      <c r="C91" s="10"/>
      <c r="D91" s="10"/>
      <c r="E91" s="10"/>
      <c r="F91" s="10"/>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row>
    <row r="92" spans="1:79" ht="12.75" customHeight="1" x14ac:dyDescent="0.2">
      <c r="A92" s="10"/>
      <c r="B92" s="10"/>
      <c r="C92" s="10"/>
      <c r="D92" s="10"/>
      <c r="E92" s="10"/>
      <c r="F92" s="10"/>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row>
    <row r="93" spans="1:79" ht="12.75" customHeight="1" x14ac:dyDescent="0.2">
      <c r="A93" s="10"/>
      <c r="B93" s="10"/>
      <c r="C93" s="10"/>
      <c r="D93" s="10"/>
      <c r="E93" s="10"/>
      <c r="F93" s="10"/>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row>
    <row r="94" spans="1:79" ht="12.75" customHeight="1" x14ac:dyDescent="0.2">
      <c r="A94" s="10"/>
      <c r="B94" s="10"/>
      <c r="C94" s="10"/>
      <c r="D94" s="10"/>
      <c r="E94" s="10"/>
      <c r="F94" s="10"/>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row>
    <row r="95" spans="1:79" ht="12.75" customHeight="1" x14ac:dyDescent="0.2">
      <c r="A95" s="10"/>
      <c r="B95" s="10"/>
      <c r="C95" s="10"/>
      <c r="D95" s="10"/>
      <c r="E95" s="10"/>
      <c r="F95" s="10"/>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row>
    <row r="96" spans="1:79" ht="12.75" customHeight="1" x14ac:dyDescent="0.2">
      <c r="A96" s="10"/>
      <c r="B96" s="10"/>
      <c r="C96" s="10"/>
      <c r="D96" s="10"/>
      <c r="E96" s="10"/>
      <c r="F96" s="10"/>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row>
    <row r="97" spans="1:79" ht="12.75" customHeight="1" x14ac:dyDescent="0.2">
      <c r="A97" s="10"/>
      <c r="B97" s="10"/>
      <c r="C97" s="10"/>
      <c r="D97" s="10"/>
      <c r="E97" s="10"/>
      <c r="F97" s="10"/>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row>
    <row r="98" spans="1:79" ht="12.75" customHeight="1" x14ac:dyDescent="0.2">
      <c r="A98" s="10"/>
      <c r="B98" s="10"/>
      <c r="C98" s="10"/>
      <c r="D98" s="10"/>
      <c r="E98" s="10"/>
      <c r="F98" s="10"/>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row>
    <row r="99" spans="1:79" ht="12.75" customHeight="1" x14ac:dyDescent="0.2">
      <c r="A99" s="10"/>
      <c r="B99" s="10"/>
      <c r="C99" s="10"/>
      <c r="D99" s="10"/>
      <c r="E99" s="10"/>
      <c r="F99" s="10"/>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row>
    <row r="100" spans="1:79" ht="12.75" customHeight="1" x14ac:dyDescent="0.2">
      <c r="A100" s="10"/>
      <c r="B100" s="10"/>
      <c r="C100" s="10"/>
      <c r="D100" s="10"/>
      <c r="E100" s="10"/>
      <c r="F100" s="10"/>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row>
    <row r="101" spans="1:79" ht="12.75" customHeight="1" x14ac:dyDescent="0.2">
      <c r="A101" s="10"/>
      <c r="B101" s="10"/>
      <c r="C101" s="10"/>
      <c r="D101" s="10"/>
      <c r="E101" s="10"/>
      <c r="F101" s="10"/>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row>
    <row r="102" spans="1:79" ht="12.75" customHeight="1" x14ac:dyDescent="0.2">
      <c r="A102" s="10"/>
      <c r="B102" s="10"/>
      <c r="C102" s="10"/>
      <c r="D102" s="10"/>
      <c r="E102" s="10"/>
      <c r="F102" s="10"/>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row>
    <row r="103" spans="1:79" ht="12.75" customHeight="1" x14ac:dyDescent="0.2">
      <c r="A103" s="10"/>
      <c r="B103" s="10"/>
      <c r="C103" s="10"/>
      <c r="D103" s="10"/>
      <c r="E103" s="10"/>
      <c r="F103" s="10"/>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row>
    <row r="104" spans="1:79" ht="12.75" customHeight="1" x14ac:dyDescent="0.2">
      <c r="A104" s="10"/>
      <c r="B104" s="10"/>
      <c r="C104" s="10"/>
      <c r="D104" s="10"/>
      <c r="E104" s="10"/>
      <c r="F104" s="10"/>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row>
    <row r="105" spans="1:79" ht="12.75" customHeight="1" x14ac:dyDescent="0.2">
      <c r="A105" s="10"/>
      <c r="B105" s="10"/>
      <c r="C105" s="10"/>
      <c r="D105" s="10"/>
      <c r="E105" s="10"/>
      <c r="F105" s="10"/>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row>
    <row r="106" spans="1:79" ht="12.75" customHeight="1" x14ac:dyDescent="0.2">
      <c r="A106" s="10"/>
      <c r="B106" s="10"/>
      <c r="C106" s="10"/>
      <c r="D106" s="10"/>
      <c r="E106" s="10"/>
      <c r="F106" s="10"/>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row>
    <row r="107" spans="1:79" ht="12.75" customHeight="1" x14ac:dyDescent="0.2">
      <c r="A107" s="10"/>
      <c r="B107" s="10"/>
      <c r="C107" s="10"/>
      <c r="D107" s="10"/>
      <c r="E107" s="10"/>
      <c r="F107" s="10"/>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row>
    <row r="108" spans="1:79" ht="12.75" customHeight="1" x14ac:dyDescent="0.2">
      <c r="A108" s="10"/>
      <c r="B108" s="10"/>
      <c r="C108" s="10"/>
      <c r="D108" s="10"/>
      <c r="E108" s="10"/>
      <c r="F108" s="10"/>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row>
    <row r="109" spans="1:79" ht="12.75" customHeight="1" x14ac:dyDescent="0.2">
      <c r="A109" s="10"/>
      <c r="B109" s="10"/>
      <c r="C109" s="10"/>
      <c r="D109" s="10"/>
      <c r="E109" s="10"/>
      <c r="F109" s="10"/>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row>
    <row r="110" spans="1:79" ht="12.75" customHeight="1" x14ac:dyDescent="0.2">
      <c r="A110" s="10"/>
      <c r="B110" s="10"/>
      <c r="C110" s="10"/>
      <c r="D110" s="10"/>
      <c r="E110" s="10"/>
      <c r="F110" s="10"/>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row>
    <row r="111" spans="1:79" ht="12.75" customHeight="1" x14ac:dyDescent="0.2">
      <c r="A111" s="10"/>
      <c r="B111" s="10"/>
      <c r="C111" s="10"/>
      <c r="D111" s="10"/>
      <c r="E111" s="10"/>
      <c r="F111" s="10"/>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row>
    <row r="112" spans="1:79" ht="12.75" customHeight="1" x14ac:dyDescent="0.2">
      <c r="A112" s="10"/>
      <c r="B112" s="10"/>
      <c r="C112" s="10"/>
      <c r="D112" s="10"/>
      <c r="E112" s="10"/>
      <c r="F112" s="10"/>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row>
    <row r="113" spans="1:79" ht="12.75" customHeight="1" x14ac:dyDescent="0.2">
      <c r="A113" s="10"/>
      <c r="B113" s="10"/>
      <c r="C113" s="10"/>
      <c r="D113" s="10"/>
      <c r="E113" s="10"/>
      <c r="F113" s="10"/>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row>
    <row r="114" spans="1:79" ht="12.75" customHeight="1" x14ac:dyDescent="0.2">
      <c r="A114" s="10"/>
      <c r="B114" s="10"/>
      <c r="C114" s="10"/>
      <c r="D114" s="10"/>
      <c r="E114" s="10"/>
      <c r="F114" s="10"/>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row>
    <row r="115" spans="1:79" ht="12.75" customHeight="1" x14ac:dyDescent="0.2">
      <c r="A115" s="10"/>
      <c r="B115" s="10"/>
      <c r="C115" s="10"/>
      <c r="D115" s="10"/>
      <c r="E115" s="10"/>
      <c r="F115" s="10"/>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row>
    <row r="116" spans="1:79" ht="12.75" customHeight="1" x14ac:dyDescent="0.2">
      <c r="A116" s="10"/>
      <c r="B116" s="10"/>
      <c r="C116" s="10"/>
      <c r="D116" s="10"/>
      <c r="E116" s="10"/>
      <c r="F116" s="10"/>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row>
    <row r="117" spans="1:79" ht="12.75" customHeight="1" x14ac:dyDescent="0.2">
      <c r="A117" s="10"/>
      <c r="B117" s="10"/>
      <c r="C117" s="10"/>
      <c r="D117" s="10"/>
      <c r="E117" s="10"/>
      <c r="F117" s="10"/>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row>
    <row r="118" spans="1:79" ht="12.75" customHeight="1" x14ac:dyDescent="0.2">
      <c r="A118" s="10"/>
      <c r="B118" s="10"/>
      <c r="C118" s="10"/>
      <c r="D118" s="10"/>
      <c r="E118" s="10"/>
      <c r="F118" s="10"/>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row>
    <row r="119" spans="1:79" ht="12.75" customHeight="1" x14ac:dyDescent="0.2">
      <c r="A119" s="10"/>
      <c r="B119" s="10"/>
      <c r="C119" s="10"/>
      <c r="D119" s="10"/>
      <c r="E119" s="10"/>
      <c r="F119" s="10"/>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row>
    <row r="120" spans="1:79" ht="12.75" customHeight="1" x14ac:dyDescent="0.2">
      <c r="A120" s="10"/>
      <c r="B120" s="10"/>
      <c r="C120" s="10"/>
      <c r="D120" s="10"/>
      <c r="E120" s="10"/>
      <c r="F120" s="10"/>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row>
    <row r="121" spans="1:79" ht="12.75" customHeight="1" x14ac:dyDescent="0.2">
      <c r="A121" s="10"/>
      <c r="B121" s="10"/>
      <c r="C121" s="10"/>
      <c r="D121" s="10"/>
      <c r="E121" s="10"/>
      <c r="F121" s="10"/>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row>
    <row r="122" spans="1:79" ht="12.75" customHeight="1" x14ac:dyDescent="0.2">
      <c r="A122" s="10"/>
      <c r="B122" s="10"/>
      <c r="C122" s="10"/>
      <c r="D122" s="10"/>
      <c r="E122" s="10"/>
      <c r="F122" s="10"/>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row>
    <row r="123" spans="1:79" ht="12.75" customHeight="1" x14ac:dyDescent="0.2">
      <c r="A123" s="10"/>
      <c r="B123" s="10"/>
      <c r="C123" s="10"/>
      <c r="D123" s="10"/>
      <c r="E123" s="10"/>
      <c r="F123" s="10"/>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row>
    <row r="124" spans="1:79" ht="12.75" customHeight="1" x14ac:dyDescent="0.2">
      <c r="A124" s="10"/>
      <c r="B124" s="10"/>
      <c r="C124" s="10"/>
      <c r="D124" s="10"/>
      <c r="E124" s="10"/>
      <c r="F124" s="10"/>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row>
    <row r="125" spans="1:79" ht="12.75" customHeight="1" x14ac:dyDescent="0.2">
      <c r="A125" s="10"/>
      <c r="B125" s="10"/>
      <c r="C125" s="10"/>
      <c r="D125" s="10"/>
      <c r="E125" s="10"/>
      <c r="F125" s="10"/>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row>
    <row r="126" spans="1:79" ht="12.75" customHeight="1" x14ac:dyDescent="0.2">
      <c r="A126" s="10"/>
      <c r="B126" s="10"/>
      <c r="C126" s="10"/>
      <c r="D126" s="10"/>
      <c r="E126" s="10"/>
      <c r="F126" s="10"/>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row>
    <row r="127" spans="1:79" ht="12.75" customHeight="1" x14ac:dyDescent="0.2">
      <c r="A127" s="10"/>
      <c r="B127" s="10"/>
      <c r="C127" s="10"/>
      <c r="D127" s="10"/>
      <c r="E127" s="10"/>
      <c r="F127" s="10"/>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row>
    <row r="128" spans="1:79" ht="12.75" customHeight="1" x14ac:dyDescent="0.2">
      <c r="A128" s="10"/>
      <c r="B128" s="10"/>
      <c r="C128" s="10"/>
      <c r="D128" s="10"/>
      <c r="E128" s="10"/>
      <c r="F128" s="10"/>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row>
    <row r="129" spans="1:79" ht="12.75" customHeight="1" x14ac:dyDescent="0.2">
      <c r="A129" s="10"/>
      <c r="B129" s="10"/>
      <c r="C129" s="10"/>
      <c r="D129" s="10"/>
      <c r="E129" s="10"/>
      <c r="F129" s="10"/>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row>
    <row r="130" spans="1:79" ht="12.75" customHeight="1" x14ac:dyDescent="0.2">
      <c r="A130" s="10"/>
      <c r="B130" s="10"/>
      <c r="C130" s="10"/>
      <c r="D130" s="10"/>
      <c r="E130" s="10"/>
      <c r="F130" s="10"/>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row>
    <row r="131" spans="1:79" ht="12.75" customHeight="1" x14ac:dyDescent="0.2">
      <c r="A131" s="10"/>
      <c r="B131" s="10"/>
      <c r="C131" s="10"/>
      <c r="D131" s="10"/>
      <c r="E131" s="10"/>
      <c r="F131" s="10"/>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row>
    <row r="132" spans="1:79" ht="12.75" customHeight="1" x14ac:dyDescent="0.2">
      <c r="A132" s="10"/>
      <c r="B132" s="10"/>
      <c r="C132" s="10"/>
      <c r="D132" s="10"/>
      <c r="E132" s="10"/>
      <c r="F132" s="10"/>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row>
    <row r="133" spans="1:79" ht="12.75" customHeight="1" x14ac:dyDescent="0.2">
      <c r="A133" s="10"/>
      <c r="B133" s="10"/>
      <c r="C133" s="10"/>
      <c r="D133" s="10"/>
      <c r="E133" s="10"/>
      <c r="F133" s="10"/>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row>
    <row r="134" spans="1:79" ht="12.75" customHeight="1" x14ac:dyDescent="0.2">
      <c r="A134" s="10"/>
      <c r="B134" s="10"/>
      <c r="C134" s="10"/>
      <c r="D134" s="10"/>
      <c r="E134" s="10"/>
      <c r="F134" s="10"/>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row>
    <row r="135" spans="1:79" ht="12.75" customHeight="1" x14ac:dyDescent="0.2">
      <c r="A135" s="10"/>
      <c r="B135" s="10"/>
      <c r="C135" s="10"/>
      <c r="D135" s="10"/>
      <c r="E135" s="10"/>
      <c r="F135" s="10"/>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row>
    <row r="136" spans="1:79" ht="12.75" customHeight="1" x14ac:dyDescent="0.2">
      <c r="A136" s="10"/>
      <c r="B136" s="10"/>
      <c r="C136" s="10"/>
      <c r="D136" s="10"/>
      <c r="E136" s="10"/>
      <c r="F136" s="10"/>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row>
    <row r="137" spans="1:79" ht="12.75" customHeight="1" x14ac:dyDescent="0.2">
      <c r="A137" s="10"/>
      <c r="B137" s="10"/>
      <c r="C137" s="10"/>
      <c r="D137" s="10"/>
      <c r="E137" s="10"/>
      <c r="F137" s="10"/>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row>
    <row r="138" spans="1:79" ht="12.75" customHeight="1" x14ac:dyDescent="0.2">
      <c r="A138" s="10"/>
      <c r="B138" s="10"/>
      <c r="C138" s="10"/>
      <c r="D138" s="10"/>
      <c r="E138" s="10"/>
      <c r="F138" s="10"/>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row>
    <row r="139" spans="1:79" ht="12.75" customHeight="1" x14ac:dyDescent="0.2">
      <c r="A139" s="10"/>
      <c r="B139" s="10"/>
      <c r="C139" s="10"/>
      <c r="D139" s="10"/>
      <c r="E139" s="10"/>
      <c r="F139" s="10"/>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row>
    <row r="140" spans="1:79" ht="12.75" customHeight="1" x14ac:dyDescent="0.2">
      <c r="A140" s="10"/>
      <c r="B140" s="10"/>
      <c r="C140" s="10"/>
      <c r="D140" s="10"/>
      <c r="E140" s="10"/>
      <c r="F140" s="10"/>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row>
    <row r="141" spans="1:79" ht="12.75" customHeight="1" x14ac:dyDescent="0.2">
      <c r="A141" s="10"/>
      <c r="B141" s="10"/>
      <c r="C141" s="10"/>
      <c r="D141" s="10"/>
      <c r="E141" s="10"/>
      <c r="F141" s="10"/>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row>
    <row r="142" spans="1:79" ht="12.75" customHeight="1" x14ac:dyDescent="0.2">
      <c r="A142" s="10"/>
      <c r="B142" s="10"/>
      <c r="C142" s="10"/>
      <c r="D142" s="10"/>
      <c r="E142" s="10"/>
      <c r="F142" s="10"/>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row>
    <row r="143" spans="1:79" ht="12.75" customHeight="1" x14ac:dyDescent="0.2">
      <c r="A143" s="10"/>
      <c r="B143" s="10"/>
      <c r="C143" s="10"/>
      <c r="D143" s="10"/>
      <c r="E143" s="10"/>
      <c r="F143" s="10"/>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row>
    <row r="144" spans="1:79" ht="12.75" customHeight="1" x14ac:dyDescent="0.2">
      <c r="A144" s="10"/>
      <c r="B144" s="10"/>
      <c r="C144" s="10"/>
      <c r="D144" s="10"/>
      <c r="E144" s="10"/>
      <c r="F144" s="10"/>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row>
    <row r="145" spans="1:79" ht="12.75" customHeight="1" x14ac:dyDescent="0.2">
      <c r="A145" s="10"/>
      <c r="B145" s="10"/>
      <c r="C145" s="10"/>
      <c r="D145" s="10"/>
      <c r="E145" s="10"/>
      <c r="F145" s="10"/>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row>
    <row r="146" spans="1:79" ht="12.75" customHeight="1" x14ac:dyDescent="0.2">
      <c r="A146" s="10"/>
      <c r="B146" s="10"/>
      <c r="C146" s="10"/>
      <c r="D146" s="10"/>
      <c r="E146" s="10"/>
      <c r="F146" s="10"/>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row>
    <row r="147" spans="1:79" ht="12.75" customHeight="1" x14ac:dyDescent="0.2">
      <c r="A147" s="10"/>
      <c r="B147" s="10"/>
      <c r="C147" s="10"/>
      <c r="D147" s="10"/>
      <c r="E147" s="10"/>
      <c r="F147" s="10"/>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row>
    <row r="148" spans="1:79" ht="12.75" customHeight="1" x14ac:dyDescent="0.2">
      <c r="A148" s="10"/>
      <c r="B148" s="10"/>
      <c r="C148" s="10"/>
      <c r="D148" s="10"/>
      <c r="E148" s="10"/>
      <c r="F148" s="10"/>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row>
    <row r="149" spans="1:79" ht="12.75" customHeight="1" x14ac:dyDescent="0.2">
      <c r="A149" s="10"/>
      <c r="B149" s="10"/>
      <c r="C149" s="10"/>
      <c r="D149" s="10"/>
      <c r="E149" s="10"/>
      <c r="F149" s="10"/>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row>
    <row r="150" spans="1:79" ht="12.75" customHeight="1" x14ac:dyDescent="0.2">
      <c r="A150" s="10"/>
      <c r="B150" s="10"/>
      <c r="C150" s="10"/>
      <c r="D150" s="10"/>
      <c r="E150" s="10"/>
      <c r="F150" s="10"/>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row>
    <row r="151" spans="1:79" ht="12.75" customHeight="1" x14ac:dyDescent="0.2">
      <c r="A151" s="10"/>
      <c r="B151" s="10"/>
      <c r="C151" s="10"/>
      <c r="D151" s="10"/>
      <c r="E151" s="10"/>
      <c r="F151" s="10"/>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row>
    <row r="152" spans="1:79" ht="12.75" customHeight="1" x14ac:dyDescent="0.2">
      <c r="A152" s="10"/>
      <c r="B152" s="10"/>
      <c r="C152" s="10"/>
      <c r="D152" s="10"/>
      <c r="E152" s="10"/>
      <c r="F152" s="10"/>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row>
    <row r="153" spans="1:79" ht="12.75" customHeight="1" x14ac:dyDescent="0.2">
      <c r="A153" s="10"/>
      <c r="B153" s="10"/>
      <c r="C153" s="10"/>
      <c r="D153" s="10"/>
      <c r="E153" s="10"/>
      <c r="F153" s="10"/>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row>
    <row r="154" spans="1:79" ht="12.75" customHeight="1" x14ac:dyDescent="0.2">
      <c r="A154" s="10"/>
      <c r="B154" s="10"/>
      <c r="C154" s="10"/>
      <c r="D154" s="10"/>
      <c r="E154" s="10"/>
      <c r="F154" s="10"/>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row>
    <row r="155" spans="1:79" ht="12.75" customHeight="1" x14ac:dyDescent="0.2">
      <c r="A155" s="10"/>
      <c r="B155" s="10"/>
      <c r="C155" s="10"/>
      <c r="D155" s="10"/>
      <c r="E155" s="10"/>
      <c r="F155" s="10"/>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row>
    <row r="156" spans="1:79" ht="12.75" customHeight="1" x14ac:dyDescent="0.2">
      <c r="A156" s="10"/>
      <c r="B156" s="10"/>
      <c r="C156" s="10"/>
      <c r="D156" s="10"/>
      <c r="E156" s="10"/>
      <c r="F156" s="10"/>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row>
    <row r="157" spans="1:79" ht="12.75" customHeight="1" x14ac:dyDescent="0.2">
      <c r="A157" s="10"/>
      <c r="B157" s="10"/>
      <c r="C157" s="10"/>
      <c r="D157" s="10"/>
      <c r="E157" s="10"/>
      <c r="F157" s="10"/>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row>
    <row r="158" spans="1:79" ht="12.75" customHeight="1" x14ac:dyDescent="0.2">
      <c r="A158" s="10"/>
      <c r="B158" s="10"/>
      <c r="C158" s="10"/>
      <c r="D158" s="10"/>
      <c r="E158" s="10"/>
      <c r="F158" s="10"/>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row>
    <row r="159" spans="1:79" ht="12.75" customHeight="1" x14ac:dyDescent="0.2">
      <c r="A159" s="10"/>
      <c r="B159" s="10"/>
      <c r="C159" s="10"/>
      <c r="D159" s="10"/>
      <c r="E159" s="10"/>
      <c r="F159" s="10"/>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row>
    <row r="160" spans="1:79" ht="12.75" customHeight="1" x14ac:dyDescent="0.2">
      <c r="A160" s="10"/>
      <c r="B160" s="10"/>
      <c r="C160" s="10"/>
      <c r="D160" s="10"/>
      <c r="E160" s="10"/>
      <c r="F160" s="10"/>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row>
    <row r="161" spans="1:79" ht="12.75" customHeight="1" x14ac:dyDescent="0.2">
      <c r="A161" s="10"/>
      <c r="B161" s="10"/>
      <c r="C161" s="10"/>
      <c r="D161" s="10"/>
      <c r="E161" s="10"/>
      <c r="F161" s="10"/>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row>
    <row r="162" spans="1:79" ht="12.75" customHeight="1" x14ac:dyDescent="0.2">
      <c r="A162" s="10"/>
      <c r="B162" s="10"/>
      <c r="C162" s="10"/>
      <c r="D162" s="10"/>
      <c r="E162" s="10"/>
      <c r="F162" s="10"/>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row>
    <row r="163" spans="1:79" ht="12.75" customHeight="1" x14ac:dyDescent="0.2">
      <c r="A163" s="10"/>
      <c r="B163" s="10"/>
      <c r="C163" s="10"/>
      <c r="D163" s="10"/>
      <c r="E163" s="10"/>
      <c r="F163" s="10"/>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row>
    <row r="164" spans="1:79" ht="12.75" customHeight="1" x14ac:dyDescent="0.2">
      <c r="A164" s="10"/>
      <c r="B164" s="10"/>
      <c r="C164" s="10"/>
      <c r="D164" s="10"/>
      <c r="E164" s="10"/>
      <c r="F164" s="10"/>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row>
    <row r="165" spans="1:79" ht="12.75" customHeight="1" x14ac:dyDescent="0.2">
      <c r="A165" s="10"/>
      <c r="B165" s="10"/>
      <c r="C165" s="10"/>
      <c r="D165" s="10"/>
      <c r="E165" s="10"/>
      <c r="F165" s="10"/>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row>
    <row r="166" spans="1:79" ht="12.75" customHeight="1" x14ac:dyDescent="0.2">
      <c r="A166" s="10"/>
      <c r="B166" s="10"/>
      <c r="C166" s="10"/>
      <c r="D166" s="10"/>
      <c r="E166" s="10"/>
      <c r="F166" s="10"/>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row>
    <row r="167" spans="1:79" ht="12.75" customHeight="1" x14ac:dyDescent="0.2">
      <c r="A167" s="10"/>
      <c r="B167" s="10"/>
      <c r="C167" s="10"/>
      <c r="D167" s="10"/>
      <c r="E167" s="10"/>
      <c r="F167" s="10"/>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row>
    <row r="168" spans="1:79" ht="12.75" customHeight="1" x14ac:dyDescent="0.2">
      <c r="A168" s="10"/>
      <c r="B168" s="10"/>
      <c r="C168" s="10"/>
      <c r="D168" s="10"/>
      <c r="E168" s="10"/>
      <c r="F168" s="10"/>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row>
    <row r="169" spans="1:79" ht="12.75" customHeight="1" x14ac:dyDescent="0.2">
      <c r="A169" s="10"/>
      <c r="B169" s="10"/>
      <c r="C169" s="10"/>
      <c r="D169" s="10"/>
      <c r="E169" s="10"/>
      <c r="F169" s="10"/>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row>
    <row r="170" spans="1:79" ht="12.75" customHeight="1" x14ac:dyDescent="0.2">
      <c r="A170" s="10"/>
      <c r="B170" s="10"/>
      <c r="C170" s="10"/>
      <c r="D170" s="10"/>
      <c r="E170" s="10"/>
      <c r="F170" s="10"/>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row>
    <row r="171" spans="1:79" ht="12.75" customHeight="1" x14ac:dyDescent="0.2">
      <c r="A171" s="10"/>
      <c r="B171" s="10"/>
      <c r="C171" s="10"/>
      <c r="D171" s="10"/>
      <c r="E171" s="10"/>
      <c r="F171" s="10"/>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row>
    <row r="172" spans="1:79" ht="12.75" customHeight="1" x14ac:dyDescent="0.2">
      <c r="A172" s="10"/>
      <c r="B172" s="10"/>
      <c r="C172" s="10"/>
      <c r="D172" s="10"/>
      <c r="E172" s="10"/>
      <c r="F172" s="10"/>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row>
    <row r="173" spans="1:79" ht="12.75" customHeight="1" x14ac:dyDescent="0.2">
      <c r="A173" s="10"/>
      <c r="B173" s="10"/>
      <c r="C173" s="10"/>
      <c r="D173" s="10"/>
      <c r="E173" s="10"/>
      <c r="F173" s="10"/>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row>
    <row r="174" spans="1:79" ht="12.75" customHeight="1" x14ac:dyDescent="0.2">
      <c r="A174" s="10"/>
      <c r="B174" s="10"/>
      <c r="C174" s="10"/>
      <c r="D174" s="10"/>
      <c r="E174" s="10"/>
      <c r="F174" s="10"/>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row>
    <row r="175" spans="1:79" ht="12.75" customHeight="1" x14ac:dyDescent="0.2">
      <c r="A175" s="10"/>
      <c r="B175" s="10"/>
      <c r="C175" s="10"/>
      <c r="D175" s="10"/>
      <c r="E175" s="10"/>
      <c r="F175" s="10"/>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row>
    <row r="176" spans="1:79" ht="12.75" customHeight="1" x14ac:dyDescent="0.2">
      <c r="A176" s="10"/>
      <c r="B176" s="10"/>
      <c r="C176" s="10"/>
      <c r="D176" s="10"/>
      <c r="E176" s="10"/>
      <c r="F176" s="10"/>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row>
    <row r="177" spans="1:79" ht="12.75" customHeight="1" x14ac:dyDescent="0.2">
      <c r="A177" s="10"/>
      <c r="B177" s="10"/>
      <c r="C177" s="10"/>
      <c r="D177" s="10"/>
      <c r="E177" s="10"/>
      <c r="F177" s="10"/>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row>
    <row r="178" spans="1:79" ht="12.75" customHeight="1" x14ac:dyDescent="0.2">
      <c r="A178" s="10"/>
      <c r="B178" s="10"/>
      <c r="C178" s="10"/>
      <c r="D178" s="10"/>
      <c r="E178" s="10"/>
      <c r="F178" s="10"/>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row>
    <row r="179" spans="1:79" ht="12.75" customHeight="1" x14ac:dyDescent="0.2">
      <c r="A179" s="10"/>
      <c r="B179" s="10"/>
      <c r="C179" s="10"/>
      <c r="D179" s="10"/>
      <c r="E179" s="10"/>
      <c r="F179" s="10"/>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row>
    <row r="180" spans="1:79" ht="12.75" customHeight="1" x14ac:dyDescent="0.2">
      <c r="A180" s="10"/>
      <c r="B180" s="10"/>
      <c r="C180" s="10"/>
      <c r="D180" s="10"/>
      <c r="E180" s="10"/>
      <c r="F180" s="10"/>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row>
    <row r="181" spans="1:79" ht="12.75" customHeight="1" x14ac:dyDescent="0.2">
      <c r="A181" s="10"/>
      <c r="B181" s="10"/>
      <c r="C181" s="10"/>
      <c r="D181" s="10"/>
      <c r="E181" s="10"/>
      <c r="F181" s="10"/>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row>
    <row r="182" spans="1:79" ht="12.75" customHeight="1" x14ac:dyDescent="0.2">
      <c r="A182" s="10"/>
      <c r="B182" s="10"/>
      <c r="C182" s="10"/>
      <c r="D182" s="10"/>
      <c r="E182" s="10"/>
      <c r="F182" s="10"/>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row>
    <row r="183" spans="1:79" ht="12.75" customHeight="1" x14ac:dyDescent="0.2">
      <c r="A183" s="10"/>
      <c r="B183" s="10"/>
      <c r="C183" s="10"/>
      <c r="D183" s="10"/>
      <c r="E183" s="10"/>
      <c r="F183" s="10"/>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row>
    <row r="184" spans="1:79" ht="12.75" customHeight="1" x14ac:dyDescent="0.2">
      <c r="A184" s="10"/>
      <c r="B184" s="10"/>
      <c r="C184" s="10"/>
      <c r="D184" s="10"/>
      <c r="E184" s="10"/>
      <c r="F184" s="10"/>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row>
    <row r="185" spans="1:79" ht="12.75" customHeight="1" x14ac:dyDescent="0.2">
      <c r="A185" s="10"/>
      <c r="B185" s="10"/>
      <c r="C185" s="10"/>
      <c r="D185" s="10"/>
      <c r="E185" s="10"/>
      <c r="F185" s="10"/>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row>
    <row r="186" spans="1:79" ht="12.75" customHeight="1" x14ac:dyDescent="0.2">
      <c r="A186" s="10"/>
      <c r="B186" s="10"/>
      <c r="C186" s="10"/>
      <c r="D186" s="10"/>
      <c r="E186" s="10"/>
      <c r="F186" s="10"/>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row>
    <row r="187" spans="1:79" ht="12.75" customHeight="1" x14ac:dyDescent="0.2">
      <c r="A187" s="10"/>
      <c r="B187" s="10"/>
      <c r="C187" s="10"/>
      <c r="D187" s="10"/>
      <c r="E187" s="10"/>
      <c r="F187" s="10"/>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row>
    <row r="188" spans="1:79" ht="12.75" customHeight="1" x14ac:dyDescent="0.2">
      <c r="A188" s="10"/>
      <c r="B188" s="10"/>
      <c r="C188" s="10"/>
      <c r="D188" s="10"/>
      <c r="E188" s="10"/>
      <c r="F188" s="10"/>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row>
    <row r="189" spans="1:79" ht="12.75" customHeight="1" x14ac:dyDescent="0.2">
      <c r="A189" s="10"/>
      <c r="B189" s="10"/>
      <c r="C189" s="10"/>
      <c r="D189" s="10"/>
      <c r="E189" s="10"/>
      <c r="F189" s="10"/>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row>
    <row r="190" spans="1:79" ht="12.75" customHeight="1" x14ac:dyDescent="0.2">
      <c r="A190" s="10"/>
      <c r="B190" s="10"/>
      <c r="C190" s="10"/>
      <c r="D190" s="10"/>
      <c r="E190" s="10"/>
      <c r="F190" s="10"/>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row>
    <row r="191" spans="1:79" ht="12.75" customHeight="1" x14ac:dyDescent="0.2">
      <c r="A191" s="10"/>
      <c r="B191" s="10"/>
      <c r="C191" s="10"/>
      <c r="D191" s="10"/>
      <c r="E191" s="10"/>
      <c r="F191" s="10"/>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row>
    <row r="192" spans="1:79" ht="12.75" customHeight="1" x14ac:dyDescent="0.2">
      <c r="A192" s="10"/>
      <c r="B192" s="10"/>
      <c r="C192" s="10"/>
      <c r="D192" s="10"/>
      <c r="E192" s="10"/>
      <c r="F192" s="10"/>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row>
    <row r="193" spans="1:79" ht="12.75" customHeight="1" x14ac:dyDescent="0.2">
      <c r="A193" s="10"/>
      <c r="B193" s="10"/>
      <c r="C193" s="10"/>
      <c r="D193" s="10"/>
      <c r="E193" s="10"/>
      <c r="F193" s="10"/>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row>
    <row r="194" spans="1:79" ht="12.75" customHeight="1" x14ac:dyDescent="0.2">
      <c r="A194" s="10"/>
      <c r="B194" s="10"/>
      <c r="C194" s="10"/>
      <c r="D194" s="10"/>
      <c r="E194" s="10"/>
      <c r="F194" s="10"/>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row>
    <row r="195" spans="1:79" ht="12.75" customHeight="1" x14ac:dyDescent="0.2">
      <c r="A195" s="10"/>
      <c r="B195" s="10"/>
      <c r="C195" s="10"/>
      <c r="D195" s="10"/>
      <c r="E195" s="10"/>
      <c r="F195" s="10"/>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row>
    <row r="196" spans="1:79" ht="12.75" customHeight="1" x14ac:dyDescent="0.2">
      <c r="A196" s="10"/>
      <c r="B196" s="10"/>
      <c r="C196" s="10"/>
      <c r="D196" s="10"/>
      <c r="E196" s="10"/>
      <c r="F196" s="10"/>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row>
    <row r="197" spans="1:79" ht="12.75" customHeight="1" x14ac:dyDescent="0.2">
      <c r="A197" s="10"/>
      <c r="B197" s="10"/>
      <c r="C197" s="10"/>
      <c r="D197" s="10"/>
      <c r="E197" s="10"/>
      <c r="F197" s="10"/>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row>
    <row r="198" spans="1:79" ht="12.75" customHeight="1" x14ac:dyDescent="0.2">
      <c r="A198" s="10"/>
      <c r="B198" s="10"/>
      <c r="C198" s="10"/>
      <c r="D198" s="10"/>
      <c r="E198" s="10"/>
      <c r="F198" s="10"/>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row>
    <row r="199" spans="1:79" ht="12.75" customHeight="1" x14ac:dyDescent="0.2">
      <c r="A199" s="10"/>
      <c r="B199" s="10"/>
      <c r="C199" s="10"/>
      <c r="D199" s="10"/>
      <c r="E199" s="10"/>
      <c r="F199" s="10"/>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row>
    <row r="200" spans="1:79" ht="12.75" customHeight="1" x14ac:dyDescent="0.2">
      <c r="A200" s="10"/>
      <c r="B200" s="10"/>
      <c r="C200" s="10"/>
      <c r="D200" s="10"/>
      <c r="E200" s="10"/>
      <c r="F200" s="10"/>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row>
    <row r="201" spans="1:79" ht="12.75" customHeight="1" x14ac:dyDescent="0.2">
      <c r="A201" s="10"/>
      <c r="B201" s="10"/>
      <c r="C201" s="10"/>
      <c r="D201" s="10"/>
      <c r="E201" s="10"/>
      <c r="F201" s="10"/>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row>
    <row r="202" spans="1:79" ht="12.75" customHeight="1" x14ac:dyDescent="0.2">
      <c r="A202" s="10"/>
      <c r="B202" s="10"/>
      <c r="C202" s="10"/>
      <c r="D202" s="10"/>
      <c r="E202" s="10"/>
      <c r="F202" s="10"/>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row>
    <row r="203" spans="1:79" ht="12.75" customHeight="1" x14ac:dyDescent="0.2">
      <c r="A203" s="10"/>
      <c r="B203" s="10"/>
      <c r="C203" s="10"/>
      <c r="D203" s="10"/>
      <c r="E203" s="10"/>
      <c r="F203" s="10"/>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row>
    <row r="204" spans="1:79" ht="12.75" customHeight="1" x14ac:dyDescent="0.2">
      <c r="A204" s="10"/>
      <c r="B204" s="10"/>
      <c r="C204" s="10"/>
      <c r="D204" s="10"/>
      <c r="E204" s="10"/>
      <c r="F204" s="10"/>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row>
    <row r="205" spans="1:79" ht="12.75" customHeight="1" x14ac:dyDescent="0.2">
      <c r="A205" s="10"/>
      <c r="B205" s="10"/>
      <c r="C205" s="10"/>
      <c r="D205" s="10"/>
      <c r="E205" s="10"/>
      <c r="F205" s="10"/>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row>
    <row r="206" spans="1:79" ht="12.75" customHeight="1" x14ac:dyDescent="0.2">
      <c r="A206" s="10"/>
      <c r="B206" s="10"/>
      <c r="C206" s="10"/>
      <c r="D206" s="10"/>
      <c r="E206" s="10"/>
      <c r="F206" s="10"/>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row>
    <row r="207" spans="1:79" ht="12.75" customHeight="1" x14ac:dyDescent="0.2">
      <c r="A207" s="10"/>
      <c r="B207" s="10"/>
      <c r="C207" s="10"/>
      <c r="D207" s="10"/>
      <c r="E207" s="10"/>
      <c r="F207" s="10"/>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row>
    <row r="208" spans="1:79" ht="12.75" customHeight="1" x14ac:dyDescent="0.2">
      <c r="A208" s="10"/>
      <c r="B208" s="10"/>
      <c r="C208" s="10"/>
      <c r="D208" s="10"/>
      <c r="E208" s="10"/>
      <c r="F208" s="10"/>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row>
    <row r="209" spans="1:79" ht="12.75" customHeight="1" x14ac:dyDescent="0.2">
      <c r="A209" s="10"/>
      <c r="B209" s="10"/>
      <c r="C209" s="10"/>
      <c r="D209" s="10"/>
      <c r="E209" s="10"/>
      <c r="F209" s="10"/>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row>
    <row r="210" spans="1:79" ht="12.75" customHeight="1" x14ac:dyDescent="0.2">
      <c r="A210" s="10"/>
      <c r="B210" s="10"/>
      <c r="C210" s="10"/>
      <c r="D210" s="10"/>
      <c r="E210" s="10"/>
      <c r="F210" s="10"/>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row>
    <row r="211" spans="1:79" ht="12.75" customHeight="1" x14ac:dyDescent="0.2">
      <c r="A211" s="10"/>
      <c r="B211" s="10"/>
      <c r="C211" s="10"/>
      <c r="D211" s="10"/>
      <c r="E211" s="10"/>
      <c r="F211" s="10"/>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row>
    <row r="212" spans="1:79" ht="12.75" customHeight="1" x14ac:dyDescent="0.2">
      <c r="A212" s="10"/>
      <c r="B212" s="10"/>
      <c r="C212" s="10"/>
      <c r="D212" s="10"/>
      <c r="E212" s="10"/>
      <c r="F212" s="10"/>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row>
    <row r="213" spans="1:79" ht="12.75" customHeight="1" x14ac:dyDescent="0.2">
      <c r="A213" s="10"/>
      <c r="B213" s="10"/>
      <c r="C213" s="10"/>
      <c r="D213" s="10"/>
      <c r="E213" s="10"/>
      <c r="F213" s="10"/>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row>
    <row r="214" spans="1:79" ht="12.75" customHeight="1" x14ac:dyDescent="0.2">
      <c r="A214" s="10"/>
      <c r="B214" s="10"/>
      <c r="C214" s="10"/>
      <c r="D214" s="10"/>
      <c r="E214" s="10"/>
      <c r="F214" s="10"/>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row>
    <row r="215" spans="1:79" ht="12.75" customHeight="1" x14ac:dyDescent="0.2">
      <c r="A215" s="10"/>
      <c r="B215" s="10"/>
      <c r="C215" s="10"/>
      <c r="D215" s="10"/>
      <c r="E215" s="10"/>
      <c r="F215" s="10"/>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row>
    <row r="216" spans="1:79" ht="12.75" customHeight="1" x14ac:dyDescent="0.2">
      <c r="A216" s="10"/>
      <c r="B216" s="10"/>
      <c r="C216" s="10"/>
      <c r="D216" s="10"/>
      <c r="E216" s="10"/>
      <c r="F216" s="10"/>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row>
    <row r="217" spans="1:79" ht="12.75" customHeight="1" x14ac:dyDescent="0.2">
      <c r="A217" s="10"/>
      <c r="B217" s="10"/>
      <c r="C217" s="10"/>
      <c r="D217" s="10"/>
      <c r="E217" s="10"/>
      <c r="F217" s="10"/>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row>
    <row r="218" spans="1:79" ht="12.75" customHeight="1" x14ac:dyDescent="0.2">
      <c r="A218" s="10"/>
      <c r="B218" s="10"/>
      <c r="C218" s="10"/>
      <c r="D218" s="10"/>
      <c r="E218" s="10"/>
      <c r="F218" s="10"/>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row>
    <row r="219" spans="1:79" ht="12.75" customHeight="1" x14ac:dyDescent="0.2">
      <c r="A219" s="10"/>
      <c r="B219" s="10"/>
      <c r="C219" s="10"/>
      <c r="D219" s="10"/>
      <c r="E219" s="10"/>
      <c r="F219" s="10"/>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row>
    <row r="220" spans="1:79" ht="12.75" customHeight="1" x14ac:dyDescent="0.2">
      <c r="A220" s="10"/>
      <c r="B220" s="10"/>
      <c r="C220" s="10"/>
      <c r="D220" s="10"/>
      <c r="E220" s="10"/>
      <c r="F220" s="10"/>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row>
    <row r="221" spans="1:79" ht="12.75" customHeight="1" x14ac:dyDescent="0.2">
      <c r="A221" s="10"/>
      <c r="B221" s="10"/>
      <c r="C221" s="10"/>
      <c r="D221" s="10"/>
      <c r="E221" s="10"/>
      <c r="F221" s="10"/>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row>
    <row r="222" spans="1:79" ht="12.75" customHeight="1" x14ac:dyDescent="0.2">
      <c r="A222" s="10"/>
      <c r="B222" s="10"/>
      <c r="C222" s="10"/>
      <c r="D222" s="10"/>
      <c r="E222" s="10"/>
      <c r="F222" s="10"/>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row>
    <row r="223" spans="1:79" ht="12.75" customHeight="1" x14ac:dyDescent="0.2">
      <c r="A223" s="10"/>
      <c r="B223" s="10"/>
      <c r="C223" s="10"/>
      <c r="D223" s="10"/>
      <c r="E223" s="10"/>
      <c r="F223" s="10"/>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row>
    <row r="224" spans="1:79" ht="12.75" customHeight="1" x14ac:dyDescent="0.2">
      <c r="A224" s="10"/>
      <c r="B224" s="10"/>
      <c r="C224" s="10"/>
      <c r="D224" s="10"/>
      <c r="E224" s="10"/>
      <c r="F224" s="10"/>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row>
    <row r="225" spans="1:79" ht="12.75" customHeight="1" x14ac:dyDescent="0.2">
      <c r="A225" s="10"/>
      <c r="B225" s="10"/>
      <c r="C225" s="10"/>
      <c r="D225" s="10"/>
      <c r="E225" s="10"/>
      <c r="F225" s="10"/>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row>
    <row r="226" spans="1:79" ht="12.75" customHeight="1" x14ac:dyDescent="0.2">
      <c r="A226" s="10"/>
      <c r="B226" s="10"/>
      <c r="C226" s="10"/>
      <c r="D226" s="10"/>
      <c r="E226" s="10"/>
      <c r="F226" s="10"/>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row>
    <row r="227" spans="1:79" ht="12.75" customHeight="1" x14ac:dyDescent="0.2">
      <c r="A227" s="10"/>
      <c r="B227" s="10"/>
      <c r="C227" s="10"/>
      <c r="D227" s="10"/>
      <c r="E227" s="10"/>
      <c r="F227" s="10"/>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row>
    <row r="228" spans="1:79" ht="12.75" customHeight="1" x14ac:dyDescent="0.2">
      <c r="A228" s="10"/>
      <c r="B228" s="10"/>
      <c r="C228" s="10"/>
      <c r="D228" s="10"/>
      <c r="E228" s="10"/>
      <c r="F228" s="10"/>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row>
    <row r="229" spans="1:79" ht="12.75" customHeight="1" x14ac:dyDescent="0.2">
      <c r="A229" s="10"/>
      <c r="B229" s="10"/>
      <c r="C229" s="10"/>
      <c r="D229" s="10"/>
      <c r="E229" s="10"/>
      <c r="F229" s="10"/>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row>
    <row r="230" spans="1:79" ht="12.75" customHeight="1" x14ac:dyDescent="0.2">
      <c r="A230" s="10"/>
      <c r="B230" s="10"/>
      <c r="C230" s="10"/>
      <c r="D230" s="10"/>
      <c r="E230" s="10"/>
      <c r="F230" s="10"/>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row>
    <row r="231" spans="1:79" ht="12.75" customHeight="1" x14ac:dyDescent="0.2">
      <c r="A231" s="10"/>
      <c r="B231" s="10"/>
      <c r="C231" s="10"/>
      <c r="D231" s="10"/>
      <c r="E231" s="10"/>
      <c r="F231" s="10"/>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row>
    <row r="232" spans="1:79" ht="12.75" customHeight="1" x14ac:dyDescent="0.2">
      <c r="A232" s="10"/>
      <c r="B232" s="10"/>
      <c r="C232" s="10"/>
      <c r="D232" s="10"/>
      <c r="E232" s="10"/>
      <c r="F232" s="10"/>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row>
    <row r="233" spans="1:79" ht="12.75" customHeight="1" x14ac:dyDescent="0.2">
      <c r="A233" s="10"/>
      <c r="B233" s="10"/>
      <c r="C233" s="10"/>
      <c r="D233" s="10"/>
      <c r="E233" s="10"/>
      <c r="F233" s="10"/>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row>
    <row r="234" spans="1:79" ht="12.75" customHeight="1" x14ac:dyDescent="0.2">
      <c r="A234" s="10"/>
      <c r="B234" s="10"/>
      <c r="C234" s="10"/>
      <c r="D234" s="10"/>
      <c r="E234" s="10"/>
      <c r="F234" s="10"/>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row>
    <row r="235" spans="1:79" ht="12.75" customHeight="1" x14ac:dyDescent="0.2">
      <c r="A235" s="10"/>
      <c r="B235" s="10"/>
      <c r="C235" s="10"/>
      <c r="D235" s="10"/>
      <c r="E235" s="10"/>
      <c r="F235" s="10"/>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row>
    <row r="236" spans="1:79" ht="12.75" customHeight="1" x14ac:dyDescent="0.2">
      <c r="A236" s="10"/>
      <c r="B236" s="10"/>
      <c r="C236" s="10"/>
      <c r="D236" s="10"/>
      <c r="E236" s="10"/>
      <c r="F236" s="10"/>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row>
    <row r="237" spans="1:79" ht="12.75" customHeight="1" x14ac:dyDescent="0.2">
      <c r="A237" s="10"/>
      <c r="B237" s="10"/>
      <c r="C237" s="10"/>
      <c r="D237" s="10"/>
      <c r="E237" s="10"/>
      <c r="F237" s="10"/>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row>
    <row r="238" spans="1:79" ht="12.75" customHeight="1" x14ac:dyDescent="0.2">
      <c r="A238" s="10"/>
      <c r="B238" s="10"/>
      <c r="C238" s="10"/>
      <c r="D238" s="10"/>
      <c r="E238" s="10"/>
      <c r="F238" s="10"/>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row>
    <row r="239" spans="1:79" ht="12.75" customHeight="1" x14ac:dyDescent="0.2">
      <c r="A239" s="10"/>
      <c r="B239" s="10"/>
      <c r="C239" s="10"/>
      <c r="D239" s="10"/>
      <c r="E239" s="10"/>
      <c r="F239" s="10"/>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row>
    <row r="240" spans="1:79" ht="12.75" customHeight="1" x14ac:dyDescent="0.2">
      <c r="A240" s="10"/>
      <c r="B240" s="10"/>
      <c r="C240" s="10"/>
      <c r="D240" s="10"/>
      <c r="E240" s="10"/>
      <c r="F240" s="10"/>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row>
    <row r="241" spans="1:79" ht="12.75" customHeight="1" x14ac:dyDescent="0.2">
      <c r="A241" s="10"/>
      <c r="B241" s="10"/>
      <c r="C241" s="10"/>
      <c r="D241" s="10"/>
      <c r="E241" s="10"/>
      <c r="F241" s="10"/>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row>
    <row r="242" spans="1:79" ht="12.75" customHeight="1" x14ac:dyDescent="0.2">
      <c r="A242" s="10"/>
      <c r="B242" s="10"/>
      <c r="C242" s="10"/>
      <c r="D242" s="10"/>
      <c r="E242" s="10"/>
      <c r="F242" s="10"/>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row>
    <row r="243" spans="1:79" ht="12.75" customHeight="1" x14ac:dyDescent="0.2">
      <c r="A243" s="10"/>
      <c r="B243" s="10"/>
      <c r="C243" s="10"/>
      <c r="D243" s="10"/>
      <c r="E243" s="10"/>
      <c r="F243" s="10"/>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row>
    <row r="244" spans="1:79" ht="12.75" customHeight="1" x14ac:dyDescent="0.2">
      <c r="A244" s="10"/>
      <c r="B244" s="10"/>
      <c r="C244" s="10"/>
      <c r="D244" s="10"/>
      <c r="E244" s="10"/>
      <c r="F244" s="10"/>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row>
    <row r="245" spans="1:79" ht="12.75" customHeight="1" x14ac:dyDescent="0.2">
      <c r="A245" s="10"/>
      <c r="B245" s="10"/>
      <c r="C245" s="10"/>
      <c r="D245" s="10"/>
      <c r="E245" s="10"/>
      <c r="F245" s="10"/>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row>
    <row r="246" spans="1:79" ht="12.75" customHeight="1" x14ac:dyDescent="0.2">
      <c r="A246" s="10"/>
      <c r="B246" s="10"/>
      <c r="C246" s="10"/>
      <c r="D246" s="10"/>
      <c r="E246" s="10"/>
      <c r="F246" s="10"/>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row>
    <row r="247" spans="1:79" ht="12.75" customHeight="1" x14ac:dyDescent="0.2">
      <c r="A247" s="10"/>
      <c r="B247" s="10"/>
      <c r="C247" s="10"/>
      <c r="D247" s="10"/>
      <c r="E247" s="10"/>
      <c r="F247" s="10"/>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row>
    <row r="248" spans="1:79" ht="12.75" customHeight="1" x14ac:dyDescent="0.2">
      <c r="A248" s="10"/>
      <c r="B248" s="10"/>
      <c r="C248" s="10"/>
      <c r="D248" s="10"/>
      <c r="E248" s="10"/>
      <c r="F248" s="10"/>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row>
    <row r="249" spans="1:79" ht="12.75" customHeight="1" x14ac:dyDescent="0.2">
      <c r="A249" s="10"/>
      <c r="B249" s="10"/>
      <c r="C249" s="10"/>
      <c r="D249" s="10"/>
      <c r="E249" s="10"/>
      <c r="F249" s="10"/>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row>
    <row r="250" spans="1:79" ht="12.75" customHeight="1" x14ac:dyDescent="0.2">
      <c r="A250" s="10"/>
      <c r="B250" s="10"/>
      <c r="C250" s="10"/>
      <c r="D250" s="10"/>
      <c r="E250" s="10"/>
      <c r="F250" s="10"/>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row>
    <row r="251" spans="1:79" ht="12.75" customHeight="1" x14ac:dyDescent="0.2">
      <c r="A251" s="10"/>
      <c r="B251" s="10"/>
      <c r="C251" s="10"/>
      <c r="D251" s="10"/>
      <c r="E251" s="10"/>
      <c r="F251" s="10"/>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row>
    <row r="252" spans="1:79" ht="12.75" customHeight="1" x14ac:dyDescent="0.2">
      <c r="A252" s="10"/>
      <c r="B252" s="10"/>
      <c r="C252" s="10"/>
      <c r="D252" s="10"/>
      <c r="E252" s="10"/>
      <c r="F252" s="10"/>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row>
    <row r="253" spans="1:79" ht="12.75" customHeight="1" x14ac:dyDescent="0.2">
      <c r="A253" s="10"/>
      <c r="B253" s="10"/>
      <c r="C253" s="10"/>
      <c r="D253" s="10"/>
      <c r="E253" s="10"/>
      <c r="F253" s="10"/>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row>
    <row r="254" spans="1:79" ht="12.75" customHeight="1" x14ac:dyDescent="0.2">
      <c r="A254" s="10"/>
      <c r="B254" s="10"/>
      <c r="C254" s="10"/>
      <c r="D254" s="10"/>
      <c r="E254" s="10"/>
      <c r="F254" s="10"/>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row>
    <row r="255" spans="1:79" ht="12.75" customHeight="1" x14ac:dyDescent="0.2">
      <c r="A255" s="10"/>
      <c r="B255" s="10"/>
      <c r="C255" s="10"/>
      <c r="D255" s="10"/>
      <c r="E255" s="10"/>
      <c r="F255" s="10"/>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row>
    <row r="256" spans="1:79" ht="12.75" customHeight="1" x14ac:dyDescent="0.2">
      <c r="A256" s="10"/>
      <c r="B256" s="10"/>
      <c r="C256" s="10"/>
      <c r="D256" s="10"/>
      <c r="E256" s="10"/>
      <c r="F256" s="10"/>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row>
    <row r="257" spans="1:79" ht="12.75" customHeight="1" x14ac:dyDescent="0.2">
      <c r="A257" s="10"/>
      <c r="B257" s="10"/>
      <c r="C257" s="10"/>
      <c r="D257" s="10"/>
      <c r="E257" s="10"/>
      <c r="F257" s="10"/>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row>
    <row r="258" spans="1:79" ht="12.75" customHeight="1" x14ac:dyDescent="0.2">
      <c r="A258" s="10"/>
      <c r="B258" s="10"/>
      <c r="C258" s="10"/>
      <c r="D258" s="10"/>
      <c r="E258" s="10"/>
      <c r="F258" s="10"/>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row>
    <row r="259" spans="1:79" ht="12.75" customHeight="1" x14ac:dyDescent="0.2">
      <c r="A259" s="10"/>
      <c r="B259" s="10"/>
      <c r="C259" s="10"/>
      <c r="D259" s="10"/>
      <c r="E259" s="10"/>
      <c r="F259" s="10"/>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row>
    <row r="260" spans="1:79" ht="12.75" customHeight="1" x14ac:dyDescent="0.2">
      <c r="A260" s="10"/>
      <c r="B260" s="10"/>
      <c r="C260" s="10"/>
      <c r="D260" s="10"/>
      <c r="E260" s="10"/>
      <c r="F260" s="10"/>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row>
    <row r="261" spans="1:79" ht="12.75" customHeight="1" x14ac:dyDescent="0.2">
      <c r="A261" s="10"/>
      <c r="B261" s="10"/>
      <c r="C261" s="10"/>
      <c r="D261" s="10"/>
      <c r="E261" s="10"/>
      <c r="F261" s="10"/>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row>
    <row r="262" spans="1:79" ht="12.75" customHeight="1" x14ac:dyDescent="0.2">
      <c r="A262" s="10"/>
      <c r="B262" s="10"/>
      <c r="C262" s="10"/>
      <c r="D262" s="10"/>
      <c r="E262" s="10"/>
      <c r="F262" s="10"/>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row>
    <row r="263" spans="1:79" ht="12.75" customHeight="1" x14ac:dyDescent="0.2">
      <c r="A263" s="10"/>
      <c r="B263" s="10"/>
      <c r="C263" s="10"/>
      <c r="D263" s="10"/>
      <c r="E263" s="10"/>
      <c r="F263" s="10"/>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row>
    <row r="264" spans="1:79" ht="12.75" customHeight="1" x14ac:dyDescent="0.2">
      <c r="A264" s="10"/>
      <c r="B264" s="10"/>
      <c r="C264" s="10"/>
      <c r="D264" s="10"/>
      <c r="E264" s="10"/>
      <c r="F264" s="10"/>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row>
    <row r="265" spans="1:79" ht="12.75" customHeight="1" x14ac:dyDescent="0.2">
      <c r="A265" s="10"/>
      <c r="B265" s="10"/>
      <c r="C265" s="10"/>
      <c r="D265" s="10"/>
      <c r="E265" s="10"/>
      <c r="F265" s="10"/>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row>
    <row r="266" spans="1:79" ht="12.75" customHeight="1" x14ac:dyDescent="0.2">
      <c r="A266" s="10"/>
      <c r="B266" s="10"/>
      <c r="C266" s="10"/>
      <c r="D266" s="10"/>
      <c r="E266" s="10"/>
      <c r="F266" s="10"/>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row>
    <row r="267" spans="1:79" ht="12.75" customHeight="1" x14ac:dyDescent="0.2">
      <c r="A267" s="10"/>
      <c r="B267" s="10"/>
      <c r="C267" s="10"/>
      <c r="D267" s="10"/>
      <c r="E267" s="10"/>
      <c r="F267" s="10"/>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row>
    <row r="268" spans="1:79" ht="12.75" customHeight="1" x14ac:dyDescent="0.2">
      <c r="A268" s="10"/>
      <c r="B268" s="10"/>
      <c r="C268" s="10"/>
      <c r="D268" s="10"/>
      <c r="E268" s="10"/>
      <c r="F268" s="10"/>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row>
    <row r="269" spans="1:79" ht="12.75" customHeight="1" x14ac:dyDescent="0.2">
      <c r="A269" s="10"/>
      <c r="B269" s="10"/>
      <c r="C269" s="10"/>
      <c r="D269" s="10"/>
      <c r="E269" s="10"/>
      <c r="F269" s="10"/>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row>
    <row r="270" spans="1:79" ht="12.75" customHeight="1" x14ac:dyDescent="0.2">
      <c r="A270" s="10"/>
      <c r="B270" s="10"/>
      <c r="C270" s="10"/>
      <c r="D270" s="10"/>
      <c r="E270" s="10"/>
      <c r="F270" s="10"/>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row>
    <row r="271" spans="1:79" ht="12.75" customHeight="1" x14ac:dyDescent="0.2">
      <c r="A271" s="10"/>
      <c r="B271" s="10"/>
      <c r="C271" s="10"/>
      <c r="D271" s="10"/>
      <c r="E271" s="10"/>
      <c r="F271" s="10"/>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row>
    <row r="272" spans="1:79" ht="12.75" customHeight="1" x14ac:dyDescent="0.2">
      <c r="A272" s="10"/>
      <c r="B272" s="10"/>
      <c r="C272" s="10"/>
      <c r="D272" s="10"/>
      <c r="E272" s="10"/>
      <c r="F272" s="10"/>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row>
    <row r="273" spans="1:79" ht="12.75" customHeight="1" x14ac:dyDescent="0.2">
      <c r="A273" s="10"/>
      <c r="B273" s="10"/>
      <c r="C273" s="10"/>
      <c r="D273" s="10"/>
      <c r="E273" s="10"/>
      <c r="F273" s="10"/>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row>
    <row r="274" spans="1:79" ht="12.75" customHeight="1" x14ac:dyDescent="0.2">
      <c r="A274" s="10"/>
      <c r="B274" s="10"/>
      <c r="C274" s="10"/>
      <c r="D274" s="10"/>
      <c r="E274" s="10"/>
      <c r="F274" s="10"/>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row>
    <row r="275" spans="1:79" ht="12.75" customHeight="1" x14ac:dyDescent="0.2">
      <c r="A275" s="10"/>
      <c r="B275" s="10"/>
      <c r="C275" s="10"/>
      <c r="D275" s="10"/>
      <c r="E275" s="10"/>
      <c r="F275" s="10"/>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row>
    <row r="276" spans="1:79" ht="12.75" customHeight="1" x14ac:dyDescent="0.2">
      <c r="A276" s="10"/>
      <c r="B276" s="10"/>
      <c r="C276" s="10"/>
      <c r="D276" s="10"/>
      <c r="E276" s="10"/>
      <c r="F276" s="10"/>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row>
    <row r="277" spans="1:79" ht="12.75" customHeight="1" x14ac:dyDescent="0.2">
      <c r="A277" s="10"/>
      <c r="B277" s="10"/>
      <c r="C277" s="10"/>
      <c r="D277" s="10"/>
      <c r="E277" s="10"/>
      <c r="F277" s="10"/>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row>
    <row r="278" spans="1:79" ht="12.75" customHeight="1" x14ac:dyDescent="0.2">
      <c r="A278" s="10"/>
      <c r="B278" s="10"/>
      <c r="C278" s="10"/>
      <c r="D278" s="10"/>
      <c r="E278" s="10"/>
      <c r="F278" s="10"/>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row>
    <row r="279" spans="1:79" ht="12.75" customHeight="1" x14ac:dyDescent="0.2">
      <c r="A279" s="10"/>
      <c r="B279" s="10"/>
      <c r="C279" s="10"/>
      <c r="D279" s="10"/>
      <c r="E279" s="10"/>
      <c r="F279" s="10"/>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row>
    <row r="280" spans="1:79" ht="12.75" customHeight="1" x14ac:dyDescent="0.2">
      <c r="A280" s="10"/>
      <c r="B280" s="10"/>
      <c r="C280" s="10"/>
      <c r="D280" s="10"/>
      <c r="E280" s="10"/>
      <c r="F280" s="10"/>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row>
    <row r="281" spans="1:79" ht="12.75" customHeight="1" x14ac:dyDescent="0.2">
      <c r="A281" s="10"/>
      <c r="B281" s="10"/>
      <c r="C281" s="10"/>
      <c r="D281" s="10"/>
      <c r="E281" s="10"/>
      <c r="F281" s="10"/>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row>
    <row r="282" spans="1:79" ht="12.75" customHeight="1" x14ac:dyDescent="0.2">
      <c r="A282" s="10"/>
      <c r="B282" s="10"/>
      <c r="C282" s="10"/>
      <c r="D282" s="10"/>
      <c r="E282" s="10"/>
      <c r="F282" s="10"/>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row>
    <row r="283" spans="1:79" ht="12.75" customHeight="1" x14ac:dyDescent="0.2">
      <c r="A283" s="10"/>
      <c r="B283" s="10"/>
      <c r="C283" s="10"/>
      <c r="D283" s="10"/>
      <c r="E283" s="10"/>
      <c r="F283" s="10"/>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row>
    <row r="284" spans="1:79" ht="12.75" customHeight="1" x14ac:dyDescent="0.2">
      <c r="A284" s="10"/>
      <c r="B284" s="10"/>
      <c r="C284" s="10"/>
      <c r="D284" s="10"/>
      <c r="E284" s="10"/>
      <c r="F284" s="10"/>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row>
    <row r="285" spans="1:79" ht="12.75" customHeight="1" x14ac:dyDescent="0.2">
      <c r="A285" s="10"/>
      <c r="B285" s="10"/>
      <c r="C285" s="10"/>
      <c r="D285" s="10"/>
      <c r="E285" s="10"/>
      <c r="F285" s="10"/>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row>
    <row r="286" spans="1:79" ht="12.75" customHeight="1" x14ac:dyDescent="0.2">
      <c r="A286" s="10"/>
      <c r="B286" s="10"/>
      <c r="C286" s="10"/>
      <c r="D286" s="10"/>
      <c r="E286" s="10"/>
      <c r="F286" s="10"/>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row>
    <row r="287" spans="1:79" ht="12.75" customHeight="1" x14ac:dyDescent="0.2">
      <c r="A287" s="10"/>
      <c r="B287" s="10"/>
      <c r="C287" s="10"/>
      <c r="D287" s="10"/>
      <c r="E287" s="10"/>
      <c r="F287" s="10"/>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row>
    <row r="288" spans="1:79" ht="12.75" customHeight="1" x14ac:dyDescent="0.2">
      <c r="A288" s="10"/>
      <c r="B288" s="10"/>
      <c r="C288" s="10"/>
      <c r="D288" s="10"/>
      <c r="E288" s="10"/>
      <c r="F288" s="10"/>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row>
    <row r="289" spans="1:79" ht="12.75" customHeight="1" x14ac:dyDescent="0.2">
      <c r="A289" s="10"/>
      <c r="B289" s="10"/>
      <c r="C289" s="10"/>
      <c r="D289" s="10"/>
      <c r="E289" s="10"/>
      <c r="F289" s="10"/>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row>
    <row r="290" spans="1:79" ht="12.75" customHeight="1" x14ac:dyDescent="0.2">
      <c r="A290" s="10"/>
      <c r="B290" s="10"/>
      <c r="C290" s="10"/>
      <c r="D290" s="10"/>
      <c r="E290" s="10"/>
      <c r="F290" s="10"/>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row>
    <row r="291" spans="1:79" ht="12.75" customHeight="1" x14ac:dyDescent="0.2">
      <c r="A291" s="10"/>
      <c r="B291" s="10"/>
      <c r="C291" s="10"/>
      <c r="D291" s="10"/>
      <c r="E291" s="10"/>
      <c r="F291" s="10"/>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row>
    <row r="292" spans="1:79" ht="12.75" customHeight="1" x14ac:dyDescent="0.2">
      <c r="A292" s="10"/>
      <c r="B292" s="10"/>
      <c r="C292" s="10"/>
      <c r="D292" s="10"/>
      <c r="E292" s="10"/>
      <c r="F292" s="10"/>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row>
    <row r="293" spans="1:79" ht="12.75" customHeight="1" x14ac:dyDescent="0.2">
      <c r="A293" s="10"/>
      <c r="B293" s="10"/>
      <c r="C293" s="10"/>
      <c r="D293" s="10"/>
      <c r="E293" s="10"/>
      <c r="F293" s="10"/>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row>
    <row r="294" spans="1:79" ht="12.75" customHeight="1" x14ac:dyDescent="0.2">
      <c r="A294" s="10"/>
      <c r="B294" s="10"/>
      <c r="C294" s="10"/>
      <c r="D294" s="10"/>
      <c r="E294" s="10"/>
      <c r="F294" s="10"/>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row>
    <row r="295" spans="1:79" ht="12.75" customHeight="1" x14ac:dyDescent="0.2">
      <c r="A295" s="10"/>
      <c r="B295" s="10"/>
      <c r="C295" s="10"/>
      <c r="D295" s="10"/>
      <c r="E295" s="10"/>
      <c r="F295" s="10"/>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row>
    <row r="296" spans="1:79" ht="12.75" customHeight="1" x14ac:dyDescent="0.2">
      <c r="A296" s="10"/>
      <c r="B296" s="10"/>
      <c r="C296" s="10"/>
      <c r="D296" s="10"/>
      <c r="E296" s="10"/>
      <c r="F296" s="10"/>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row>
    <row r="297" spans="1:79" ht="12.75" customHeight="1" x14ac:dyDescent="0.2">
      <c r="A297" s="10"/>
      <c r="B297" s="10"/>
      <c r="C297" s="10"/>
      <c r="D297" s="10"/>
      <c r="E297" s="10"/>
      <c r="F297" s="10"/>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row>
    <row r="298" spans="1:79" ht="12.75" customHeight="1" x14ac:dyDescent="0.2">
      <c r="A298" s="10"/>
      <c r="B298" s="10"/>
      <c r="C298" s="10"/>
      <c r="D298" s="10"/>
      <c r="E298" s="10"/>
      <c r="F298" s="10"/>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row>
    <row r="299" spans="1:79" ht="12.75" customHeight="1" x14ac:dyDescent="0.2">
      <c r="A299" s="10"/>
      <c r="B299" s="10"/>
      <c r="C299" s="10"/>
      <c r="D299" s="10"/>
      <c r="E299" s="10"/>
      <c r="F299" s="10"/>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row>
    <row r="300" spans="1:79" ht="12.75" customHeight="1" x14ac:dyDescent="0.2">
      <c r="A300" s="10"/>
      <c r="B300" s="10"/>
      <c r="C300" s="10"/>
      <c r="D300" s="10"/>
      <c r="E300" s="10"/>
      <c r="F300" s="10"/>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row>
    <row r="301" spans="1:79" ht="12.75" customHeight="1" x14ac:dyDescent="0.2">
      <c r="A301" s="10"/>
      <c r="B301" s="10"/>
      <c r="C301" s="10"/>
      <c r="D301" s="10"/>
      <c r="E301" s="10"/>
      <c r="F301" s="10"/>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row>
    <row r="302" spans="1:79" ht="12.75" customHeight="1" x14ac:dyDescent="0.2">
      <c r="A302" s="10"/>
      <c r="B302" s="10"/>
      <c r="C302" s="10"/>
      <c r="D302" s="10"/>
      <c r="E302" s="10"/>
      <c r="F302" s="10"/>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row>
    <row r="303" spans="1:79" ht="12.75" customHeight="1" x14ac:dyDescent="0.2">
      <c r="A303" s="10"/>
      <c r="B303" s="10"/>
      <c r="C303" s="10"/>
      <c r="D303" s="10"/>
      <c r="E303" s="10"/>
      <c r="F303" s="10"/>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row>
    <row r="304" spans="1:79" ht="12.75" customHeight="1" x14ac:dyDescent="0.2">
      <c r="A304" s="10"/>
      <c r="B304" s="10"/>
      <c r="C304" s="10"/>
      <c r="D304" s="10"/>
      <c r="E304" s="10"/>
      <c r="F304" s="10"/>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row>
    <row r="305" spans="1:79" ht="12.75" customHeight="1" x14ac:dyDescent="0.2">
      <c r="A305" s="10"/>
      <c r="B305" s="10"/>
      <c r="C305" s="10"/>
      <c r="D305" s="10"/>
      <c r="E305" s="10"/>
      <c r="F305" s="10"/>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row>
    <row r="306" spans="1:79" ht="12.75" customHeight="1" x14ac:dyDescent="0.2">
      <c r="A306" s="10"/>
      <c r="B306" s="10"/>
      <c r="C306" s="10"/>
      <c r="D306" s="10"/>
      <c r="E306" s="10"/>
      <c r="F306" s="10"/>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row>
    <row r="307" spans="1:79" ht="12.75" customHeight="1" x14ac:dyDescent="0.2">
      <c r="A307" s="10"/>
      <c r="B307" s="10"/>
      <c r="C307" s="10"/>
      <c r="D307" s="10"/>
      <c r="E307" s="10"/>
      <c r="F307" s="10"/>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row>
    <row r="308" spans="1:79" ht="12.75" customHeight="1" x14ac:dyDescent="0.2">
      <c r="A308" s="10"/>
      <c r="B308" s="10"/>
      <c r="C308" s="10"/>
      <c r="D308" s="10"/>
      <c r="E308" s="10"/>
      <c r="F308" s="10"/>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row>
    <row r="309" spans="1:79" ht="12.75" customHeight="1" x14ac:dyDescent="0.2">
      <c r="A309" s="10"/>
      <c r="B309" s="10"/>
      <c r="C309" s="10"/>
      <c r="D309" s="10"/>
      <c r="E309" s="10"/>
      <c r="F309" s="10"/>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row>
    <row r="310" spans="1:79" ht="12.75" customHeight="1" x14ac:dyDescent="0.2">
      <c r="A310" s="10"/>
      <c r="B310" s="10"/>
      <c r="C310" s="10"/>
      <c r="D310" s="10"/>
      <c r="E310" s="10"/>
      <c r="F310" s="10"/>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row>
    <row r="311" spans="1:79" ht="12.75" customHeight="1" x14ac:dyDescent="0.2">
      <c r="A311" s="10"/>
      <c r="B311" s="10"/>
      <c r="C311" s="10"/>
      <c r="D311" s="10"/>
      <c r="E311" s="10"/>
      <c r="F311" s="10"/>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row>
    <row r="312" spans="1:79" ht="12.75" customHeight="1" x14ac:dyDescent="0.2">
      <c r="A312" s="10"/>
      <c r="B312" s="10"/>
      <c r="C312" s="10"/>
      <c r="D312" s="10"/>
      <c r="E312" s="10"/>
      <c r="F312" s="10"/>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row>
    <row r="313" spans="1:79" ht="12.75" customHeight="1" x14ac:dyDescent="0.2">
      <c r="A313" s="10"/>
      <c r="B313" s="10"/>
      <c r="C313" s="10"/>
      <c r="D313" s="10"/>
      <c r="E313" s="10"/>
      <c r="F313" s="10"/>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row>
    <row r="314" spans="1:79" ht="12.75" customHeight="1" x14ac:dyDescent="0.2">
      <c r="A314" s="10"/>
      <c r="B314" s="10"/>
      <c r="C314" s="10"/>
      <c r="D314" s="10"/>
      <c r="E314" s="10"/>
      <c r="F314" s="10"/>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row>
    <row r="315" spans="1:79" ht="12.75" customHeight="1" x14ac:dyDescent="0.2">
      <c r="A315" s="10"/>
      <c r="B315" s="10"/>
      <c r="C315" s="10"/>
      <c r="D315" s="10"/>
      <c r="E315" s="10"/>
      <c r="F315" s="10"/>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row>
    <row r="316" spans="1:79" ht="12.75" customHeight="1" x14ac:dyDescent="0.2">
      <c r="A316" s="10"/>
      <c r="B316" s="10"/>
      <c r="C316" s="10"/>
      <c r="D316" s="10"/>
      <c r="E316" s="10"/>
      <c r="F316" s="10"/>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row>
    <row r="317" spans="1:79" ht="12.75" customHeight="1" x14ac:dyDescent="0.2">
      <c r="A317" s="10"/>
      <c r="B317" s="10"/>
      <c r="C317" s="10"/>
      <c r="D317" s="10"/>
      <c r="E317" s="10"/>
      <c r="F317" s="10"/>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row>
    <row r="318" spans="1:79" ht="12.75" customHeight="1" x14ac:dyDescent="0.2">
      <c r="A318" s="10"/>
      <c r="B318" s="10"/>
      <c r="C318" s="10"/>
      <c r="D318" s="10"/>
      <c r="E318" s="10"/>
      <c r="F318" s="10"/>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row>
    <row r="319" spans="1:79" ht="12.75" customHeight="1" x14ac:dyDescent="0.2">
      <c r="A319" s="10"/>
      <c r="B319" s="10"/>
      <c r="C319" s="10"/>
      <c r="D319" s="10"/>
      <c r="E319" s="10"/>
      <c r="F319" s="10"/>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row>
    <row r="320" spans="1:79" ht="12.75" customHeight="1" x14ac:dyDescent="0.2">
      <c r="A320" s="10"/>
      <c r="B320" s="10"/>
      <c r="C320" s="10"/>
      <c r="D320" s="10"/>
      <c r="E320" s="10"/>
      <c r="F320" s="10"/>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row>
    <row r="321" spans="1:79" ht="12.75" customHeight="1" x14ac:dyDescent="0.2">
      <c r="A321" s="10"/>
      <c r="B321" s="10"/>
      <c r="C321" s="10"/>
      <c r="D321" s="10"/>
      <c r="E321" s="10"/>
      <c r="F321" s="10"/>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row>
    <row r="322" spans="1:79" ht="12.75" customHeight="1" x14ac:dyDescent="0.2">
      <c r="A322" s="10"/>
      <c r="B322" s="10"/>
      <c r="C322" s="10"/>
      <c r="D322" s="10"/>
      <c r="E322" s="10"/>
      <c r="F322" s="10"/>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row>
    <row r="323" spans="1:79" ht="12.75" customHeight="1" x14ac:dyDescent="0.2">
      <c r="A323" s="10"/>
      <c r="B323" s="10"/>
      <c r="C323" s="10"/>
      <c r="D323" s="10"/>
      <c r="E323" s="10"/>
      <c r="F323" s="10"/>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row>
    <row r="324" spans="1:79" ht="12.75" customHeight="1" x14ac:dyDescent="0.2">
      <c r="A324" s="10"/>
      <c r="B324" s="10"/>
      <c r="C324" s="10"/>
      <c r="D324" s="10"/>
      <c r="E324" s="10"/>
      <c r="F324" s="10"/>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row>
    <row r="325" spans="1:79" ht="12.75" customHeight="1" x14ac:dyDescent="0.2">
      <c r="A325" s="10"/>
      <c r="B325" s="10"/>
      <c r="C325" s="10"/>
      <c r="D325" s="10"/>
      <c r="E325" s="10"/>
      <c r="F325" s="10"/>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row>
    <row r="326" spans="1:79" ht="12.75" customHeight="1" x14ac:dyDescent="0.2">
      <c r="A326" s="10"/>
      <c r="B326" s="10"/>
      <c r="C326" s="10"/>
      <c r="D326" s="10"/>
      <c r="E326" s="10"/>
      <c r="F326" s="10"/>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row>
    <row r="327" spans="1:79" ht="12.75" customHeight="1" x14ac:dyDescent="0.2">
      <c r="A327" s="10"/>
      <c r="B327" s="10"/>
      <c r="C327" s="10"/>
      <c r="D327" s="10"/>
      <c r="E327" s="10"/>
      <c r="F327" s="10"/>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row>
    <row r="328" spans="1:79" ht="12.75" customHeight="1" x14ac:dyDescent="0.2">
      <c r="A328" s="10"/>
      <c r="B328" s="10"/>
      <c r="C328" s="10"/>
      <c r="D328" s="10"/>
      <c r="E328" s="10"/>
      <c r="F328" s="10"/>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row>
    <row r="329" spans="1:79" ht="12.75" customHeight="1" x14ac:dyDescent="0.2">
      <c r="A329" s="10"/>
      <c r="B329" s="10"/>
      <c r="C329" s="10"/>
      <c r="D329" s="10"/>
      <c r="E329" s="10"/>
      <c r="F329" s="10"/>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row>
    <row r="330" spans="1:79" ht="12.75" customHeight="1" x14ac:dyDescent="0.2">
      <c r="A330" s="10"/>
      <c r="B330" s="10"/>
      <c r="C330" s="10"/>
      <c r="D330" s="10"/>
      <c r="E330" s="10"/>
      <c r="F330" s="10"/>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row>
    <row r="331" spans="1:79" ht="12.75" customHeight="1" x14ac:dyDescent="0.2">
      <c r="A331" s="10"/>
      <c r="B331" s="10"/>
      <c r="C331" s="10"/>
      <c r="D331" s="10"/>
      <c r="E331" s="10"/>
      <c r="F331" s="10"/>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row>
    <row r="332" spans="1:79" ht="12.75" customHeight="1" x14ac:dyDescent="0.2">
      <c r="A332" s="10"/>
      <c r="B332" s="10"/>
      <c r="C332" s="10"/>
      <c r="D332" s="10"/>
      <c r="E332" s="10"/>
      <c r="F332" s="10"/>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row>
    <row r="333" spans="1:79" ht="12.75" customHeight="1" x14ac:dyDescent="0.2">
      <c r="A333" s="10"/>
      <c r="B333" s="10"/>
      <c r="C333" s="10"/>
      <c r="D333" s="10"/>
      <c r="E333" s="10"/>
      <c r="F333" s="10"/>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row>
    <row r="334" spans="1:79" ht="12.75" customHeight="1" x14ac:dyDescent="0.2">
      <c r="A334" s="10"/>
      <c r="B334" s="10"/>
      <c r="C334" s="10"/>
      <c r="D334" s="10"/>
      <c r="E334" s="10"/>
      <c r="F334" s="10"/>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row>
    <row r="335" spans="1:79" ht="12.75" customHeight="1" x14ac:dyDescent="0.2">
      <c r="A335" s="10"/>
      <c r="B335" s="10"/>
      <c r="C335" s="10"/>
      <c r="D335" s="10"/>
      <c r="E335" s="10"/>
      <c r="F335" s="10"/>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row>
    <row r="336" spans="1:79" ht="12.75" customHeight="1" x14ac:dyDescent="0.2">
      <c r="A336" s="10"/>
      <c r="B336" s="10"/>
      <c r="C336" s="10"/>
      <c r="D336" s="10"/>
      <c r="E336" s="10"/>
      <c r="F336" s="10"/>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row>
    <row r="337" spans="1:79" ht="12.75" customHeight="1" x14ac:dyDescent="0.2">
      <c r="A337" s="10"/>
      <c r="B337" s="10"/>
      <c r="C337" s="10"/>
      <c r="D337" s="10"/>
      <c r="E337" s="10"/>
      <c r="F337" s="10"/>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row>
    <row r="338" spans="1:79" ht="12.75" customHeight="1" x14ac:dyDescent="0.2">
      <c r="A338" s="10"/>
      <c r="B338" s="10"/>
      <c r="C338" s="10"/>
      <c r="D338" s="10"/>
      <c r="E338" s="10"/>
      <c r="F338" s="10"/>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row>
    <row r="339" spans="1:79" ht="12.75" customHeight="1" x14ac:dyDescent="0.2">
      <c r="A339" s="10"/>
      <c r="B339" s="10"/>
      <c r="C339" s="10"/>
      <c r="D339" s="10"/>
      <c r="E339" s="10"/>
      <c r="F339" s="10"/>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row>
    <row r="340" spans="1:79" ht="12.75" customHeight="1" x14ac:dyDescent="0.2">
      <c r="A340" s="10"/>
      <c r="B340" s="10"/>
      <c r="C340" s="10"/>
      <c r="D340" s="10"/>
      <c r="E340" s="10"/>
      <c r="F340" s="10"/>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row>
    <row r="341" spans="1:79" ht="12.75" customHeight="1" x14ac:dyDescent="0.2">
      <c r="A341" s="10"/>
      <c r="B341" s="10"/>
      <c r="C341" s="10"/>
      <c r="D341" s="10"/>
      <c r="E341" s="10"/>
      <c r="F341" s="10"/>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row>
    <row r="342" spans="1:79" ht="12.75" customHeight="1" x14ac:dyDescent="0.2">
      <c r="A342" s="10"/>
      <c r="B342" s="10"/>
      <c r="C342" s="10"/>
      <c r="D342" s="10"/>
      <c r="E342" s="10"/>
      <c r="F342" s="10"/>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row>
    <row r="343" spans="1:79" ht="12.75" customHeight="1" x14ac:dyDescent="0.2">
      <c r="A343" s="10"/>
      <c r="B343" s="10"/>
      <c r="C343" s="10"/>
      <c r="D343" s="10"/>
      <c r="E343" s="10"/>
      <c r="F343" s="10"/>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row>
    <row r="344" spans="1:79" ht="12.75" customHeight="1" x14ac:dyDescent="0.2">
      <c r="A344" s="10"/>
      <c r="B344" s="10"/>
      <c r="C344" s="10"/>
      <c r="D344" s="10"/>
      <c r="E344" s="10"/>
      <c r="F344" s="10"/>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row>
    <row r="345" spans="1:79" ht="12.75" customHeight="1" x14ac:dyDescent="0.2">
      <c r="A345" s="10"/>
      <c r="B345" s="10"/>
      <c r="C345" s="10"/>
      <c r="D345" s="10"/>
      <c r="E345" s="10"/>
      <c r="F345" s="10"/>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row>
    <row r="346" spans="1:79" ht="12.75" customHeight="1" x14ac:dyDescent="0.2">
      <c r="A346" s="10"/>
      <c r="B346" s="10"/>
      <c r="C346" s="10"/>
      <c r="D346" s="10"/>
      <c r="E346" s="10"/>
      <c r="F346" s="10"/>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row>
    <row r="347" spans="1:79" ht="12.75" customHeight="1" x14ac:dyDescent="0.2">
      <c r="A347" s="10"/>
      <c r="B347" s="10"/>
      <c r="C347" s="10"/>
      <c r="D347" s="10"/>
      <c r="E347" s="10"/>
      <c r="F347" s="10"/>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row>
    <row r="348" spans="1:79" ht="12.75" customHeight="1" x14ac:dyDescent="0.2">
      <c r="A348" s="10"/>
      <c r="B348" s="10"/>
      <c r="C348" s="10"/>
      <c r="D348" s="10"/>
      <c r="E348" s="10"/>
      <c r="F348" s="10"/>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row>
    <row r="349" spans="1:79" ht="12.75" customHeight="1" x14ac:dyDescent="0.2">
      <c r="A349" s="10"/>
      <c r="B349" s="10"/>
      <c r="C349" s="10"/>
      <c r="D349" s="10"/>
      <c r="E349" s="10"/>
      <c r="F349" s="10"/>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row>
    <row r="350" spans="1:79" ht="12.75" customHeight="1" x14ac:dyDescent="0.2">
      <c r="A350" s="10"/>
      <c r="B350" s="10"/>
      <c r="C350" s="10"/>
      <c r="D350" s="10"/>
      <c r="E350" s="10"/>
      <c r="F350" s="10"/>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row>
    <row r="351" spans="1:79" ht="12.75" customHeight="1" x14ac:dyDescent="0.2">
      <c r="A351" s="10"/>
      <c r="B351" s="10"/>
      <c r="C351" s="10"/>
      <c r="D351" s="10"/>
      <c r="E351" s="10"/>
      <c r="F351" s="10"/>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row>
    <row r="352" spans="1:79" ht="12.75" customHeight="1" x14ac:dyDescent="0.2">
      <c r="A352" s="10"/>
      <c r="B352" s="10"/>
      <c r="C352" s="10"/>
      <c r="D352" s="10"/>
      <c r="E352" s="10"/>
      <c r="F352" s="10"/>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row>
    <row r="353" spans="1:79" ht="12.75" customHeight="1" x14ac:dyDescent="0.2">
      <c r="A353" s="10"/>
      <c r="B353" s="10"/>
      <c r="C353" s="10"/>
      <c r="D353" s="10"/>
      <c r="E353" s="10"/>
      <c r="F353" s="10"/>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row>
    <row r="354" spans="1:79" ht="12.75" customHeight="1" x14ac:dyDescent="0.2">
      <c r="A354" s="10"/>
      <c r="B354" s="10"/>
      <c r="C354" s="10"/>
      <c r="D354" s="10"/>
      <c r="E354" s="10"/>
      <c r="F354" s="10"/>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row>
    <row r="355" spans="1:79" ht="12.75" customHeight="1" x14ac:dyDescent="0.2">
      <c r="A355" s="10"/>
      <c r="B355" s="10"/>
      <c r="C355" s="10"/>
      <c r="D355" s="10"/>
      <c r="E355" s="10"/>
      <c r="F355" s="10"/>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c r="CA355" s="10"/>
    </row>
    <row r="356" spans="1:79" ht="12.75" customHeight="1" x14ac:dyDescent="0.2">
      <c r="A356" s="10"/>
      <c r="B356" s="10"/>
      <c r="C356" s="10"/>
      <c r="D356" s="10"/>
      <c r="E356" s="10"/>
      <c r="F356" s="10"/>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c r="CA356" s="10"/>
    </row>
    <row r="357" spans="1:79" ht="12.75" customHeight="1" x14ac:dyDescent="0.2">
      <c r="A357" s="10"/>
      <c r="B357" s="10"/>
      <c r="C357" s="10"/>
      <c r="D357" s="10"/>
      <c r="E357" s="10"/>
      <c r="F357" s="10"/>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row>
    <row r="358" spans="1:79" ht="12.75" customHeight="1" x14ac:dyDescent="0.2">
      <c r="A358" s="10"/>
      <c r="B358" s="10"/>
      <c r="C358" s="10"/>
      <c r="D358" s="10"/>
      <c r="E358" s="10"/>
      <c r="F358" s="10"/>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row>
    <row r="359" spans="1:79" ht="12.75" customHeight="1" x14ac:dyDescent="0.2">
      <c r="A359" s="10"/>
      <c r="B359" s="10"/>
      <c r="C359" s="10"/>
      <c r="D359" s="10"/>
      <c r="E359" s="10"/>
      <c r="F359" s="10"/>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row>
    <row r="360" spans="1:79" ht="12.75" customHeight="1" x14ac:dyDescent="0.2">
      <c r="A360" s="10"/>
      <c r="B360" s="10"/>
      <c r="C360" s="10"/>
      <c r="D360" s="10"/>
      <c r="E360" s="10"/>
      <c r="F360" s="10"/>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row>
    <row r="361" spans="1:79" ht="12.75" customHeight="1" x14ac:dyDescent="0.2">
      <c r="A361" s="10"/>
      <c r="B361" s="10"/>
      <c r="C361" s="10"/>
      <c r="D361" s="10"/>
      <c r="E361" s="10"/>
      <c r="F361" s="10"/>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row>
    <row r="362" spans="1:79" ht="12.75" customHeight="1" x14ac:dyDescent="0.2">
      <c r="A362" s="10"/>
      <c r="B362" s="10"/>
      <c r="C362" s="10"/>
      <c r="D362" s="10"/>
      <c r="E362" s="10"/>
      <c r="F362" s="10"/>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row>
    <row r="363" spans="1:79" ht="12.75" customHeight="1" x14ac:dyDescent="0.2">
      <c r="A363" s="10"/>
      <c r="B363" s="10"/>
      <c r="C363" s="10"/>
      <c r="D363" s="10"/>
      <c r="E363" s="10"/>
      <c r="F363" s="10"/>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row>
    <row r="364" spans="1:79" ht="12.75" customHeight="1" x14ac:dyDescent="0.2">
      <c r="A364" s="10"/>
      <c r="B364" s="10"/>
      <c r="C364" s="10"/>
      <c r="D364" s="10"/>
      <c r="E364" s="10"/>
      <c r="F364" s="10"/>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row>
    <row r="365" spans="1:79" ht="12.75" customHeight="1" x14ac:dyDescent="0.2">
      <c r="A365" s="10"/>
      <c r="B365" s="10"/>
      <c r="C365" s="10"/>
      <c r="D365" s="10"/>
      <c r="E365" s="10"/>
      <c r="F365" s="10"/>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row>
    <row r="366" spans="1:79" ht="12.75" customHeight="1" x14ac:dyDescent="0.2">
      <c r="A366" s="10"/>
      <c r="B366" s="10"/>
      <c r="C366" s="10"/>
      <c r="D366" s="10"/>
      <c r="E366" s="10"/>
      <c r="F366" s="10"/>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row>
    <row r="367" spans="1:79" ht="12.75" customHeight="1" x14ac:dyDescent="0.2">
      <c r="A367" s="10"/>
      <c r="B367" s="10"/>
      <c r="C367" s="10"/>
      <c r="D367" s="10"/>
      <c r="E367" s="10"/>
      <c r="F367" s="10"/>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row>
    <row r="368" spans="1:79" ht="12.75" customHeight="1" x14ac:dyDescent="0.2">
      <c r="A368" s="10"/>
      <c r="B368" s="10"/>
      <c r="C368" s="10"/>
      <c r="D368" s="10"/>
      <c r="E368" s="10"/>
      <c r="F368" s="10"/>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row>
    <row r="369" spans="1:79" ht="12.75" customHeight="1" x14ac:dyDescent="0.2">
      <c r="A369" s="10"/>
      <c r="B369" s="10"/>
      <c r="C369" s="10"/>
      <c r="D369" s="10"/>
      <c r="E369" s="10"/>
      <c r="F369" s="10"/>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row>
    <row r="370" spans="1:79" ht="12.75" customHeight="1" x14ac:dyDescent="0.2">
      <c r="A370" s="10"/>
      <c r="B370" s="10"/>
      <c r="C370" s="10"/>
      <c r="D370" s="10"/>
      <c r="E370" s="10"/>
      <c r="F370" s="10"/>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row>
    <row r="371" spans="1:79" ht="12.75" customHeight="1" x14ac:dyDescent="0.2">
      <c r="A371" s="10"/>
      <c r="B371" s="10"/>
      <c r="C371" s="10"/>
      <c r="D371" s="10"/>
      <c r="E371" s="10"/>
      <c r="F371" s="10"/>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row>
    <row r="372" spans="1:79" ht="12.75" customHeight="1" x14ac:dyDescent="0.2">
      <c r="A372" s="10"/>
      <c r="B372" s="10"/>
      <c r="C372" s="10"/>
      <c r="D372" s="10"/>
      <c r="E372" s="10"/>
      <c r="F372" s="10"/>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row>
    <row r="373" spans="1:79" ht="12.75" customHeight="1" x14ac:dyDescent="0.2">
      <c r="A373" s="10"/>
      <c r="B373" s="10"/>
      <c r="C373" s="10"/>
      <c r="D373" s="10"/>
      <c r="E373" s="10"/>
      <c r="F373" s="10"/>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row>
    <row r="374" spans="1:79" ht="12.75" customHeight="1" x14ac:dyDescent="0.2">
      <c r="A374" s="10"/>
      <c r="B374" s="10"/>
      <c r="C374" s="10"/>
      <c r="D374" s="10"/>
      <c r="E374" s="10"/>
      <c r="F374" s="10"/>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row>
    <row r="375" spans="1:79" ht="12.75" customHeight="1" x14ac:dyDescent="0.2">
      <c r="A375" s="10"/>
      <c r="B375" s="10"/>
      <c r="C375" s="10"/>
      <c r="D375" s="10"/>
      <c r="E375" s="10"/>
      <c r="F375" s="10"/>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c r="CA375" s="10"/>
    </row>
    <row r="376" spans="1:79" ht="12.75" customHeight="1" x14ac:dyDescent="0.2">
      <c r="A376" s="10"/>
      <c r="B376" s="10"/>
      <c r="C376" s="10"/>
      <c r="D376" s="10"/>
      <c r="E376" s="10"/>
      <c r="F376" s="10"/>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row>
    <row r="377" spans="1:79" ht="12.75" customHeight="1" x14ac:dyDescent="0.2">
      <c r="A377" s="10"/>
      <c r="B377" s="10"/>
      <c r="C377" s="10"/>
      <c r="D377" s="10"/>
      <c r="E377" s="10"/>
      <c r="F377" s="10"/>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row>
    <row r="378" spans="1:79" ht="12.75" customHeight="1" x14ac:dyDescent="0.2">
      <c r="A378" s="10"/>
      <c r="B378" s="10"/>
      <c r="C378" s="10"/>
      <c r="D378" s="10"/>
      <c r="E378" s="10"/>
      <c r="F378" s="10"/>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row>
    <row r="379" spans="1:79" ht="12.75" customHeight="1" x14ac:dyDescent="0.2">
      <c r="A379" s="10"/>
      <c r="B379" s="10"/>
      <c r="C379" s="10"/>
      <c r="D379" s="10"/>
      <c r="E379" s="10"/>
      <c r="F379" s="10"/>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row>
    <row r="380" spans="1:79" ht="12.75" customHeight="1" x14ac:dyDescent="0.2">
      <c r="A380" s="10"/>
      <c r="B380" s="10"/>
      <c r="C380" s="10"/>
      <c r="D380" s="10"/>
      <c r="E380" s="10"/>
      <c r="F380" s="10"/>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row>
    <row r="381" spans="1:79" ht="12.75" customHeight="1" x14ac:dyDescent="0.2">
      <c r="A381" s="10"/>
      <c r="B381" s="10"/>
      <c r="C381" s="10"/>
      <c r="D381" s="10"/>
      <c r="E381" s="10"/>
      <c r="F381" s="10"/>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row>
    <row r="382" spans="1:79" ht="12.75" customHeight="1" x14ac:dyDescent="0.2">
      <c r="A382" s="10"/>
      <c r="B382" s="10"/>
      <c r="C382" s="10"/>
      <c r="D382" s="10"/>
      <c r="E382" s="10"/>
      <c r="F382" s="10"/>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row>
    <row r="383" spans="1:79" ht="12.75" customHeight="1" x14ac:dyDescent="0.2">
      <c r="A383" s="10"/>
      <c r="B383" s="10"/>
      <c r="C383" s="10"/>
      <c r="D383" s="10"/>
      <c r="E383" s="10"/>
      <c r="F383" s="10"/>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row>
    <row r="384" spans="1:79" ht="12.75" customHeight="1" x14ac:dyDescent="0.2">
      <c r="A384" s="10"/>
      <c r="B384" s="10"/>
      <c r="C384" s="10"/>
      <c r="D384" s="10"/>
      <c r="E384" s="10"/>
      <c r="F384" s="10"/>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row>
    <row r="385" spans="1:79" ht="12.75" customHeight="1" x14ac:dyDescent="0.2">
      <c r="A385" s="10"/>
      <c r="B385" s="10"/>
      <c r="C385" s="10"/>
      <c r="D385" s="10"/>
      <c r="E385" s="10"/>
      <c r="F385" s="10"/>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row>
    <row r="386" spans="1:79" ht="12.75" customHeight="1" x14ac:dyDescent="0.2">
      <c r="A386" s="10"/>
      <c r="B386" s="10"/>
      <c r="C386" s="10"/>
      <c r="D386" s="10"/>
      <c r="E386" s="10"/>
      <c r="F386" s="10"/>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row>
    <row r="387" spans="1:79" ht="12.75" customHeight="1" x14ac:dyDescent="0.2">
      <c r="A387" s="10"/>
      <c r="B387" s="10"/>
      <c r="C387" s="10"/>
      <c r="D387" s="10"/>
      <c r="E387" s="10"/>
      <c r="F387" s="10"/>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row>
    <row r="388" spans="1:79" ht="12.75" customHeight="1" x14ac:dyDescent="0.2">
      <c r="A388" s="10"/>
      <c r="B388" s="10"/>
      <c r="C388" s="10"/>
      <c r="D388" s="10"/>
      <c r="E388" s="10"/>
      <c r="F388" s="10"/>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row>
    <row r="389" spans="1:79" ht="12.75" customHeight="1" x14ac:dyDescent="0.2">
      <c r="A389" s="10"/>
      <c r="B389" s="10"/>
      <c r="C389" s="10"/>
      <c r="D389" s="10"/>
      <c r="E389" s="10"/>
      <c r="F389" s="10"/>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row>
    <row r="390" spans="1:79" ht="12.75" customHeight="1" x14ac:dyDescent="0.2">
      <c r="A390" s="10"/>
      <c r="B390" s="10"/>
      <c r="C390" s="10"/>
      <c r="D390" s="10"/>
      <c r="E390" s="10"/>
      <c r="F390" s="10"/>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row>
    <row r="391" spans="1:79" ht="12.75" customHeight="1" x14ac:dyDescent="0.2">
      <c r="A391" s="10"/>
      <c r="B391" s="10"/>
      <c r="C391" s="10"/>
      <c r="D391" s="10"/>
      <c r="E391" s="10"/>
      <c r="F391" s="10"/>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row>
    <row r="392" spans="1:79" ht="12.75" customHeight="1" x14ac:dyDescent="0.2">
      <c r="A392" s="10"/>
      <c r="B392" s="10"/>
      <c r="C392" s="10"/>
      <c r="D392" s="10"/>
      <c r="E392" s="10"/>
      <c r="F392" s="10"/>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row>
    <row r="393" spans="1:79" ht="12.75" customHeight="1" x14ac:dyDescent="0.2">
      <c r="A393" s="10"/>
      <c r="B393" s="10"/>
      <c r="C393" s="10"/>
      <c r="D393" s="10"/>
      <c r="E393" s="10"/>
      <c r="F393" s="10"/>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row>
    <row r="394" spans="1:79" ht="12.75" customHeight="1" x14ac:dyDescent="0.2">
      <c r="A394" s="10"/>
      <c r="B394" s="10"/>
      <c r="C394" s="10"/>
      <c r="D394" s="10"/>
      <c r="E394" s="10"/>
      <c r="F394" s="10"/>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row>
    <row r="395" spans="1:79" ht="12.75" customHeight="1" x14ac:dyDescent="0.2">
      <c r="A395" s="10"/>
      <c r="B395" s="10"/>
      <c r="C395" s="10"/>
      <c r="D395" s="10"/>
      <c r="E395" s="10"/>
      <c r="F395" s="10"/>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row>
    <row r="396" spans="1:79" ht="12.75" customHeight="1" x14ac:dyDescent="0.2">
      <c r="A396" s="10"/>
      <c r="B396" s="10"/>
      <c r="C396" s="10"/>
      <c r="D396" s="10"/>
      <c r="E396" s="10"/>
      <c r="F396" s="10"/>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row>
    <row r="397" spans="1:79" ht="12.75" customHeight="1" x14ac:dyDescent="0.2">
      <c r="A397" s="10"/>
      <c r="B397" s="10"/>
      <c r="C397" s="10"/>
      <c r="D397" s="10"/>
      <c r="E397" s="10"/>
      <c r="F397" s="10"/>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row>
    <row r="398" spans="1:79" ht="12.75" customHeight="1" x14ac:dyDescent="0.2">
      <c r="A398" s="10"/>
      <c r="B398" s="10"/>
      <c r="C398" s="10"/>
      <c r="D398" s="10"/>
      <c r="E398" s="10"/>
      <c r="F398" s="10"/>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row>
    <row r="399" spans="1:79" ht="12.75" customHeight="1" x14ac:dyDescent="0.2">
      <c r="A399" s="10"/>
      <c r="B399" s="10"/>
      <c r="C399" s="10"/>
      <c r="D399" s="10"/>
      <c r="E399" s="10"/>
      <c r="F399" s="10"/>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row>
    <row r="400" spans="1:79" ht="12.75" customHeight="1" x14ac:dyDescent="0.2">
      <c r="A400" s="10"/>
      <c r="B400" s="10"/>
      <c r="C400" s="10"/>
      <c r="D400" s="10"/>
      <c r="E400" s="10"/>
      <c r="F400" s="10"/>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row>
    <row r="401" spans="1:79" ht="12.75" customHeight="1" x14ac:dyDescent="0.2">
      <c r="A401" s="10"/>
      <c r="B401" s="10"/>
      <c r="C401" s="10"/>
      <c r="D401" s="10"/>
      <c r="E401" s="10"/>
      <c r="F401" s="10"/>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row>
    <row r="402" spans="1:79" ht="12.75" customHeight="1" x14ac:dyDescent="0.2">
      <c r="A402" s="10"/>
      <c r="B402" s="10"/>
      <c r="C402" s="10"/>
      <c r="D402" s="10"/>
      <c r="E402" s="10"/>
      <c r="F402" s="10"/>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row>
    <row r="403" spans="1:79" ht="12.75" customHeight="1" x14ac:dyDescent="0.2">
      <c r="A403" s="10"/>
      <c r="B403" s="10"/>
      <c r="C403" s="10"/>
      <c r="D403" s="10"/>
      <c r="E403" s="10"/>
      <c r="F403" s="10"/>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row>
    <row r="404" spans="1:79" ht="12.75" customHeight="1" x14ac:dyDescent="0.2">
      <c r="A404" s="10"/>
      <c r="B404" s="10"/>
      <c r="C404" s="10"/>
      <c r="D404" s="10"/>
      <c r="E404" s="10"/>
      <c r="F404" s="10"/>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row>
    <row r="405" spans="1:79" ht="12.75" customHeight="1" x14ac:dyDescent="0.2">
      <c r="A405" s="10"/>
      <c r="B405" s="10"/>
      <c r="C405" s="10"/>
      <c r="D405" s="10"/>
      <c r="E405" s="10"/>
      <c r="F405" s="10"/>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row>
    <row r="406" spans="1:79" ht="12.75" customHeight="1" x14ac:dyDescent="0.2">
      <c r="A406" s="10"/>
      <c r="B406" s="10"/>
      <c r="C406" s="10"/>
      <c r="D406" s="10"/>
      <c r="E406" s="10"/>
      <c r="F406" s="10"/>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row>
    <row r="407" spans="1:79" ht="12.75" customHeight="1" x14ac:dyDescent="0.2">
      <c r="A407" s="10"/>
      <c r="B407" s="10"/>
      <c r="C407" s="10"/>
      <c r="D407" s="10"/>
      <c r="E407" s="10"/>
      <c r="F407" s="10"/>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row>
    <row r="408" spans="1:79" ht="12.75" customHeight="1" x14ac:dyDescent="0.2">
      <c r="A408" s="10"/>
      <c r="B408" s="10"/>
      <c r="C408" s="10"/>
      <c r="D408" s="10"/>
      <c r="E408" s="10"/>
      <c r="F408" s="10"/>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row>
    <row r="409" spans="1:79" ht="12.75" customHeight="1" x14ac:dyDescent="0.2">
      <c r="A409" s="10"/>
      <c r="B409" s="10"/>
      <c r="C409" s="10"/>
      <c r="D409" s="10"/>
      <c r="E409" s="10"/>
      <c r="F409" s="10"/>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row>
    <row r="410" spans="1:79" ht="12.75" customHeight="1" x14ac:dyDescent="0.2">
      <c r="A410" s="10"/>
      <c r="B410" s="10"/>
      <c r="C410" s="10"/>
      <c r="D410" s="10"/>
      <c r="E410" s="10"/>
      <c r="F410" s="10"/>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row>
    <row r="411" spans="1:79" ht="12.75" customHeight="1" x14ac:dyDescent="0.2">
      <c r="A411" s="10"/>
      <c r="B411" s="10"/>
      <c r="C411" s="10"/>
      <c r="D411" s="10"/>
      <c r="E411" s="10"/>
      <c r="F411" s="10"/>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row>
    <row r="412" spans="1:79" ht="12.75" customHeight="1" x14ac:dyDescent="0.2">
      <c r="A412" s="10"/>
      <c r="B412" s="10"/>
      <c r="C412" s="10"/>
      <c r="D412" s="10"/>
      <c r="E412" s="10"/>
      <c r="F412" s="10"/>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row>
    <row r="413" spans="1:79" ht="12.75" customHeight="1" x14ac:dyDescent="0.2">
      <c r="A413" s="10"/>
      <c r="B413" s="10"/>
      <c r="C413" s="10"/>
      <c r="D413" s="10"/>
      <c r="E413" s="10"/>
      <c r="F413" s="10"/>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row>
    <row r="414" spans="1:79" ht="12.75" customHeight="1" x14ac:dyDescent="0.2">
      <c r="A414" s="10"/>
      <c r="B414" s="10"/>
      <c r="C414" s="10"/>
      <c r="D414" s="10"/>
      <c r="E414" s="10"/>
      <c r="F414" s="10"/>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row>
    <row r="415" spans="1:79" ht="12.75" customHeight="1" x14ac:dyDescent="0.2">
      <c r="A415" s="10"/>
      <c r="B415" s="10"/>
      <c r="C415" s="10"/>
      <c r="D415" s="10"/>
      <c r="E415" s="10"/>
      <c r="F415" s="10"/>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row>
    <row r="416" spans="1:79" ht="12.75" customHeight="1" x14ac:dyDescent="0.2">
      <c r="A416" s="10"/>
      <c r="B416" s="10"/>
      <c r="C416" s="10"/>
      <c r="D416" s="10"/>
      <c r="E416" s="10"/>
      <c r="F416" s="10"/>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row>
    <row r="417" spans="1:79" ht="12.75" customHeight="1" x14ac:dyDescent="0.2">
      <c r="A417" s="10"/>
      <c r="B417" s="10"/>
      <c r="C417" s="10"/>
      <c r="D417" s="10"/>
      <c r="E417" s="10"/>
      <c r="F417" s="10"/>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row>
    <row r="418" spans="1:79" ht="12.75" customHeight="1" x14ac:dyDescent="0.2">
      <c r="A418" s="10"/>
      <c r="B418" s="10"/>
      <c r="C418" s="10"/>
      <c r="D418" s="10"/>
      <c r="E418" s="10"/>
      <c r="F418" s="10"/>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row>
    <row r="419" spans="1:79" ht="12.75" customHeight="1" x14ac:dyDescent="0.2">
      <c r="A419" s="10"/>
      <c r="B419" s="10"/>
      <c r="C419" s="10"/>
      <c r="D419" s="10"/>
      <c r="E419" s="10"/>
      <c r="F419" s="10"/>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row>
    <row r="420" spans="1:79" ht="12.75" customHeight="1" x14ac:dyDescent="0.2">
      <c r="A420" s="10"/>
      <c r="B420" s="10"/>
      <c r="C420" s="10"/>
      <c r="D420" s="10"/>
      <c r="E420" s="10"/>
      <c r="F420" s="10"/>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row>
    <row r="421" spans="1:79" ht="12.75" customHeight="1" x14ac:dyDescent="0.2">
      <c r="A421" s="10"/>
      <c r="B421" s="10"/>
      <c r="C421" s="10"/>
      <c r="D421" s="10"/>
      <c r="E421" s="10"/>
      <c r="F421" s="10"/>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row>
    <row r="422" spans="1:79" ht="12.75" customHeight="1" x14ac:dyDescent="0.2">
      <c r="A422" s="10"/>
      <c r="B422" s="10"/>
      <c r="C422" s="10"/>
      <c r="D422" s="10"/>
      <c r="E422" s="10"/>
      <c r="F422" s="10"/>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row>
    <row r="423" spans="1:79" ht="12.75" customHeight="1" x14ac:dyDescent="0.2">
      <c r="A423" s="10"/>
      <c r="B423" s="10"/>
      <c r="C423" s="10"/>
      <c r="D423" s="10"/>
      <c r="E423" s="10"/>
      <c r="F423" s="10"/>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row>
    <row r="424" spans="1:79" ht="12.75" customHeight="1" x14ac:dyDescent="0.2">
      <c r="A424" s="10"/>
      <c r="B424" s="10"/>
      <c r="C424" s="10"/>
      <c r="D424" s="10"/>
      <c r="E424" s="10"/>
      <c r="F424" s="10"/>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row>
    <row r="425" spans="1:79" ht="12.75" customHeight="1" x14ac:dyDescent="0.2">
      <c r="A425" s="10"/>
      <c r="B425" s="10"/>
      <c r="C425" s="10"/>
      <c r="D425" s="10"/>
      <c r="E425" s="10"/>
      <c r="F425" s="10"/>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row>
    <row r="426" spans="1:79" ht="12.75" customHeight="1" x14ac:dyDescent="0.2">
      <c r="A426" s="10"/>
      <c r="B426" s="10"/>
      <c r="C426" s="10"/>
      <c r="D426" s="10"/>
      <c r="E426" s="10"/>
      <c r="F426" s="10"/>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row>
    <row r="427" spans="1:79" ht="12.75" customHeight="1" x14ac:dyDescent="0.2">
      <c r="A427" s="10"/>
      <c r="B427" s="10"/>
      <c r="C427" s="10"/>
      <c r="D427" s="10"/>
      <c r="E427" s="10"/>
      <c r="F427" s="10"/>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row>
    <row r="428" spans="1:79" ht="12.75" customHeight="1" x14ac:dyDescent="0.2">
      <c r="A428" s="10"/>
      <c r="B428" s="10"/>
      <c r="C428" s="10"/>
      <c r="D428" s="10"/>
      <c r="E428" s="10"/>
      <c r="F428" s="10"/>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row>
    <row r="429" spans="1:79" ht="12.75" customHeight="1" x14ac:dyDescent="0.2">
      <c r="A429" s="10"/>
      <c r="B429" s="10"/>
      <c r="C429" s="10"/>
      <c r="D429" s="10"/>
      <c r="E429" s="10"/>
      <c r="F429" s="10"/>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row>
    <row r="430" spans="1:79" ht="12.75" customHeight="1" x14ac:dyDescent="0.2">
      <c r="A430" s="10"/>
      <c r="B430" s="10"/>
      <c r="C430" s="10"/>
      <c r="D430" s="10"/>
      <c r="E430" s="10"/>
      <c r="F430" s="10"/>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row>
    <row r="431" spans="1:79" ht="12.75" customHeight="1" x14ac:dyDescent="0.2">
      <c r="A431" s="10"/>
      <c r="B431" s="10"/>
      <c r="C431" s="10"/>
      <c r="D431" s="10"/>
      <c r="E431" s="10"/>
      <c r="F431" s="10"/>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row>
    <row r="432" spans="1:79" ht="12.75" customHeight="1" x14ac:dyDescent="0.2">
      <c r="A432" s="10"/>
      <c r="B432" s="10"/>
      <c r="C432" s="10"/>
      <c r="D432" s="10"/>
      <c r="E432" s="10"/>
      <c r="F432" s="10"/>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row>
    <row r="433" spans="1:79" ht="12.75" customHeight="1" x14ac:dyDescent="0.2">
      <c r="A433" s="10"/>
      <c r="B433" s="10"/>
      <c r="C433" s="10"/>
      <c r="D433" s="10"/>
      <c r="E433" s="10"/>
      <c r="F433" s="10"/>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row>
    <row r="434" spans="1:79" ht="12.75" customHeight="1" x14ac:dyDescent="0.2">
      <c r="A434" s="10"/>
      <c r="B434" s="10"/>
      <c r="C434" s="10"/>
      <c r="D434" s="10"/>
      <c r="E434" s="10"/>
      <c r="F434" s="10"/>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row>
    <row r="435" spans="1:79" ht="12.75" customHeight="1" x14ac:dyDescent="0.2">
      <c r="A435" s="10"/>
      <c r="B435" s="10"/>
      <c r="C435" s="10"/>
      <c r="D435" s="10"/>
      <c r="E435" s="10"/>
      <c r="F435" s="10"/>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row>
    <row r="436" spans="1:79" ht="12.75" customHeight="1" x14ac:dyDescent="0.2">
      <c r="A436" s="10"/>
      <c r="B436" s="10"/>
      <c r="C436" s="10"/>
      <c r="D436" s="10"/>
      <c r="E436" s="10"/>
      <c r="F436" s="10"/>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row>
    <row r="437" spans="1:79" ht="12.75" customHeight="1" x14ac:dyDescent="0.2">
      <c r="A437" s="10"/>
      <c r="B437" s="10"/>
      <c r="C437" s="10"/>
      <c r="D437" s="10"/>
      <c r="E437" s="10"/>
      <c r="F437" s="10"/>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row>
    <row r="438" spans="1:79" ht="12.75" customHeight="1" x14ac:dyDescent="0.2">
      <c r="A438" s="10"/>
      <c r="B438" s="10"/>
      <c r="C438" s="10"/>
      <c r="D438" s="10"/>
      <c r="E438" s="10"/>
      <c r="F438" s="10"/>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row>
    <row r="439" spans="1:79" ht="12.75" customHeight="1" x14ac:dyDescent="0.2">
      <c r="A439" s="10"/>
      <c r="B439" s="10"/>
      <c r="C439" s="10"/>
      <c r="D439" s="10"/>
      <c r="E439" s="10"/>
      <c r="F439" s="10"/>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row>
    <row r="440" spans="1:79" ht="12.75" customHeight="1" x14ac:dyDescent="0.2">
      <c r="A440" s="10"/>
      <c r="B440" s="10"/>
      <c r="C440" s="10"/>
      <c r="D440" s="10"/>
      <c r="E440" s="10"/>
      <c r="F440" s="10"/>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row>
    <row r="441" spans="1:79" ht="12.75" customHeight="1" x14ac:dyDescent="0.2">
      <c r="A441" s="10"/>
      <c r="B441" s="10"/>
      <c r="C441" s="10"/>
      <c r="D441" s="10"/>
      <c r="E441" s="10"/>
      <c r="F441" s="10"/>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row>
    <row r="442" spans="1:79" ht="12.75" customHeight="1" x14ac:dyDescent="0.2">
      <c r="A442" s="10"/>
      <c r="B442" s="10"/>
      <c r="C442" s="10"/>
      <c r="D442" s="10"/>
      <c r="E442" s="10"/>
      <c r="F442" s="10"/>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row>
    <row r="443" spans="1:79" ht="12.75" customHeight="1" x14ac:dyDescent="0.2">
      <c r="A443" s="10"/>
      <c r="B443" s="10"/>
      <c r="C443" s="10"/>
      <c r="D443" s="10"/>
      <c r="E443" s="10"/>
      <c r="F443" s="10"/>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row>
    <row r="444" spans="1:79" ht="12.75" customHeight="1" x14ac:dyDescent="0.2">
      <c r="A444" s="10"/>
      <c r="B444" s="10"/>
      <c r="C444" s="10"/>
      <c r="D444" s="10"/>
      <c r="E444" s="10"/>
      <c r="F444" s="10"/>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row>
    <row r="445" spans="1:79" ht="12.75" customHeight="1" x14ac:dyDescent="0.2">
      <c r="A445" s="10"/>
      <c r="B445" s="10"/>
      <c r="C445" s="10"/>
      <c r="D445" s="10"/>
      <c r="E445" s="10"/>
      <c r="F445" s="10"/>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row>
    <row r="446" spans="1:79" ht="12.75" customHeight="1" x14ac:dyDescent="0.2">
      <c r="A446" s="10"/>
      <c r="B446" s="10"/>
      <c r="C446" s="10"/>
      <c r="D446" s="10"/>
      <c r="E446" s="10"/>
      <c r="F446" s="10"/>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row>
    <row r="447" spans="1:79" ht="12.75" customHeight="1" x14ac:dyDescent="0.2">
      <c r="A447" s="10"/>
      <c r="B447" s="10"/>
      <c r="C447" s="10"/>
      <c r="D447" s="10"/>
      <c r="E447" s="10"/>
      <c r="F447" s="10"/>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row>
    <row r="448" spans="1:79" ht="12.75" customHeight="1" x14ac:dyDescent="0.2">
      <c r="A448" s="10"/>
      <c r="B448" s="10"/>
      <c r="C448" s="10"/>
      <c r="D448" s="10"/>
      <c r="E448" s="10"/>
      <c r="F448" s="10"/>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c r="CA448" s="10"/>
    </row>
    <row r="449" spans="1:79" ht="12.75" customHeight="1" x14ac:dyDescent="0.2">
      <c r="A449" s="10"/>
      <c r="B449" s="10"/>
      <c r="C449" s="10"/>
      <c r="D449" s="10"/>
      <c r="E449" s="10"/>
      <c r="F449" s="10"/>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row>
    <row r="450" spans="1:79" ht="12.75" customHeight="1" x14ac:dyDescent="0.2">
      <c r="A450" s="10"/>
      <c r="B450" s="10"/>
      <c r="C450" s="10"/>
      <c r="D450" s="10"/>
      <c r="E450" s="10"/>
      <c r="F450" s="10"/>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row>
    <row r="451" spans="1:79" ht="12.75" customHeight="1" x14ac:dyDescent="0.2">
      <c r="A451" s="10"/>
      <c r="B451" s="10"/>
      <c r="C451" s="10"/>
      <c r="D451" s="10"/>
      <c r="E451" s="10"/>
      <c r="F451" s="10"/>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row>
    <row r="452" spans="1:79" ht="12.75" customHeight="1" x14ac:dyDescent="0.2">
      <c r="A452" s="10"/>
      <c r="B452" s="10"/>
      <c r="C452" s="10"/>
      <c r="D452" s="10"/>
      <c r="E452" s="10"/>
      <c r="F452" s="10"/>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row>
    <row r="453" spans="1:79" ht="12.75" customHeight="1" x14ac:dyDescent="0.2">
      <c r="A453" s="10"/>
      <c r="B453" s="10"/>
      <c r="C453" s="10"/>
      <c r="D453" s="10"/>
      <c r="E453" s="10"/>
      <c r="F453" s="10"/>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row>
    <row r="454" spans="1:79" ht="12.75" customHeight="1" x14ac:dyDescent="0.2">
      <c r="A454" s="10"/>
      <c r="B454" s="10"/>
      <c r="C454" s="10"/>
      <c r="D454" s="10"/>
      <c r="E454" s="10"/>
      <c r="F454" s="10"/>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row>
    <row r="455" spans="1:79" ht="12.75" customHeight="1" x14ac:dyDescent="0.2">
      <c r="A455" s="10"/>
      <c r="B455" s="10"/>
      <c r="C455" s="10"/>
      <c r="D455" s="10"/>
      <c r="E455" s="10"/>
      <c r="F455" s="10"/>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row>
    <row r="456" spans="1:79" ht="12.75" customHeight="1" x14ac:dyDescent="0.2">
      <c r="A456" s="10"/>
      <c r="B456" s="10"/>
      <c r="C456" s="10"/>
      <c r="D456" s="10"/>
      <c r="E456" s="10"/>
      <c r="F456" s="10"/>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row>
    <row r="457" spans="1:79" ht="12.75" customHeight="1" x14ac:dyDescent="0.2">
      <c r="A457" s="10"/>
      <c r="B457" s="10"/>
      <c r="C457" s="10"/>
      <c r="D457" s="10"/>
      <c r="E457" s="10"/>
      <c r="F457" s="10"/>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row>
    <row r="458" spans="1:79" ht="12.75" customHeight="1" x14ac:dyDescent="0.2">
      <c r="A458" s="10"/>
      <c r="B458" s="10"/>
      <c r="C458" s="10"/>
      <c r="D458" s="10"/>
      <c r="E458" s="10"/>
      <c r="F458" s="10"/>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row>
    <row r="459" spans="1:79" ht="12.75" customHeight="1" x14ac:dyDescent="0.2">
      <c r="A459" s="10"/>
      <c r="B459" s="10"/>
      <c r="C459" s="10"/>
      <c r="D459" s="10"/>
      <c r="E459" s="10"/>
      <c r="F459" s="10"/>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row>
    <row r="460" spans="1:79" ht="12.75" customHeight="1" x14ac:dyDescent="0.2">
      <c r="A460" s="10"/>
      <c r="B460" s="10"/>
      <c r="C460" s="10"/>
      <c r="D460" s="10"/>
      <c r="E460" s="10"/>
      <c r="F460" s="10"/>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row>
    <row r="461" spans="1:79" ht="12.75" customHeight="1" x14ac:dyDescent="0.2">
      <c r="A461" s="10"/>
      <c r="B461" s="10"/>
      <c r="C461" s="10"/>
      <c r="D461" s="10"/>
      <c r="E461" s="10"/>
      <c r="F461" s="10"/>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row>
    <row r="462" spans="1:79" ht="12.75" customHeight="1" x14ac:dyDescent="0.2">
      <c r="A462" s="10"/>
      <c r="B462" s="10"/>
      <c r="C462" s="10"/>
      <c r="D462" s="10"/>
      <c r="E462" s="10"/>
      <c r="F462" s="10"/>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row>
    <row r="463" spans="1:79" ht="12.75" customHeight="1" x14ac:dyDescent="0.2">
      <c r="A463" s="10"/>
      <c r="B463" s="10"/>
      <c r="C463" s="10"/>
      <c r="D463" s="10"/>
      <c r="E463" s="10"/>
      <c r="F463" s="10"/>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row>
    <row r="464" spans="1:79" ht="12.75" customHeight="1" x14ac:dyDescent="0.2">
      <c r="A464" s="10"/>
      <c r="B464" s="10"/>
      <c r="C464" s="10"/>
      <c r="D464" s="10"/>
      <c r="E464" s="10"/>
      <c r="F464" s="10"/>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row>
    <row r="465" spans="1:79" ht="12.75" customHeight="1" x14ac:dyDescent="0.2">
      <c r="A465" s="10"/>
      <c r="B465" s="10"/>
      <c r="C465" s="10"/>
      <c r="D465" s="10"/>
      <c r="E465" s="10"/>
      <c r="F465" s="10"/>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row>
    <row r="466" spans="1:79" ht="12.75" customHeight="1" x14ac:dyDescent="0.2">
      <c r="A466" s="10"/>
      <c r="B466" s="10"/>
      <c r="C466" s="10"/>
      <c r="D466" s="10"/>
      <c r="E466" s="10"/>
      <c r="F466" s="10"/>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row>
    <row r="467" spans="1:79" ht="12.75" customHeight="1" x14ac:dyDescent="0.2">
      <c r="A467" s="10"/>
      <c r="B467" s="10"/>
      <c r="C467" s="10"/>
      <c r="D467" s="10"/>
      <c r="E467" s="10"/>
      <c r="F467" s="10"/>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c r="BW467" s="10"/>
      <c r="BX467" s="10"/>
      <c r="BY467" s="10"/>
      <c r="BZ467" s="10"/>
      <c r="CA467" s="10"/>
    </row>
    <row r="468" spans="1:79" ht="12.75" customHeight="1" x14ac:dyDescent="0.2">
      <c r="A468" s="10"/>
      <c r="B468" s="10"/>
      <c r="C468" s="10"/>
      <c r="D468" s="10"/>
      <c r="E468" s="10"/>
      <c r="F468" s="10"/>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c r="CA468" s="10"/>
    </row>
    <row r="469" spans="1:79" ht="12.75" customHeight="1" x14ac:dyDescent="0.2">
      <c r="A469" s="10"/>
      <c r="B469" s="10"/>
      <c r="C469" s="10"/>
      <c r="D469" s="10"/>
      <c r="E469" s="10"/>
      <c r="F469" s="10"/>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c r="CA469" s="10"/>
    </row>
    <row r="470" spans="1:79" ht="12.75" customHeight="1" x14ac:dyDescent="0.2">
      <c r="A470" s="10"/>
      <c r="B470" s="10"/>
      <c r="C470" s="10"/>
      <c r="D470" s="10"/>
      <c r="E470" s="10"/>
      <c r="F470" s="10"/>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row>
    <row r="471" spans="1:79" ht="12.75" customHeight="1" x14ac:dyDescent="0.2">
      <c r="A471" s="10"/>
      <c r="B471" s="10"/>
      <c r="C471" s="10"/>
      <c r="D471" s="10"/>
      <c r="E471" s="10"/>
      <c r="F471" s="10"/>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c r="BW471" s="10"/>
      <c r="BX471" s="10"/>
      <c r="BY471" s="10"/>
      <c r="BZ471" s="10"/>
      <c r="CA471" s="10"/>
    </row>
    <row r="472" spans="1:79" ht="12.75" customHeight="1" x14ac:dyDescent="0.2">
      <c r="A472" s="10"/>
      <c r="B472" s="10"/>
      <c r="C472" s="10"/>
      <c r="D472" s="10"/>
      <c r="E472" s="10"/>
      <c r="F472" s="10"/>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row>
    <row r="473" spans="1:79" ht="12.75" customHeight="1" x14ac:dyDescent="0.2">
      <c r="A473" s="10"/>
      <c r="B473" s="10"/>
      <c r="C473" s="10"/>
      <c r="D473" s="10"/>
      <c r="E473" s="10"/>
      <c r="F473" s="10"/>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c r="CA473" s="10"/>
    </row>
    <row r="474" spans="1:79" ht="12.75" customHeight="1" x14ac:dyDescent="0.2">
      <c r="A474" s="10"/>
      <c r="B474" s="10"/>
      <c r="C474" s="10"/>
      <c r="D474" s="10"/>
      <c r="E474" s="10"/>
      <c r="F474" s="10"/>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row>
    <row r="475" spans="1:79" ht="12.75" customHeight="1" x14ac:dyDescent="0.2">
      <c r="A475" s="10"/>
      <c r="B475" s="10"/>
      <c r="C475" s="10"/>
      <c r="D475" s="10"/>
      <c r="E475" s="10"/>
      <c r="F475" s="10"/>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c r="CA475" s="10"/>
    </row>
    <row r="476" spans="1:79" ht="12.75" customHeight="1" x14ac:dyDescent="0.2">
      <c r="A476" s="10"/>
      <c r="B476" s="10"/>
      <c r="C476" s="10"/>
      <c r="D476" s="10"/>
      <c r="E476" s="10"/>
      <c r="F476" s="10"/>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row>
    <row r="477" spans="1:79" ht="12.75" customHeight="1" x14ac:dyDescent="0.2">
      <c r="A477" s="10"/>
      <c r="B477" s="10"/>
      <c r="C477" s="10"/>
      <c r="D477" s="10"/>
      <c r="E477" s="10"/>
      <c r="F477" s="10"/>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row>
    <row r="478" spans="1:79" ht="12.75" customHeight="1" x14ac:dyDescent="0.2">
      <c r="A478" s="10"/>
      <c r="B478" s="10"/>
      <c r="C478" s="10"/>
      <c r="D478" s="10"/>
      <c r="E478" s="10"/>
      <c r="F478" s="10"/>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row>
    <row r="479" spans="1:79" ht="12.75" customHeight="1" x14ac:dyDescent="0.2">
      <c r="A479" s="10"/>
      <c r="B479" s="10"/>
      <c r="C479" s="10"/>
      <c r="D479" s="10"/>
      <c r="E479" s="10"/>
      <c r="F479" s="10"/>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row>
    <row r="480" spans="1:79" ht="12.75" customHeight="1" x14ac:dyDescent="0.2">
      <c r="A480" s="10"/>
      <c r="B480" s="10"/>
      <c r="C480" s="10"/>
      <c r="D480" s="10"/>
      <c r="E480" s="10"/>
      <c r="F480" s="10"/>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row>
    <row r="481" spans="1:79" ht="12.75" customHeight="1" x14ac:dyDescent="0.2">
      <c r="A481" s="10"/>
      <c r="B481" s="10"/>
      <c r="C481" s="10"/>
      <c r="D481" s="10"/>
      <c r="E481" s="10"/>
      <c r="F481" s="10"/>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row>
    <row r="482" spans="1:79" ht="12.75" customHeight="1" x14ac:dyDescent="0.2">
      <c r="A482" s="10"/>
      <c r="B482" s="10"/>
      <c r="C482" s="10"/>
      <c r="D482" s="10"/>
      <c r="E482" s="10"/>
      <c r="F482" s="10"/>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row>
    <row r="483" spans="1:79" ht="12.75" customHeight="1" x14ac:dyDescent="0.2">
      <c r="A483" s="10"/>
      <c r="B483" s="10"/>
      <c r="C483" s="10"/>
      <c r="D483" s="10"/>
      <c r="E483" s="10"/>
      <c r="F483" s="10"/>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row>
    <row r="484" spans="1:79" ht="12.75" customHeight="1" x14ac:dyDescent="0.2">
      <c r="A484" s="10"/>
      <c r="B484" s="10"/>
      <c r="C484" s="10"/>
      <c r="D484" s="10"/>
      <c r="E484" s="10"/>
      <c r="F484" s="10"/>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c r="CA484" s="10"/>
    </row>
    <row r="485" spans="1:79" ht="12.75" customHeight="1" x14ac:dyDescent="0.2">
      <c r="A485" s="10"/>
      <c r="B485" s="10"/>
      <c r="C485" s="10"/>
      <c r="D485" s="10"/>
      <c r="E485" s="10"/>
      <c r="F485" s="10"/>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c r="CA485" s="10"/>
    </row>
    <row r="486" spans="1:79" ht="12.75" customHeight="1" x14ac:dyDescent="0.2">
      <c r="A486" s="10"/>
      <c r="B486" s="10"/>
      <c r="C486" s="10"/>
      <c r="D486" s="10"/>
      <c r="E486" s="10"/>
      <c r="F486" s="10"/>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row>
    <row r="487" spans="1:79" ht="12.75" customHeight="1" x14ac:dyDescent="0.2">
      <c r="A487" s="10"/>
      <c r="B487" s="10"/>
      <c r="C487" s="10"/>
      <c r="D487" s="10"/>
      <c r="E487" s="10"/>
      <c r="F487" s="10"/>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c r="CA487" s="10"/>
    </row>
    <row r="488" spans="1:79" ht="12.75" customHeight="1" x14ac:dyDescent="0.2">
      <c r="A488" s="10"/>
      <c r="B488" s="10"/>
      <c r="C488" s="10"/>
      <c r="D488" s="10"/>
      <c r="E488" s="10"/>
      <c r="F488" s="10"/>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c r="CA488" s="10"/>
    </row>
    <row r="489" spans="1:79" ht="12.75" customHeight="1" x14ac:dyDescent="0.2">
      <c r="A489" s="10"/>
      <c r="B489" s="10"/>
      <c r="C489" s="10"/>
      <c r="D489" s="10"/>
      <c r="E489" s="10"/>
      <c r="F489" s="10"/>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row>
    <row r="490" spans="1:79" ht="12.75" customHeight="1" x14ac:dyDescent="0.2">
      <c r="A490" s="10"/>
      <c r="B490" s="10"/>
      <c r="C490" s="10"/>
      <c r="D490" s="10"/>
      <c r="E490" s="10"/>
      <c r="F490" s="10"/>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row>
    <row r="491" spans="1:79" ht="12.75" customHeight="1" x14ac:dyDescent="0.2">
      <c r="A491" s="10"/>
      <c r="B491" s="10"/>
      <c r="C491" s="10"/>
      <c r="D491" s="10"/>
      <c r="E491" s="10"/>
      <c r="F491" s="10"/>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row>
    <row r="492" spans="1:79" ht="12.75" customHeight="1" x14ac:dyDescent="0.2">
      <c r="A492" s="10"/>
      <c r="B492" s="10"/>
      <c r="C492" s="10"/>
      <c r="D492" s="10"/>
      <c r="E492" s="10"/>
      <c r="F492" s="10"/>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row>
    <row r="493" spans="1:79" ht="12.75" customHeight="1" x14ac:dyDescent="0.2">
      <c r="A493" s="10"/>
      <c r="B493" s="10"/>
      <c r="C493" s="10"/>
      <c r="D493" s="10"/>
      <c r="E493" s="10"/>
      <c r="F493" s="10"/>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row>
    <row r="494" spans="1:79" ht="12.75" customHeight="1" x14ac:dyDescent="0.2">
      <c r="A494" s="10"/>
      <c r="B494" s="10"/>
      <c r="C494" s="10"/>
      <c r="D494" s="10"/>
      <c r="E494" s="10"/>
      <c r="F494" s="10"/>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row>
    <row r="495" spans="1:79" ht="12.75" customHeight="1" x14ac:dyDescent="0.2">
      <c r="A495" s="10"/>
      <c r="B495" s="10"/>
      <c r="C495" s="10"/>
      <c r="D495" s="10"/>
      <c r="E495" s="10"/>
      <c r="F495" s="10"/>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c r="CA495" s="10"/>
    </row>
    <row r="496" spans="1:79" ht="12.75" customHeight="1" x14ac:dyDescent="0.2">
      <c r="A496" s="10"/>
      <c r="B496" s="10"/>
      <c r="C496" s="10"/>
      <c r="D496" s="10"/>
      <c r="E496" s="10"/>
      <c r="F496" s="10"/>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row>
    <row r="497" spans="1:79" ht="12.75" customHeight="1" x14ac:dyDescent="0.2">
      <c r="A497" s="10"/>
      <c r="B497" s="10"/>
      <c r="C497" s="10"/>
      <c r="D497" s="10"/>
      <c r="E497" s="10"/>
      <c r="F497" s="10"/>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c r="CA497" s="10"/>
    </row>
    <row r="498" spans="1:79" ht="12.75" customHeight="1" x14ac:dyDescent="0.2">
      <c r="A498" s="10"/>
      <c r="B498" s="10"/>
      <c r="C498" s="10"/>
      <c r="D498" s="10"/>
      <c r="E498" s="10"/>
      <c r="F498" s="10"/>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row>
    <row r="499" spans="1:79" ht="12.75" customHeight="1" x14ac:dyDescent="0.2">
      <c r="A499" s="10"/>
      <c r="B499" s="10"/>
      <c r="C499" s="10"/>
      <c r="D499" s="10"/>
      <c r="E499" s="10"/>
      <c r="F499" s="10"/>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row>
    <row r="500" spans="1:79" ht="12.75" customHeight="1" x14ac:dyDescent="0.2">
      <c r="A500" s="10"/>
      <c r="B500" s="10"/>
      <c r="C500" s="10"/>
      <c r="D500" s="10"/>
      <c r="E500" s="10"/>
      <c r="F500" s="10"/>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row>
    <row r="501" spans="1:79" ht="12.75" customHeight="1" x14ac:dyDescent="0.2">
      <c r="A501" s="10"/>
      <c r="B501" s="10"/>
      <c r="C501" s="10"/>
      <c r="D501" s="10"/>
      <c r="E501" s="10"/>
      <c r="F501" s="10"/>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c r="CA501" s="10"/>
    </row>
    <row r="502" spans="1:79" ht="12.75" customHeight="1" x14ac:dyDescent="0.2">
      <c r="A502" s="10"/>
      <c r="B502" s="10"/>
      <c r="C502" s="10"/>
      <c r="D502" s="10"/>
      <c r="E502" s="10"/>
      <c r="F502" s="10"/>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row>
    <row r="503" spans="1:79" ht="12.75" customHeight="1" x14ac:dyDescent="0.2">
      <c r="A503" s="10"/>
      <c r="B503" s="10"/>
      <c r="C503" s="10"/>
      <c r="D503" s="10"/>
      <c r="E503" s="10"/>
      <c r="F503" s="10"/>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c r="CA503" s="10"/>
    </row>
    <row r="504" spans="1:79" ht="12.75" customHeight="1" x14ac:dyDescent="0.2">
      <c r="A504" s="10"/>
      <c r="B504" s="10"/>
      <c r="C504" s="10"/>
      <c r="D504" s="10"/>
      <c r="E504" s="10"/>
      <c r="F504" s="10"/>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c r="CA504" s="10"/>
    </row>
    <row r="505" spans="1:79" ht="12.75" customHeight="1" x14ac:dyDescent="0.2">
      <c r="A505" s="10"/>
      <c r="B505" s="10"/>
      <c r="C505" s="10"/>
      <c r="D505" s="10"/>
      <c r="E505" s="10"/>
      <c r="F505" s="10"/>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row>
    <row r="506" spans="1:79" ht="12.75" customHeight="1" x14ac:dyDescent="0.2">
      <c r="A506" s="10"/>
      <c r="B506" s="10"/>
      <c r="C506" s="10"/>
      <c r="D506" s="10"/>
      <c r="E506" s="10"/>
      <c r="F506" s="10"/>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row>
    <row r="507" spans="1:79" ht="12.75" customHeight="1" x14ac:dyDescent="0.2">
      <c r="A507" s="10"/>
      <c r="B507" s="10"/>
      <c r="C507" s="10"/>
      <c r="D507" s="10"/>
      <c r="E507" s="10"/>
      <c r="F507" s="10"/>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row>
    <row r="508" spans="1:79" ht="12.75" customHeight="1" x14ac:dyDescent="0.2">
      <c r="A508" s="10"/>
      <c r="B508" s="10"/>
      <c r="C508" s="10"/>
      <c r="D508" s="10"/>
      <c r="E508" s="10"/>
      <c r="F508" s="10"/>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c r="CA508" s="10"/>
    </row>
    <row r="509" spans="1:79" ht="12.75" customHeight="1" x14ac:dyDescent="0.2">
      <c r="A509" s="10"/>
      <c r="B509" s="10"/>
      <c r="C509" s="10"/>
      <c r="D509" s="10"/>
      <c r="E509" s="10"/>
      <c r="F509" s="10"/>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c r="CA509" s="10"/>
    </row>
    <row r="510" spans="1:79" ht="12.75" customHeight="1" x14ac:dyDescent="0.2">
      <c r="A510" s="10"/>
      <c r="B510" s="10"/>
      <c r="C510" s="10"/>
      <c r="D510" s="10"/>
      <c r="E510" s="10"/>
      <c r="F510" s="10"/>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row>
    <row r="511" spans="1:79" ht="12.75" customHeight="1" x14ac:dyDescent="0.2">
      <c r="A511" s="10"/>
      <c r="B511" s="10"/>
      <c r="C511" s="10"/>
      <c r="D511" s="10"/>
      <c r="E511" s="10"/>
      <c r="F511" s="10"/>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c r="CA511" s="10"/>
    </row>
    <row r="512" spans="1:79" ht="12.75" customHeight="1" x14ac:dyDescent="0.2">
      <c r="A512" s="10"/>
      <c r="B512" s="10"/>
      <c r="C512" s="10"/>
      <c r="D512" s="10"/>
      <c r="E512" s="10"/>
      <c r="F512" s="10"/>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c r="CA512" s="10"/>
    </row>
    <row r="513" spans="1:79" ht="12.75" customHeight="1" x14ac:dyDescent="0.2">
      <c r="A513" s="10"/>
      <c r="B513" s="10"/>
      <c r="C513" s="10"/>
      <c r="D513" s="10"/>
      <c r="E513" s="10"/>
      <c r="F513" s="10"/>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c r="CA513" s="10"/>
    </row>
    <row r="514" spans="1:79" ht="12.75" customHeight="1" x14ac:dyDescent="0.2">
      <c r="A514" s="10"/>
      <c r="B514" s="10"/>
      <c r="C514" s="10"/>
      <c r="D514" s="10"/>
      <c r="E514" s="10"/>
      <c r="F514" s="10"/>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row>
    <row r="515" spans="1:79" ht="12.75" customHeight="1" x14ac:dyDescent="0.2">
      <c r="A515" s="10"/>
      <c r="B515" s="10"/>
      <c r="C515" s="10"/>
      <c r="D515" s="10"/>
      <c r="E515" s="10"/>
      <c r="F515" s="10"/>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c r="CA515" s="10"/>
    </row>
    <row r="516" spans="1:79" ht="12.75" customHeight="1" x14ac:dyDescent="0.2">
      <c r="A516" s="10"/>
      <c r="B516" s="10"/>
      <c r="C516" s="10"/>
      <c r="D516" s="10"/>
      <c r="E516" s="10"/>
      <c r="F516" s="10"/>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row>
    <row r="517" spans="1:79" ht="12.75" customHeight="1" x14ac:dyDescent="0.2">
      <c r="A517" s="10"/>
      <c r="B517" s="10"/>
      <c r="C517" s="10"/>
      <c r="D517" s="10"/>
      <c r="E517" s="10"/>
      <c r="F517" s="10"/>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c r="CA517" s="10"/>
    </row>
    <row r="518" spans="1:79" ht="12.75" customHeight="1" x14ac:dyDescent="0.2">
      <c r="A518" s="10"/>
      <c r="B518" s="10"/>
      <c r="C518" s="10"/>
      <c r="D518" s="10"/>
      <c r="E518" s="10"/>
      <c r="F518" s="10"/>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row>
    <row r="519" spans="1:79" ht="12.75" customHeight="1" x14ac:dyDescent="0.2">
      <c r="A519" s="10"/>
      <c r="B519" s="10"/>
      <c r="C519" s="10"/>
      <c r="D519" s="10"/>
      <c r="E519" s="10"/>
      <c r="F519" s="10"/>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row>
    <row r="520" spans="1:79" ht="12.75" customHeight="1" x14ac:dyDescent="0.2">
      <c r="A520" s="10"/>
      <c r="B520" s="10"/>
      <c r="C520" s="10"/>
      <c r="D520" s="10"/>
      <c r="E520" s="10"/>
      <c r="F520" s="10"/>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row>
    <row r="521" spans="1:79" ht="12.75" customHeight="1" x14ac:dyDescent="0.2">
      <c r="A521" s="10"/>
      <c r="B521" s="10"/>
      <c r="C521" s="10"/>
      <c r="D521" s="10"/>
      <c r="E521" s="10"/>
      <c r="F521" s="10"/>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row>
    <row r="522" spans="1:79" ht="12.75" customHeight="1" x14ac:dyDescent="0.2">
      <c r="A522" s="10"/>
      <c r="B522" s="10"/>
      <c r="C522" s="10"/>
      <c r="D522" s="10"/>
      <c r="E522" s="10"/>
      <c r="F522" s="10"/>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row>
    <row r="523" spans="1:79" ht="12.75" customHeight="1" x14ac:dyDescent="0.2">
      <c r="A523" s="10"/>
      <c r="B523" s="10"/>
      <c r="C523" s="10"/>
      <c r="D523" s="10"/>
      <c r="E523" s="10"/>
      <c r="F523" s="10"/>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row>
    <row r="524" spans="1:79" ht="12.75" customHeight="1" x14ac:dyDescent="0.2">
      <c r="A524" s="10"/>
      <c r="B524" s="10"/>
      <c r="C524" s="10"/>
      <c r="D524" s="10"/>
      <c r="E524" s="10"/>
      <c r="F524" s="10"/>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row>
    <row r="525" spans="1:79" ht="12.75" customHeight="1" x14ac:dyDescent="0.2">
      <c r="A525" s="10"/>
      <c r="B525" s="10"/>
      <c r="C525" s="10"/>
      <c r="D525" s="10"/>
      <c r="E525" s="10"/>
      <c r="F525" s="10"/>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c r="CA525" s="10"/>
    </row>
    <row r="526" spans="1:79" ht="12.75" customHeight="1" x14ac:dyDescent="0.2">
      <c r="A526" s="10"/>
      <c r="B526" s="10"/>
      <c r="C526" s="10"/>
      <c r="D526" s="10"/>
      <c r="E526" s="10"/>
      <c r="F526" s="10"/>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row>
    <row r="527" spans="1:79" ht="12.75" customHeight="1" x14ac:dyDescent="0.2">
      <c r="A527" s="10"/>
      <c r="B527" s="10"/>
      <c r="C527" s="10"/>
      <c r="D527" s="10"/>
      <c r="E527" s="10"/>
      <c r="F527" s="10"/>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row>
    <row r="528" spans="1:79" ht="12.75" customHeight="1" x14ac:dyDescent="0.2">
      <c r="A528" s="10"/>
      <c r="B528" s="10"/>
      <c r="C528" s="10"/>
      <c r="D528" s="10"/>
      <c r="E528" s="10"/>
      <c r="F528" s="10"/>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c r="CA528" s="10"/>
    </row>
    <row r="529" spans="1:79" ht="12.75" customHeight="1" x14ac:dyDescent="0.2">
      <c r="A529" s="10"/>
      <c r="B529" s="10"/>
      <c r="C529" s="10"/>
      <c r="D529" s="10"/>
      <c r="E529" s="10"/>
      <c r="F529" s="10"/>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row>
    <row r="530" spans="1:79" ht="12.75" customHeight="1" x14ac:dyDescent="0.2">
      <c r="A530" s="10"/>
      <c r="B530" s="10"/>
      <c r="C530" s="10"/>
      <c r="D530" s="10"/>
      <c r="E530" s="10"/>
      <c r="F530" s="10"/>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row>
    <row r="531" spans="1:79" ht="12.75" customHeight="1" x14ac:dyDescent="0.2">
      <c r="A531" s="10"/>
      <c r="B531" s="10"/>
      <c r="C531" s="10"/>
      <c r="D531" s="10"/>
      <c r="E531" s="10"/>
      <c r="F531" s="10"/>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c r="CA531" s="10"/>
    </row>
    <row r="532" spans="1:79" ht="12.75" customHeight="1" x14ac:dyDescent="0.2">
      <c r="A532" s="10"/>
      <c r="B532" s="10"/>
      <c r="C532" s="10"/>
      <c r="D532" s="10"/>
      <c r="E532" s="10"/>
      <c r="F532" s="10"/>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row>
    <row r="533" spans="1:79" ht="12.75" customHeight="1" x14ac:dyDescent="0.2">
      <c r="A533" s="10"/>
      <c r="B533" s="10"/>
      <c r="C533" s="10"/>
      <c r="D533" s="10"/>
      <c r="E533" s="10"/>
      <c r="F533" s="10"/>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row>
    <row r="534" spans="1:79" ht="12.75" customHeight="1" x14ac:dyDescent="0.2">
      <c r="A534" s="10"/>
      <c r="B534" s="10"/>
      <c r="C534" s="10"/>
      <c r="D534" s="10"/>
      <c r="E534" s="10"/>
      <c r="F534" s="10"/>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row>
    <row r="535" spans="1:79" ht="12.75" customHeight="1" x14ac:dyDescent="0.2">
      <c r="A535" s="10"/>
      <c r="B535" s="10"/>
      <c r="C535" s="10"/>
      <c r="D535" s="10"/>
      <c r="E535" s="10"/>
      <c r="F535" s="10"/>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row>
    <row r="536" spans="1:79" ht="12.75" customHeight="1" x14ac:dyDescent="0.2">
      <c r="A536" s="10"/>
      <c r="B536" s="10"/>
      <c r="C536" s="10"/>
      <c r="D536" s="10"/>
      <c r="E536" s="10"/>
      <c r="F536" s="10"/>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row>
    <row r="537" spans="1:79" ht="12.75" customHeight="1" x14ac:dyDescent="0.2">
      <c r="A537" s="10"/>
      <c r="B537" s="10"/>
      <c r="C537" s="10"/>
      <c r="D537" s="10"/>
      <c r="E537" s="10"/>
      <c r="F537" s="10"/>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row>
    <row r="538" spans="1:79" ht="12.75" customHeight="1" x14ac:dyDescent="0.2">
      <c r="A538" s="10"/>
      <c r="B538" s="10"/>
      <c r="C538" s="10"/>
      <c r="D538" s="10"/>
      <c r="E538" s="10"/>
      <c r="F538" s="10"/>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row>
    <row r="539" spans="1:79" ht="12.75" customHeight="1" x14ac:dyDescent="0.2">
      <c r="A539" s="10"/>
      <c r="B539" s="10"/>
      <c r="C539" s="10"/>
      <c r="D539" s="10"/>
      <c r="E539" s="10"/>
      <c r="F539" s="10"/>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row>
    <row r="540" spans="1:79" ht="12.75" customHeight="1" x14ac:dyDescent="0.2">
      <c r="A540" s="10"/>
      <c r="B540" s="10"/>
      <c r="C540" s="10"/>
      <c r="D540" s="10"/>
      <c r="E540" s="10"/>
      <c r="F540" s="10"/>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row>
    <row r="541" spans="1:79" ht="12.75" customHeight="1" x14ac:dyDescent="0.2">
      <c r="A541" s="10"/>
      <c r="B541" s="10"/>
      <c r="C541" s="10"/>
      <c r="D541" s="10"/>
      <c r="E541" s="10"/>
      <c r="F541" s="10"/>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c r="CA541" s="10"/>
    </row>
    <row r="542" spans="1:79" ht="12.75" customHeight="1" x14ac:dyDescent="0.2">
      <c r="A542" s="10"/>
      <c r="B542" s="10"/>
      <c r="C542" s="10"/>
      <c r="D542" s="10"/>
      <c r="E542" s="10"/>
      <c r="F542" s="10"/>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row>
    <row r="543" spans="1:79" ht="12.75" customHeight="1" x14ac:dyDescent="0.2">
      <c r="A543" s="10"/>
      <c r="B543" s="10"/>
      <c r="C543" s="10"/>
      <c r="D543" s="10"/>
      <c r="E543" s="10"/>
      <c r="F543" s="10"/>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c r="CA543" s="10"/>
    </row>
    <row r="544" spans="1:79" ht="12.75" customHeight="1" x14ac:dyDescent="0.2">
      <c r="A544" s="10"/>
      <c r="B544" s="10"/>
      <c r="C544" s="10"/>
      <c r="D544" s="10"/>
      <c r="E544" s="10"/>
      <c r="F544" s="10"/>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c r="CA544" s="10"/>
    </row>
    <row r="545" spans="1:79" ht="12.75" customHeight="1" x14ac:dyDescent="0.2">
      <c r="A545" s="10"/>
      <c r="B545" s="10"/>
      <c r="C545" s="10"/>
      <c r="D545" s="10"/>
      <c r="E545" s="10"/>
      <c r="F545" s="10"/>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row>
    <row r="546" spans="1:79" ht="12.75" customHeight="1" x14ac:dyDescent="0.2">
      <c r="A546" s="10"/>
      <c r="B546" s="10"/>
      <c r="C546" s="10"/>
      <c r="D546" s="10"/>
      <c r="E546" s="10"/>
      <c r="F546" s="10"/>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row>
    <row r="547" spans="1:79" ht="12.75" customHeight="1" x14ac:dyDescent="0.2">
      <c r="A547" s="10"/>
      <c r="B547" s="10"/>
      <c r="C547" s="10"/>
      <c r="D547" s="10"/>
      <c r="E547" s="10"/>
      <c r="F547" s="10"/>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row>
    <row r="548" spans="1:79" ht="12.75" customHeight="1" x14ac:dyDescent="0.2">
      <c r="A548" s="10"/>
      <c r="B548" s="10"/>
      <c r="C548" s="10"/>
      <c r="D548" s="10"/>
      <c r="E548" s="10"/>
      <c r="F548" s="10"/>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row>
    <row r="549" spans="1:79" ht="12.75" customHeight="1" x14ac:dyDescent="0.2">
      <c r="A549" s="10"/>
      <c r="B549" s="10"/>
      <c r="C549" s="10"/>
      <c r="D549" s="10"/>
      <c r="E549" s="10"/>
      <c r="F549" s="10"/>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row>
    <row r="550" spans="1:79" ht="12.75" customHeight="1" x14ac:dyDescent="0.2">
      <c r="A550" s="10"/>
      <c r="B550" s="10"/>
      <c r="C550" s="10"/>
      <c r="D550" s="10"/>
      <c r="E550" s="10"/>
      <c r="F550" s="10"/>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row>
    <row r="551" spans="1:79" ht="12.75" customHeight="1" x14ac:dyDescent="0.2">
      <c r="A551" s="10"/>
      <c r="B551" s="10"/>
      <c r="C551" s="10"/>
      <c r="D551" s="10"/>
      <c r="E551" s="10"/>
      <c r="F551" s="10"/>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row>
    <row r="552" spans="1:79" ht="12.75" customHeight="1" x14ac:dyDescent="0.2">
      <c r="A552" s="10"/>
      <c r="B552" s="10"/>
      <c r="C552" s="10"/>
      <c r="D552" s="10"/>
      <c r="E552" s="10"/>
      <c r="F552" s="10"/>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row>
    <row r="553" spans="1:79" ht="12.75" customHeight="1" x14ac:dyDescent="0.2">
      <c r="A553" s="10"/>
      <c r="B553" s="10"/>
      <c r="C553" s="10"/>
      <c r="D553" s="10"/>
      <c r="E553" s="10"/>
      <c r="F553" s="10"/>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row>
    <row r="554" spans="1:79" ht="12.75" customHeight="1" x14ac:dyDescent="0.2">
      <c r="A554" s="10"/>
      <c r="B554" s="10"/>
      <c r="C554" s="10"/>
      <c r="D554" s="10"/>
      <c r="E554" s="10"/>
      <c r="F554" s="10"/>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row>
    <row r="555" spans="1:79" ht="12.75" customHeight="1" x14ac:dyDescent="0.2">
      <c r="A555" s="10"/>
      <c r="B555" s="10"/>
      <c r="C555" s="10"/>
      <c r="D555" s="10"/>
      <c r="E555" s="10"/>
      <c r="F555" s="10"/>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row>
    <row r="556" spans="1:79" ht="12.75" customHeight="1" x14ac:dyDescent="0.2">
      <c r="A556" s="10"/>
      <c r="B556" s="10"/>
      <c r="C556" s="10"/>
      <c r="D556" s="10"/>
      <c r="E556" s="10"/>
      <c r="F556" s="10"/>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row>
    <row r="557" spans="1:79" ht="12.75" customHeight="1" x14ac:dyDescent="0.2">
      <c r="A557" s="10"/>
      <c r="B557" s="10"/>
      <c r="C557" s="10"/>
      <c r="D557" s="10"/>
      <c r="E557" s="10"/>
      <c r="F557" s="10"/>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row>
    <row r="558" spans="1:79" ht="12.75" customHeight="1" x14ac:dyDescent="0.2">
      <c r="A558" s="10"/>
      <c r="B558" s="10"/>
      <c r="C558" s="10"/>
      <c r="D558" s="10"/>
      <c r="E558" s="10"/>
      <c r="F558" s="10"/>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row>
    <row r="559" spans="1:79" ht="12.75" customHeight="1" x14ac:dyDescent="0.2">
      <c r="A559" s="10"/>
      <c r="B559" s="10"/>
      <c r="C559" s="10"/>
      <c r="D559" s="10"/>
      <c r="E559" s="10"/>
      <c r="F559" s="10"/>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row>
    <row r="560" spans="1:79" ht="12.75" customHeight="1" x14ac:dyDescent="0.2">
      <c r="A560" s="10"/>
      <c r="B560" s="10"/>
      <c r="C560" s="10"/>
      <c r="D560" s="10"/>
      <c r="E560" s="10"/>
      <c r="F560" s="10"/>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row>
    <row r="561" spans="1:79" ht="12.75" customHeight="1" x14ac:dyDescent="0.2">
      <c r="A561" s="10"/>
      <c r="B561" s="10"/>
      <c r="C561" s="10"/>
      <c r="D561" s="10"/>
      <c r="E561" s="10"/>
      <c r="F561" s="10"/>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row>
    <row r="562" spans="1:79" ht="12.75" customHeight="1" x14ac:dyDescent="0.2">
      <c r="A562" s="10"/>
      <c r="B562" s="10"/>
      <c r="C562" s="10"/>
      <c r="D562" s="10"/>
      <c r="E562" s="10"/>
      <c r="F562" s="10"/>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row>
    <row r="563" spans="1:79" ht="12.75" customHeight="1" x14ac:dyDescent="0.2">
      <c r="A563" s="10"/>
      <c r="B563" s="10"/>
      <c r="C563" s="10"/>
      <c r="D563" s="10"/>
      <c r="E563" s="10"/>
      <c r="F563" s="10"/>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row>
    <row r="564" spans="1:79" ht="12.75" customHeight="1" x14ac:dyDescent="0.2">
      <c r="A564" s="10"/>
      <c r="B564" s="10"/>
      <c r="C564" s="10"/>
      <c r="D564" s="10"/>
      <c r="E564" s="10"/>
      <c r="F564" s="10"/>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row>
    <row r="565" spans="1:79" ht="12.75" customHeight="1" x14ac:dyDescent="0.2">
      <c r="A565" s="10"/>
      <c r="B565" s="10"/>
      <c r="C565" s="10"/>
      <c r="D565" s="10"/>
      <c r="E565" s="10"/>
      <c r="F565" s="10"/>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row>
    <row r="566" spans="1:79" ht="12.75" customHeight="1" x14ac:dyDescent="0.2">
      <c r="A566" s="10"/>
      <c r="B566" s="10"/>
      <c r="C566" s="10"/>
      <c r="D566" s="10"/>
      <c r="E566" s="10"/>
      <c r="F566" s="10"/>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row>
    <row r="567" spans="1:79" ht="12.75" customHeight="1" x14ac:dyDescent="0.2">
      <c r="A567" s="10"/>
      <c r="B567" s="10"/>
      <c r="C567" s="10"/>
      <c r="D567" s="10"/>
      <c r="E567" s="10"/>
      <c r="F567" s="10"/>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row>
    <row r="568" spans="1:79" ht="12.75" customHeight="1" x14ac:dyDescent="0.2">
      <c r="A568" s="10"/>
      <c r="B568" s="10"/>
      <c r="C568" s="10"/>
      <c r="D568" s="10"/>
      <c r="E568" s="10"/>
      <c r="F568" s="10"/>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row>
    <row r="569" spans="1:79" ht="12.75" customHeight="1" x14ac:dyDescent="0.2">
      <c r="A569" s="10"/>
      <c r="B569" s="10"/>
      <c r="C569" s="10"/>
      <c r="D569" s="10"/>
      <c r="E569" s="10"/>
      <c r="F569" s="10"/>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row>
    <row r="570" spans="1:79" ht="12.75" customHeight="1" x14ac:dyDescent="0.2">
      <c r="A570" s="10"/>
      <c r="B570" s="10"/>
      <c r="C570" s="10"/>
      <c r="D570" s="10"/>
      <c r="E570" s="10"/>
      <c r="F570" s="10"/>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row>
    <row r="571" spans="1:79" ht="12.75" customHeight="1" x14ac:dyDescent="0.2">
      <c r="A571" s="10"/>
      <c r="B571" s="10"/>
      <c r="C571" s="10"/>
      <c r="D571" s="10"/>
      <c r="E571" s="10"/>
      <c r="F571" s="10"/>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row>
    <row r="572" spans="1:79" ht="12.75" customHeight="1" x14ac:dyDescent="0.2">
      <c r="A572" s="10"/>
      <c r="B572" s="10"/>
      <c r="C572" s="10"/>
      <c r="D572" s="10"/>
      <c r="E572" s="10"/>
      <c r="F572" s="10"/>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row>
    <row r="573" spans="1:79" ht="12.75" customHeight="1" x14ac:dyDescent="0.2">
      <c r="A573" s="10"/>
      <c r="B573" s="10"/>
      <c r="C573" s="10"/>
      <c r="D573" s="10"/>
      <c r="E573" s="10"/>
      <c r="F573" s="10"/>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row>
    <row r="574" spans="1:79" ht="12.75" customHeight="1" x14ac:dyDescent="0.2">
      <c r="A574" s="10"/>
      <c r="B574" s="10"/>
      <c r="C574" s="10"/>
      <c r="D574" s="10"/>
      <c r="E574" s="10"/>
      <c r="F574" s="10"/>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row>
    <row r="575" spans="1:79" ht="12.75" customHeight="1" x14ac:dyDescent="0.2">
      <c r="A575" s="10"/>
      <c r="B575" s="10"/>
      <c r="C575" s="10"/>
      <c r="D575" s="10"/>
      <c r="E575" s="10"/>
      <c r="F575" s="10"/>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row>
    <row r="576" spans="1:79" ht="12.75" customHeight="1" x14ac:dyDescent="0.2">
      <c r="A576" s="10"/>
      <c r="B576" s="10"/>
      <c r="C576" s="10"/>
      <c r="D576" s="10"/>
      <c r="E576" s="10"/>
      <c r="F576" s="10"/>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row>
    <row r="577" spans="1:79" ht="12.75" customHeight="1" x14ac:dyDescent="0.2">
      <c r="A577" s="10"/>
      <c r="B577" s="10"/>
      <c r="C577" s="10"/>
      <c r="D577" s="10"/>
      <c r="E577" s="10"/>
      <c r="F577" s="10"/>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row>
    <row r="578" spans="1:79" ht="12.75" customHeight="1" x14ac:dyDescent="0.2">
      <c r="A578" s="10"/>
      <c r="B578" s="10"/>
      <c r="C578" s="10"/>
      <c r="D578" s="10"/>
      <c r="E578" s="10"/>
      <c r="F578" s="10"/>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row>
    <row r="579" spans="1:79" ht="12.75" customHeight="1" x14ac:dyDescent="0.2">
      <c r="A579" s="10"/>
      <c r="B579" s="10"/>
      <c r="C579" s="10"/>
      <c r="D579" s="10"/>
      <c r="E579" s="10"/>
      <c r="F579" s="10"/>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row>
    <row r="580" spans="1:79" ht="12.75" customHeight="1" x14ac:dyDescent="0.2">
      <c r="A580" s="10"/>
      <c r="B580" s="10"/>
      <c r="C580" s="10"/>
      <c r="D580" s="10"/>
      <c r="E580" s="10"/>
      <c r="F580" s="10"/>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row>
    <row r="581" spans="1:79" ht="12.75" customHeight="1" x14ac:dyDescent="0.2">
      <c r="A581" s="10"/>
      <c r="B581" s="10"/>
      <c r="C581" s="10"/>
      <c r="D581" s="10"/>
      <c r="E581" s="10"/>
      <c r="F581" s="10"/>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row>
    <row r="582" spans="1:79" ht="12.75" customHeight="1" x14ac:dyDescent="0.2">
      <c r="A582" s="10"/>
      <c r="B582" s="10"/>
      <c r="C582" s="10"/>
      <c r="D582" s="10"/>
      <c r="E582" s="10"/>
      <c r="F582" s="10"/>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row>
    <row r="583" spans="1:79" ht="12.75" customHeight="1" x14ac:dyDescent="0.2">
      <c r="A583" s="10"/>
      <c r="B583" s="10"/>
      <c r="C583" s="10"/>
      <c r="D583" s="10"/>
      <c r="E583" s="10"/>
      <c r="F583" s="10"/>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row>
    <row r="584" spans="1:79" ht="12.75" customHeight="1" x14ac:dyDescent="0.2">
      <c r="A584" s="10"/>
      <c r="B584" s="10"/>
      <c r="C584" s="10"/>
      <c r="D584" s="10"/>
      <c r="E584" s="10"/>
      <c r="F584" s="10"/>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row>
    <row r="585" spans="1:79" ht="12.75" customHeight="1" x14ac:dyDescent="0.2">
      <c r="A585" s="10"/>
      <c r="B585" s="10"/>
      <c r="C585" s="10"/>
      <c r="D585" s="10"/>
      <c r="E585" s="10"/>
      <c r="F585" s="10"/>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row>
    <row r="586" spans="1:79" ht="12.75" customHeight="1" x14ac:dyDescent="0.2">
      <c r="A586" s="10"/>
      <c r="B586" s="10"/>
      <c r="C586" s="10"/>
      <c r="D586" s="10"/>
      <c r="E586" s="10"/>
      <c r="F586" s="10"/>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row>
    <row r="587" spans="1:79" ht="12.75" customHeight="1" x14ac:dyDescent="0.2">
      <c r="A587" s="10"/>
      <c r="B587" s="10"/>
      <c r="C587" s="10"/>
      <c r="D587" s="10"/>
      <c r="E587" s="10"/>
      <c r="F587" s="10"/>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row>
    <row r="588" spans="1:79" ht="12.75" customHeight="1" x14ac:dyDescent="0.2">
      <c r="A588" s="10"/>
      <c r="B588" s="10"/>
      <c r="C588" s="10"/>
      <c r="D588" s="10"/>
      <c r="E588" s="10"/>
      <c r="F588" s="10"/>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row>
    <row r="589" spans="1:79" ht="12.75" customHeight="1" x14ac:dyDescent="0.2">
      <c r="A589" s="10"/>
      <c r="B589" s="10"/>
      <c r="C589" s="10"/>
      <c r="D589" s="10"/>
      <c r="E589" s="10"/>
      <c r="F589" s="10"/>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row>
    <row r="590" spans="1:79" ht="12.75" customHeight="1" x14ac:dyDescent="0.2">
      <c r="A590" s="10"/>
      <c r="B590" s="10"/>
      <c r="C590" s="10"/>
      <c r="D590" s="10"/>
      <c r="E590" s="10"/>
      <c r="F590" s="10"/>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row>
    <row r="591" spans="1:79" ht="12.75" customHeight="1" x14ac:dyDescent="0.2">
      <c r="A591" s="10"/>
      <c r="B591" s="10"/>
      <c r="C591" s="10"/>
      <c r="D591" s="10"/>
      <c r="E591" s="10"/>
      <c r="F591" s="10"/>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row>
    <row r="592" spans="1:79" ht="12.75" customHeight="1" x14ac:dyDescent="0.2">
      <c r="A592" s="10"/>
      <c r="B592" s="10"/>
      <c r="C592" s="10"/>
      <c r="D592" s="10"/>
      <c r="E592" s="10"/>
      <c r="F592" s="10"/>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row>
    <row r="593" spans="1:79" ht="12.75" customHeight="1" x14ac:dyDescent="0.2">
      <c r="A593" s="10"/>
      <c r="B593" s="10"/>
      <c r="C593" s="10"/>
      <c r="D593" s="10"/>
      <c r="E593" s="10"/>
      <c r="F593" s="10"/>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row>
    <row r="594" spans="1:79" ht="12.75" customHeight="1" x14ac:dyDescent="0.2">
      <c r="A594" s="10"/>
      <c r="B594" s="10"/>
      <c r="C594" s="10"/>
      <c r="D594" s="10"/>
      <c r="E594" s="10"/>
      <c r="F594" s="10"/>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row>
    <row r="595" spans="1:79" ht="12.75" customHeight="1" x14ac:dyDescent="0.2">
      <c r="A595" s="10"/>
      <c r="B595" s="10"/>
      <c r="C595" s="10"/>
      <c r="D595" s="10"/>
      <c r="E595" s="10"/>
      <c r="F595" s="10"/>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row>
    <row r="596" spans="1:79" ht="12.75" customHeight="1" x14ac:dyDescent="0.2">
      <c r="A596" s="10"/>
      <c r="B596" s="10"/>
      <c r="C596" s="10"/>
      <c r="D596" s="10"/>
      <c r="E596" s="10"/>
      <c r="F596" s="10"/>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row>
    <row r="597" spans="1:79" ht="12.75" customHeight="1" x14ac:dyDescent="0.2">
      <c r="A597" s="10"/>
      <c r="B597" s="10"/>
      <c r="C597" s="10"/>
      <c r="D597" s="10"/>
      <c r="E597" s="10"/>
      <c r="F597" s="10"/>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row>
    <row r="598" spans="1:79" ht="12.75" customHeight="1" x14ac:dyDescent="0.2">
      <c r="A598" s="10"/>
      <c r="B598" s="10"/>
      <c r="C598" s="10"/>
      <c r="D598" s="10"/>
      <c r="E598" s="10"/>
      <c r="F598" s="10"/>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row>
    <row r="599" spans="1:79" ht="12.75" customHeight="1" x14ac:dyDescent="0.2">
      <c r="A599" s="10"/>
      <c r="B599" s="10"/>
      <c r="C599" s="10"/>
      <c r="D599" s="10"/>
      <c r="E599" s="10"/>
      <c r="F599" s="10"/>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row>
    <row r="600" spans="1:79" ht="12.75" customHeight="1" x14ac:dyDescent="0.2">
      <c r="A600" s="10"/>
      <c r="B600" s="10"/>
      <c r="C600" s="10"/>
      <c r="D600" s="10"/>
      <c r="E600" s="10"/>
      <c r="F600" s="10"/>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row>
    <row r="601" spans="1:79" ht="12.75" customHeight="1" x14ac:dyDescent="0.2">
      <c r="A601" s="10"/>
      <c r="B601" s="10"/>
      <c r="C601" s="10"/>
      <c r="D601" s="10"/>
      <c r="E601" s="10"/>
      <c r="F601" s="10"/>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row>
    <row r="602" spans="1:79" ht="12.75" customHeight="1" x14ac:dyDescent="0.2">
      <c r="A602" s="10"/>
      <c r="B602" s="10"/>
      <c r="C602" s="10"/>
      <c r="D602" s="10"/>
      <c r="E602" s="10"/>
      <c r="F602" s="10"/>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row>
    <row r="603" spans="1:79" ht="12.75" customHeight="1" x14ac:dyDescent="0.2">
      <c r="A603" s="10"/>
      <c r="B603" s="10"/>
      <c r="C603" s="10"/>
      <c r="D603" s="10"/>
      <c r="E603" s="10"/>
      <c r="F603" s="10"/>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row>
    <row r="604" spans="1:79" ht="12.75" customHeight="1" x14ac:dyDescent="0.2">
      <c r="A604" s="10"/>
      <c r="B604" s="10"/>
      <c r="C604" s="10"/>
      <c r="D604" s="10"/>
      <c r="E604" s="10"/>
      <c r="F604" s="10"/>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row>
    <row r="605" spans="1:79" ht="12.75" customHeight="1" x14ac:dyDescent="0.2">
      <c r="A605" s="10"/>
      <c r="B605" s="10"/>
      <c r="C605" s="10"/>
      <c r="D605" s="10"/>
      <c r="E605" s="10"/>
      <c r="F605" s="10"/>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row>
    <row r="606" spans="1:79" ht="12.75" customHeight="1" x14ac:dyDescent="0.2">
      <c r="A606" s="10"/>
      <c r="B606" s="10"/>
      <c r="C606" s="10"/>
      <c r="D606" s="10"/>
      <c r="E606" s="10"/>
      <c r="F606" s="10"/>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row>
    <row r="607" spans="1:79" ht="12.75" customHeight="1" x14ac:dyDescent="0.2">
      <c r="A607" s="10"/>
      <c r="B607" s="10"/>
      <c r="C607" s="10"/>
      <c r="D607" s="10"/>
      <c r="E607" s="10"/>
      <c r="F607" s="10"/>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row>
    <row r="608" spans="1:79" ht="12.75" customHeight="1" x14ac:dyDescent="0.2">
      <c r="A608" s="10"/>
      <c r="B608" s="10"/>
      <c r="C608" s="10"/>
      <c r="D608" s="10"/>
      <c r="E608" s="10"/>
      <c r="F608" s="10"/>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row>
    <row r="609" spans="1:79" ht="12.75" customHeight="1" x14ac:dyDescent="0.2">
      <c r="A609" s="10"/>
      <c r="B609" s="10"/>
      <c r="C609" s="10"/>
      <c r="D609" s="10"/>
      <c r="E609" s="10"/>
      <c r="F609" s="10"/>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row>
    <row r="610" spans="1:79" ht="12.75" customHeight="1" x14ac:dyDescent="0.2">
      <c r="A610" s="10"/>
      <c r="B610" s="10"/>
      <c r="C610" s="10"/>
      <c r="D610" s="10"/>
      <c r="E610" s="10"/>
      <c r="F610" s="10"/>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row>
    <row r="611" spans="1:79" ht="12.75" customHeight="1" x14ac:dyDescent="0.2">
      <c r="A611" s="10"/>
      <c r="B611" s="10"/>
      <c r="C611" s="10"/>
      <c r="D611" s="10"/>
      <c r="E611" s="10"/>
      <c r="F611" s="10"/>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c r="CA611" s="10"/>
    </row>
    <row r="612" spans="1:79" ht="12.75" customHeight="1" x14ac:dyDescent="0.2">
      <c r="A612" s="10"/>
      <c r="B612" s="10"/>
      <c r="C612" s="10"/>
      <c r="D612" s="10"/>
      <c r="E612" s="10"/>
      <c r="F612" s="10"/>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row>
    <row r="613" spans="1:79" ht="12.75" customHeight="1" x14ac:dyDescent="0.2">
      <c r="A613" s="10"/>
      <c r="B613" s="10"/>
      <c r="C613" s="10"/>
      <c r="D613" s="10"/>
      <c r="E613" s="10"/>
      <c r="F613" s="10"/>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row>
    <row r="614" spans="1:79" ht="12.75" customHeight="1" x14ac:dyDescent="0.2">
      <c r="A614" s="10"/>
      <c r="B614" s="10"/>
      <c r="C614" s="10"/>
      <c r="D614" s="10"/>
      <c r="E614" s="10"/>
      <c r="F614" s="10"/>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row>
    <row r="615" spans="1:79" ht="12.75" customHeight="1" x14ac:dyDescent="0.2">
      <c r="A615" s="10"/>
      <c r="B615" s="10"/>
      <c r="C615" s="10"/>
      <c r="D615" s="10"/>
      <c r="E615" s="10"/>
      <c r="F615" s="10"/>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row>
    <row r="616" spans="1:79" ht="12.75" customHeight="1" x14ac:dyDescent="0.2">
      <c r="A616" s="10"/>
      <c r="B616" s="10"/>
      <c r="C616" s="10"/>
      <c r="D616" s="10"/>
      <c r="E616" s="10"/>
      <c r="F616" s="10"/>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row>
    <row r="617" spans="1:79" ht="12.75" customHeight="1" x14ac:dyDescent="0.2">
      <c r="A617" s="10"/>
      <c r="B617" s="10"/>
      <c r="C617" s="10"/>
      <c r="D617" s="10"/>
      <c r="E617" s="10"/>
      <c r="F617" s="10"/>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row>
    <row r="618" spans="1:79" ht="12.75" customHeight="1" x14ac:dyDescent="0.2">
      <c r="A618" s="10"/>
      <c r="B618" s="10"/>
      <c r="C618" s="10"/>
      <c r="D618" s="10"/>
      <c r="E618" s="10"/>
      <c r="F618" s="10"/>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row>
    <row r="619" spans="1:79" ht="12.75" customHeight="1" x14ac:dyDescent="0.2">
      <c r="A619" s="10"/>
      <c r="B619" s="10"/>
      <c r="C619" s="10"/>
      <c r="D619" s="10"/>
      <c r="E619" s="10"/>
      <c r="F619" s="10"/>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row>
    <row r="620" spans="1:79" ht="12.75" customHeight="1" x14ac:dyDescent="0.2">
      <c r="A620" s="10"/>
      <c r="B620" s="10"/>
      <c r="C620" s="10"/>
      <c r="D620" s="10"/>
      <c r="E620" s="10"/>
      <c r="F620" s="10"/>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row>
    <row r="621" spans="1:79" ht="12.75" customHeight="1" x14ac:dyDescent="0.2">
      <c r="A621" s="10"/>
      <c r="B621" s="10"/>
      <c r="C621" s="10"/>
      <c r="D621" s="10"/>
      <c r="E621" s="10"/>
      <c r="F621" s="10"/>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row>
    <row r="622" spans="1:79" ht="12.75" customHeight="1" x14ac:dyDescent="0.2">
      <c r="A622" s="10"/>
      <c r="B622" s="10"/>
      <c r="C622" s="10"/>
      <c r="D622" s="10"/>
      <c r="E622" s="10"/>
      <c r="F622" s="10"/>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row>
    <row r="623" spans="1:79" ht="12.75" customHeight="1" x14ac:dyDescent="0.2">
      <c r="A623" s="10"/>
      <c r="B623" s="10"/>
      <c r="C623" s="10"/>
      <c r="D623" s="10"/>
      <c r="E623" s="10"/>
      <c r="F623" s="10"/>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row>
    <row r="624" spans="1:79" ht="12.75" customHeight="1" x14ac:dyDescent="0.2">
      <c r="A624" s="10"/>
      <c r="B624" s="10"/>
      <c r="C624" s="10"/>
      <c r="D624" s="10"/>
      <c r="E624" s="10"/>
      <c r="F624" s="10"/>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row>
    <row r="625" spans="1:79" ht="12.75" customHeight="1" x14ac:dyDescent="0.2">
      <c r="A625" s="10"/>
      <c r="B625" s="10"/>
      <c r="C625" s="10"/>
      <c r="D625" s="10"/>
      <c r="E625" s="10"/>
      <c r="F625" s="10"/>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row>
    <row r="626" spans="1:79" ht="12.75" customHeight="1" x14ac:dyDescent="0.2">
      <c r="A626" s="10"/>
      <c r="B626" s="10"/>
      <c r="C626" s="10"/>
      <c r="D626" s="10"/>
      <c r="E626" s="10"/>
      <c r="F626" s="10"/>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row>
    <row r="627" spans="1:79" ht="12.75" customHeight="1" x14ac:dyDescent="0.2">
      <c r="A627" s="10"/>
      <c r="B627" s="10"/>
      <c r="C627" s="10"/>
      <c r="D627" s="10"/>
      <c r="E627" s="10"/>
      <c r="F627" s="10"/>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row>
    <row r="628" spans="1:79" ht="12.75" customHeight="1" x14ac:dyDescent="0.2">
      <c r="A628" s="10"/>
      <c r="B628" s="10"/>
      <c r="C628" s="10"/>
      <c r="D628" s="10"/>
      <c r="E628" s="10"/>
      <c r="F628" s="10"/>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row>
    <row r="629" spans="1:79" ht="12.75" customHeight="1" x14ac:dyDescent="0.2">
      <c r="A629" s="10"/>
      <c r="B629" s="10"/>
      <c r="C629" s="10"/>
      <c r="D629" s="10"/>
      <c r="E629" s="10"/>
      <c r="F629" s="10"/>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row>
    <row r="630" spans="1:79" ht="12.75" customHeight="1" x14ac:dyDescent="0.2">
      <c r="A630" s="10"/>
      <c r="B630" s="10"/>
      <c r="C630" s="10"/>
      <c r="D630" s="10"/>
      <c r="E630" s="10"/>
      <c r="F630" s="10"/>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row>
    <row r="631" spans="1:79" ht="12.75" customHeight="1" x14ac:dyDescent="0.2">
      <c r="A631" s="10"/>
      <c r="B631" s="10"/>
      <c r="C631" s="10"/>
      <c r="D631" s="10"/>
      <c r="E631" s="10"/>
      <c r="F631" s="10"/>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row>
    <row r="632" spans="1:79" ht="12.75" customHeight="1" x14ac:dyDescent="0.2">
      <c r="A632" s="10"/>
      <c r="B632" s="10"/>
      <c r="C632" s="10"/>
      <c r="D632" s="10"/>
      <c r="E632" s="10"/>
      <c r="F632" s="10"/>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row>
    <row r="633" spans="1:79" ht="12.75" customHeight="1" x14ac:dyDescent="0.2">
      <c r="A633" s="10"/>
      <c r="B633" s="10"/>
      <c r="C633" s="10"/>
      <c r="D633" s="10"/>
      <c r="E633" s="10"/>
      <c r="F633" s="10"/>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row>
    <row r="634" spans="1:79" ht="12.75" customHeight="1" x14ac:dyDescent="0.2">
      <c r="A634" s="10"/>
      <c r="B634" s="10"/>
      <c r="C634" s="10"/>
      <c r="D634" s="10"/>
      <c r="E634" s="10"/>
      <c r="F634" s="10"/>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row>
    <row r="635" spans="1:79" ht="12.75" customHeight="1" x14ac:dyDescent="0.2">
      <c r="A635" s="10"/>
      <c r="B635" s="10"/>
      <c r="C635" s="10"/>
      <c r="D635" s="10"/>
      <c r="E635" s="10"/>
      <c r="F635" s="10"/>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row>
    <row r="636" spans="1:79" ht="12.75" customHeight="1" x14ac:dyDescent="0.2">
      <c r="A636" s="10"/>
      <c r="B636" s="10"/>
      <c r="C636" s="10"/>
      <c r="D636" s="10"/>
      <c r="E636" s="10"/>
      <c r="F636" s="10"/>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row>
    <row r="637" spans="1:79" ht="12.75" customHeight="1" x14ac:dyDescent="0.2">
      <c r="A637" s="10"/>
      <c r="B637" s="10"/>
      <c r="C637" s="10"/>
      <c r="D637" s="10"/>
      <c r="E637" s="10"/>
      <c r="F637" s="10"/>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row>
    <row r="638" spans="1:79" ht="12.75" customHeight="1" x14ac:dyDescent="0.2">
      <c r="A638" s="10"/>
      <c r="B638" s="10"/>
      <c r="C638" s="10"/>
      <c r="D638" s="10"/>
      <c r="E638" s="10"/>
      <c r="F638" s="10"/>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row>
    <row r="639" spans="1:79" ht="12.75" customHeight="1" x14ac:dyDescent="0.2">
      <c r="A639" s="10"/>
      <c r="B639" s="10"/>
      <c r="C639" s="10"/>
      <c r="D639" s="10"/>
      <c r="E639" s="10"/>
      <c r="F639" s="10"/>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row>
    <row r="640" spans="1:79" ht="12.75" customHeight="1" x14ac:dyDescent="0.2">
      <c r="A640" s="10"/>
      <c r="B640" s="10"/>
      <c r="C640" s="10"/>
      <c r="D640" s="10"/>
      <c r="E640" s="10"/>
      <c r="F640" s="10"/>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row>
    <row r="641" spans="1:79" ht="12.75" customHeight="1" x14ac:dyDescent="0.2">
      <c r="A641" s="10"/>
      <c r="B641" s="10"/>
      <c r="C641" s="10"/>
      <c r="D641" s="10"/>
      <c r="E641" s="10"/>
      <c r="F641" s="10"/>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row>
    <row r="642" spans="1:79" ht="12.75" customHeight="1" x14ac:dyDescent="0.2">
      <c r="A642" s="10"/>
      <c r="B642" s="10"/>
      <c r="C642" s="10"/>
      <c r="D642" s="10"/>
      <c r="E642" s="10"/>
      <c r="F642" s="10"/>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row>
    <row r="643" spans="1:79" ht="12.75" customHeight="1" x14ac:dyDescent="0.2">
      <c r="A643" s="10"/>
      <c r="B643" s="10"/>
      <c r="C643" s="10"/>
      <c r="D643" s="10"/>
      <c r="E643" s="10"/>
      <c r="F643" s="10"/>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row>
    <row r="644" spans="1:79" ht="12.75" customHeight="1" x14ac:dyDescent="0.2">
      <c r="A644" s="10"/>
      <c r="B644" s="10"/>
      <c r="C644" s="10"/>
      <c r="D644" s="10"/>
      <c r="E644" s="10"/>
      <c r="F644" s="10"/>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row>
    <row r="645" spans="1:79" ht="12.75" customHeight="1" x14ac:dyDescent="0.2">
      <c r="A645" s="10"/>
      <c r="B645" s="10"/>
      <c r="C645" s="10"/>
      <c r="D645" s="10"/>
      <c r="E645" s="10"/>
      <c r="F645" s="10"/>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row>
    <row r="646" spans="1:79" ht="12.75" customHeight="1" x14ac:dyDescent="0.2">
      <c r="A646" s="10"/>
      <c r="B646" s="10"/>
      <c r="C646" s="10"/>
      <c r="D646" s="10"/>
      <c r="E646" s="10"/>
      <c r="F646" s="10"/>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row>
    <row r="647" spans="1:79" ht="12.75" customHeight="1" x14ac:dyDescent="0.2">
      <c r="A647" s="10"/>
      <c r="B647" s="10"/>
      <c r="C647" s="10"/>
      <c r="D647" s="10"/>
      <c r="E647" s="10"/>
      <c r="F647" s="10"/>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row>
    <row r="648" spans="1:79" ht="12.75" customHeight="1" x14ac:dyDescent="0.2">
      <c r="A648" s="10"/>
      <c r="B648" s="10"/>
      <c r="C648" s="10"/>
      <c r="D648" s="10"/>
      <c r="E648" s="10"/>
      <c r="F648" s="10"/>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row>
    <row r="649" spans="1:79" ht="12.75" customHeight="1" x14ac:dyDescent="0.2">
      <c r="A649" s="10"/>
      <c r="B649" s="10"/>
      <c r="C649" s="10"/>
      <c r="D649" s="10"/>
      <c r="E649" s="10"/>
      <c r="F649" s="10"/>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row>
    <row r="650" spans="1:79" ht="12.75" customHeight="1" x14ac:dyDescent="0.2">
      <c r="A650" s="10"/>
      <c r="B650" s="10"/>
      <c r="C650" s="10"/>
      <c r="D650" s="10"/>
      <c r="E650" s="10"/>
      <c r="F650" s="10"/>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row>
    <row r="651" spans="1:79" ht="12.75" customHeight="1" x14ac:dyDescent="0.2">
      <c r="A651" s="10"/>
      <c r="B651" s="10"/>
      <c r="C651" s="10"/>
      <c r="D651" s="10"/>
      <c r="E651" s="10"/>
      <c r="F651" s="10"/>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row>
    <row r="652" spans="1:79" ht="12.75" customHeight="1" x14ac:dyDescent="0.2">
      <c r="A652" s="10"/>
      <c r="B652" s="10"/>
      <c r="C652" s="10"/>
      <c r="D652" s="10"/>
      <c r="E652" s="10"/>
      <c r="F652" s="10"/>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row>
    <row r="653" spans="1:79" ht="12.75" customHeight="1" x14ac:dyDescent="0.2">
      <c r="A653" s="10"/>
      <c r="B653" s="10"/>
      <c r="C653" s="10"/>
      <c r="D653" s="10"/>
      <c r="E653" s="10"/>
      <c r="F653" s="10"/>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row>
    <row r="654" spans="1:79" ht="12.75" customHeight="1" x14ac:dyDescent="0.2">
      <c r="A654" s="10"/>
      <c r="B654" s="10"/>
      <c r="C654" s="10"/>
      <c r="D654" s="10"/>
      <c r="E654" s="10"/>
      <c r="F654" s="10"/>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row>
    <row r="655" spans="1:79" ht="12.75" customHeight="1" x14ac:dyDescent="0.2">
      <c r="A655" s="10"/>
      <c r="B655" s="10"/>
      <c r="C655" s="10"/>
      <c r="D655" s="10"/>
      <c r="E655" s="10"/>
      <c r="F655" s="10"/>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row>
    <row r="656" spans="1:79" ht="12.75" customHeight="1" x14ac:dyDescent="0.2">
      <c r="A656" s="10"/>
      <c r="B656" s="10"/>
      <c r="C656" s="10"/>
      <c r="D656" s="10"/>
      <c r="E656" s="10"/>
      <c r="F656" s="10"/>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row>
    <row r="657" spans="1:79" ht="12.75" customHeight="1" x14ac:dyDescent="0.2">
      <c r="A657" s="10"/>
      <c r="B657" s="10"/>
      <c r="C657" s="10"/>
      <c r="D657" s="10"/>
      <c r="E657" s="10"/>
      <c r="F657" s="10"/>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row>
    <row r="658" spans="1:79" ht="12.75" customHeight="1" x14ac:dyDescent="0.2">
      <c r="A658" s="10"/>
      <c r="B658" s="10"/>
      <c r="C658" s="10"/>
      <c r="D658" s="10"/>
      <c r="E658" s="10"/>
      <c r="F658" s="10"/>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row>
    <row r="659" spans="1:79" ht="12.75" customHeight="1" x14ac:dyDescent="0.2">
      <c r="A659" s="10"/>
      <c r="B659" s="10"/>
      <c r="C659" s="10"/>
      <c r="D659" s="10"/>
      <c r="E659" s="10"/>
      <c r="F659" s="10"/>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row>
    <row r="660" spans="1:79" ht="12.75" customHeight="1" x14ac:dyDescent="0.2">
      <c r="A660" s="10"/>
      <c r="B660" s="10"/>
      <c r="C660" s="10"/>
      <c r="D660" s="10"/>
      <c r="E660" s="10"/>
      <c r="F660" s="10"/>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row>
    <row r="661" spans="1:79" ht="12.75" customHeight="1" x14ac:dyDescent="0.2">
      <c r="A661" s="10"/>
      <c r="B661" s="10"/>
      <c r="C661" s="10"/>
      <c r="D661" s="10"/>
      <c r="E661" s="10"/>
      <c r="F661" s="10"/>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row>
    <row r="662" spans="1:79" ht="12.75" customHeight="1" x14ac:dyDescent="0.2">
      <c r="A662" s="10"/>
      <c r="B662" s="10"/>
      <c r="C662" s="10"/>
      <c r="D662" s="10"/>
      <c r="E662" s="10"/>
      <c r="F662" s="10"/>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row>
    <row r="663" spans="1:79" ht="12.75" customHeight="1" x14ac:dyDescent="0.2">
      <c r="A663" s="10"/>
      <c r="B663" s="10"/>
      <c r="C663" s="10"/>
      <c r="D663" s="10"/>
      <c r="E663" s="10"/>
      <c r="F663" s="10"/>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row>
    <row r="664" spans="1:79" ht="12.75" customHeight="1" x14ac:dyDescent="0.2">
      <c r="A664" s="10"/>
      <c r="B664" s="10"/>
      <c r="C664" s="10"/>
      <c r="D664" s="10"/>
      <c r="E664" s="10"/>
      <c r="F664" s="10"/>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row>
    <row r="665" spans="1:79" ht="12.75" customHeight="1" x14ac:dyDescent="0.2">
      <c r="A665" s="10"/>
      <c r="B665" s="10"/>
      <c r="C665" s="10"/>
      <c r="D665" s="10"/>
      <c r="E665" s="10"/>
      <c r="F665" s="10"/>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row>
    <row r="666" spans="1:79" ht="12.75" customHeight="1" x14ac:dyDescent="0.2">
      <c r="A666" s="10"/>
      <c r="B666" s="10"/>
      <c r="C666" s="10"/>
      <c r="D666" s="10"/>
      <c r="E666" s="10"/>
      <c r="F666" s="10"/>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row>
    <row r="667" spans="1:79" ht="12.75" customHeight="1" x14ac:dyDescent="0.2">
      <c r="A667" s="10"/>
      <c r="B667" s="10"/>
      <c r="C667" s="10"/>
      <c r="D667" s="10"/>
      <c r="E667" s="10"/>
      <c r="F667" s="10"/>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row>
    <row r="668" spans="1:79" ht="12.75" customHeight="1" x14ac:dyDescent="0.2">
      <c r="A668" s="10"/>
      <c r="B668" s="10"/>
      <c r="C668" s="10"/>
      <c r="D668" s="10"/>
      <c r="E668" s="10"/>
      <c r="F668" s="10"/>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row>
    <row r="669" spans="1:79" ht="12.75" customHeight="1" x14ac:dyDescent="0.2">
      <c r="A669" s="10"/>
      <c r="B669" s="10"/>
      <c r="C669" s="10"/>
      <c r="D669" s="10"/>
      <c r="E669" s="10"/>
      <c r="F669" s="10"/>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row>
    <row r="670" spans="1:79" ht="12.75" customHeight="1" x14ac:dyDescent="0.2">
      <c r="A670" s="10"/>
      <c r="B670" s="10"/>
      <c r="C670" s="10"/>
      <c r="D670" s="10"/>
      <c r="E670" s="10"/>
      <c r="F670" s="10"/>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row>
    <row r="671" spans="1:79" ht="12.75" customHeight="1" x14ac:dyDescent="0.2">
      <c r="A671" s="10"/>
      <c r="B671" s="10"/>
      <c r="C671" s="10"/>
      <c r="D671" s="10"/>
      <c r="E671" s="10"/>
      <c r="F671" s="10"/>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row>
    <row r="672" spans="1:79" ht="12.75" customHeight="1" x14ac:dyDescent="0.2">
      <c r="A672" s="10"/>
      <c r="B672" s="10"/>
      <c r="C672" s="10"/>
      <c r="D672" s="10"/>
      <c r="E672" s="10"/>
      <c r="F672" s="10"/>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row>
    <row r="673" spans="1:79" ht="12.75" customHeight="1" x14ac:dyDescent="0.2">
      <c r="A673" s="10"/>
      <c r="B673" s="10"/>
      <c r="C673" s="10"/>
      <c r="D673" s="10"/>
      <c r="E673" s="10"/>
      <c r="F673" s="10"/>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row>
    <row r="674" spans="1:79" ht="12.75" customHeight="1" x14ac:dyDescent="0.2">
      <c r="A674" s="10"/>
      <c r="B674" s="10"/>
      <c r="C674" s="10"/>
      <c r="D674" s="10"/>
      <c r="E674" s="10"/>
      <c r="F674" s="10"/>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row>
    <row r="675" spans="1:79" ht="12.75" customHeight="1" x14ac:dyDescent="0.2">
      <c r="A675" s="10"/>
      <c r="B675" s="10"/>
      <c r="C675" s="10"/>
      <c r="D675" s="10"/>
      <c r="E675" s="10"/>
      <c r="F675" s="10"/>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row>
    <row r="676" spans="1:79" ht="12.75" customHeight="1" x14ac:dyDescent="0.2">
      <c r="A676" s="10"/>
      <c r="B676" s="10"/>
      <c r="C676" s="10"/>
      <c r="D676" s="10"/>
      <c r="E676" s="10"/>
      <c r="F676" s="10"/>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row>
    <row r="677" spans="1:79" ht="12.75" customHeight="1" x14ac:dyDescent="0.2">
      <c r="A677" s="10"/>
      <c r="B677" s="10"/>
      <c r="C677" s="10"/>
      <c r="D677" s="10"/>
      <c r="E677" s="10"/>
      <c r="F677" s="10"/>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row>
    <row r="678" spans="1:79" ht="12.75" customHeight="1" x14ac:dyDescent="0.2">
      <c r="A678" s="10"/>
      <c r="B678" s="10"/>
      <c r="C678" s="10"/>
      <c r="D678" s="10"/>
      <c r="E678" s="10"/>
      <c r="F678" s="10"/>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row>
    <row r="679" spans="1:79" ht="12.75" customHeight="1" x14ac:dyDescent="0.2">
      <c r="A679" s="10"/>
      <c r="B679" s="10"/>
      <c r="C679" s="10"/>
      <c r="D679" s="10"/>
      <c r="E679" s="10"/>
      <c r="F679" s="10"/>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row>
    <row r="680" spans="1:79" ht="12.75" customHeight="1" x14ac:dyDescent="0.2">
      <c r="A680" s="10"/>
      <c r="B680" s="10"/>
      <c r="C680" s="10"/>
      <c r="D680" s="10"/>
      <c r="E680" s="10"/>
      <c r="F680" s="10"/>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c r="CA680" s="10"/>
    </row>
    <row r="681" spans="1:79" ht="12.75" customHeight="1" x14ac:dyDescent="0.2">
      <c r="A681" s="10"/>
      <c r="B681" s="10"/>
      <c r="C681" s="10"/>
      <c r="D681" s="10"/>
      <c r="E681" s="10"/>
      <c r="F681" s="10"/>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row>
    <row r="682" spans="1:79" ht="12.75" customHeight="1" x14ac:dyDescent="0.2">
      <c r="A682" s="10"/>
      <c r="B682" s="10"/>
      <c r="C682" s="10"/>
      <c r="D682" s="10"/>
      <c r="E682" s="10"/>
      <c r="F682" s="10"/>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row>
    <row r="683" spans="1:79" ht="12.75" customHeight="1" x14ac:dyDescent="0.2">
      <c r="A683" s="10"/>
      <c r="B683" s="10"/>
      <c r="C683" s="10"/>
      <c r="D683" s="10"/>
      <c r="E683" s="10"/>
      <c r="F683" s="10"/>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row>
    <row r="684" spans="1:79" ht="12.75" customHeight="1" x14ac:dyDescent="0.2">
      <c r="A684" s="10"/>
      <c r="B684" s="10"/>
      <c r="C684" s="10"/>
      <c r="D684" s="10"/>
      <c r="E684" s="10"/>
      <c r="F684" s="10"/>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row>
    <row r="685" spans="1:79" ht="12.75" customHeight="1" x14ac:dyDescent="0.2">
      <c r="A685" s="10"/>
      <c r="B685" s="10"/>
      <c r="C685" s="10"/>
      <c r="D685" s="10"/>
      <c r="E685" s="10"/>
      <c r="F685" s="10"/>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row>
    <row r="686" spans="1:79" ht="12.75" customHeight="1" x14ac:dyDescent="0.2">
      <c r="A686" s="10"/>
      <c r="B686" s="10"/>
      <c r="C686" s="10"/>
      <c r="D686" s="10"/>
      <c r="E686" s="10"/>
      <c r="F686" s="10"/>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row>
    <row r="687" spans="1:79" ht="12.75" customHeight="1" x14ac:dyDescent="0.2">
      <c r="A687" s="10"/>
      <c r="B687" s="10"/>
      <c r="C687" s="10"/>
      <c r="D687" s="10"/>
      <c r="E687" s="10"/>
      <c r="F687" s="10"/>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row>
    <row r="688" spans="1:79" ht="12.75" customHeight="1" x14ac:dyDescent="0.2">
      <c r="A688" s="10"/>
      <c r="B688" s="10"/>
      <c r="C688" s="10"/>
      <c r="D688" s="10"/>
      <c r="E688" s="10"/>
      <c r="F688" s="10"/>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row>
    <row r="689" spans="1:79" ht="12.75" customHeight="1" x14ac:dyDescent="0.2">
      <c r="A689" s="10"/>
      <c r="B689" s="10"/>
      <c r="C689" s="10"/>
      <c r="D689" s="10"/>
      <c r="E689" s="10"/>
      <c r="F689" s="10"/>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row>
    <row r="690" spans="1:79" ht="12.75" customHeight="1" x14ac:dyDescent="0.2">
      <c r="A690" s="10"/>
      <c r="B690" s="10"/>
      <c r="C690" s="10"/>
      <c r="D690" s="10"/>
      <c r="E690" s="10"/>
      <c r="F690" s="10"/>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row>
    <row r="691" spans="1:79" ht="12.75" customHeight="1" x14ac:dyDescent="0.2">
      <c r="A691" s="10"/>
      <c r="B691" s="10"/>
      <c r="C691" s="10"/>
      <c r="D691" s="10"/>
      <c r="E691" s="10"/>
      <c r="F691" s="10"/>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row>
    <row r="692" spans="1:79" ht="12.75" customHeight="1" x14ac:dyDescent="0.2">
      <c r="A692" s="10"/>
      <c r="B692" s="10"/>
      <c r="C692" s="10"/>
      <c r="D692" s="10"/>
      <c r="E692" s="10"/>
      <c r="F692" s="10"/>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row>
    <row r="693" spans="1:79" ht="12.75" customHeight="1" x14ac:dyDescent="0.2">
      <c r="A693" s="10"/>
      <c r="B693" s="10"/>
      <c r="C693" s="10"/>
      <c r="D693" s="10"/>
      <c r="E693" s="10"/>
      <c r="F693" s="10"/>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row>
    <row r="694" spans="1:79" ht="12.75" customHeight="1" x14ac:dyDescent="0.2">
      <c r="A694" s="10"/>
      <c r="B694" s="10"/>
      <c r="C694" s="10"/>
      <c r="D694" s="10"/>
      <c r="E694" s="10"/>
      <c r="F694" s="10"/>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row>
    <row r="695" spans="1:79" ht="12.75" customHeight="1" x14ac:dyDescent="0.2">
      <c r="A695" s="10"/>
      <c r="B695" s="10"/>
      <c r="C695" s="10"/>
      <c r="D695" s="10"/>
      <c r="E695" s="10"/>
      <c r="F695" s="10"/>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row>
    <row r="696" spans="1:79" ht="12.75" customHeight="1" x14ac:dyDescent="0.2">
      <c r="A696" s="10"/>
      <c r="B696" s="10"/>
      <c r="C696" s="10"/>
      <c r="D696" s="10"/>
      <c r="E696" s="10"/>
      <c r="F696" s="10"/>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row>
    <row r="697" spans="1:79" ht="12.75" customHeight="1" x14ac:dyDescent="0.2">
      <c r="A697" s="10"/>
      <c r="B697" s="10"/>
      <c r="C697" s="10"/>
      <c r="D697" s="10"/>
      <c r="E697" s="10"/>
      <c r="F697" s="10"/>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row>
    <row r="698" spans="1:79" ht="12.75" customHeight="1" x14ac:dyDescent="0.2">
      <c r="A698" s="10"/>
      <c r="B698" s="10"/>
      <c r="C698" s="10"/>
      <c r="D698" s="10"/>
      <c r="E698" s="10"/>
      <c r="F698" s="10"/>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row>
    <row r="699" spans="1:79" ht="12.75" customHeight="1" x14ac:dyDescent="0.2">
      <c r="A699" s="10"/>
      <c r="B699" s="10"/>
      <c r="C699" s="10"/>
      <c r="D699" s="10"/>
      <c r="E699" s="10"/>
      <c r="F699" s="10"/>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row>
    <row r="700" spans="1:79" ht="12.75" customHeight="1" x14ac:dyDescent="0.2">
      <c r="A700" s="10"/>
      <c r="B700" s="10"/>
      <c r="C700" s="10"/>
      <c r="D700" s="10"/>
      <c r="E700" s="10"/>
      <c r="F700" s="10"/>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row>
    <row r="701" spans="1:79" ht="12.75" customHeight="1" x14ac:dyDescent="0.2">
      <c r="A701" s="10"/>
      <c r="B701" s="10"/>
      <c r="C701" s="10"/>
      <c r="D701" s="10"/>
      <c r="E701" s="10"/>
      <c r="F701" s="10"/>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c r="CA701" s="10"/>
    </row>
    <row r="702" spans="1:79" ht="12.75" customHeight="1" x14ac:dyDescent="0.2">
      <c r="A702" s="10"/>
      <c r="B702" s="10"/>
      <c r="C702" s="10"/>
      <c r="D702" s="10"/>
      <c r="E702" s="10"/>
      <c r="F702" s="10"/>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row>
    <row r="703" spans="1:79" ht="12.75" customHeight="1" x14ac:dyDescent="0.2">
      <c r="A703" s="10"/>
      <c r="B703" s="10"/>
      <c r="C703" s="10"/>
      <c r="D703" s="10"/>
      <c r="E703" s="10"/>
      <c r="F703" s="10"/>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row>
    <row r="704" spans="1:79" ht="12.75" customHeight="1" x14ac:dyDescent="0.2">
      <c r="A704" s="10"/>
      <c r="B704" s="10"/>
      <c r="C704" s="10"/>
      <c r="D704" s="10"/>
      <c r="E704" s="10"/>
      <c r="F704" s="10"/>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row>
    <row r="705" spans="1:79" ht="12.75" customHeight="1" x14ac:dyDescent="0.2">
      <c r="A705" s="10"/>
      <c r="B705" s="10"/>
      <c r="C705" s="10"/>
      <c r="D705" s="10"/>
      <c r="E705" s="10"/>
      <c r="F705" s="10"/>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c r="CA705" s="10"/>
    </row>
    <row r="706" spans="1:79" ht="12.75" customHeight="1" x14ac:dyDescent="0.2">
      <c r="A706" s="10"/>
      <c r="B706" s="10"/>
      <c r="C706" s="10"/>
      <c r="D706" s="10"/>
      <c r="E706" s="10"/>
      <c r="F706" s="10"/>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row>
    <row r="707" spans="1:79" ht="12.75" customHeight="1" x14ac:dyDescent="0.2">
      <c r="A707" s="10"/>
      <c r="B707" s="10"/>
      <c r="C707" s="10"/>
      <c r="D707" s="10"/>
      <c r="E707" s="10"/>
      <c r="F707" s="10"/>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row>
    <row r="708" spans="1:79" ht="12.75" customHeight="1" x14ac:dyDescent="0.2">
      <c r="A708" s="10"/>
      <c r="B708" s="10"/>
      <c r="C708" s="10"/>
      <c r="D708" s="10"/>
      <c r="E708" s="10"/>
      <c r="F708" s="10"/>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row>
    <row r="709" spans="1:79" ht="12.75" customHeight="1" x14ac:dyDescent="0.2">
      <c r="A709" s="10"/>
      <c r="B709" s="10"/>
      <c r="C709" s="10"/>
      <c r="D709" s="10"/>
      <c r="E709" s="10"/>
      <c r="F709" s="10"/>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row>
    <row r="710" spans="1:79" ht="12.75" customHeight="1" x14ac:dyDescent="0.2">
      <c r="A710" s="10"/>
      <c r="B710" s="10"/>
      <c r="C710" s="10"/>
      <c r="D710" s="10"/>
      <c r="E710" s="10"/>
      <c r="F710" s="10"/>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row>
    <row r="711" spans="1:79" ht="12.75" customHeight="1" x14ac:dyDescent="0.2">
      <c r="A711" s="10"/>
      <c r="B711" s="10"/>
      <c r="C711" s="10"/>
      <c r="D711" s="10"/>
      <c r="E711" s="10"/>
      <c r="F711" s="10"/>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row>
    <row r="712" spans="1:79" ht="12.75" customHeight="1" x14ac:dyDescent="0.2">
      <c r="A712" s="10"/>
      <c r="B712" s="10"/>
      <c r="C712" s="10"/>
      <c r="D712" s="10"/>
      <c r="E712" s="10"/>
      <c r="F712" s="10"/>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row>
    <row r="713" spans="1:79" ht="12.75" customHeight="1" x14ac:dyDescent="0.2">
      <c r="A713" s="10"/>
      <c r="B713" s="10"/>
      <c r="C713" s="10"/>
      <c r="D713" s="10"/>
      <c r="E713" s="10"/>
      <c r="F713" s="10"/>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row>
    <row r="714" spans="1:79" ht="12.75" customHeight="1" x14ac:dyDescent="0.2">
      <c r="A714" s="10"/>
      <c r="B714" s="10"/>
      <c r="C714" s="10"/>
      <c r="D714" s="10"/>
      <c r="E714" s="10"/>
      <c r="F714" s="10"/>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row>
    <row r="715" spans="1:79" ht="12.75" customHeight="1" x14ac:dyDescent="0.2">
      <c r="A715" s="10"/>
      <c r="B715" s="10"/>
      <c r="C715" s="10"/>
      <c r="D715" s="10"/>
      <c r="E715" s="10"/>
      <c r="F715" s="10"/>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row>
    <row r="716" spans="1:79" ht="12.75" customHeight="1" x14ac:dyDescent="0.2">
      <c r="A716" s="10"/>
      <c r="B716" s="10"/>
      <c r="C716" s="10"/>
      <c r="D716" s="10"/>
      <c r="E716" s="10"/>
      <c r="F716" s="10"/>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row>
    <row r="717" spans="1:79" ht="12.75" customHeight="1" x14ac:dyDescent="0.2">
      <c r="A717" s="10"/>
      <c r="B717" s="10"/>
      <c r="C717" s="10"/>
      <c r="D717" s="10"/>
      <c r="E717" s="10"/>
      <c r="F717" s="10"/>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row>
    <row r="718" spans="1:79" ht="12.75" customHeight="1" x14ac:dyDescent="0.2">
      <c r="A718" s="10"/>
      <c r="B718" s="10"/>
      <c r="C718" s="10"/>
      <c r="D718" s="10"/>
      <c r="E718" s="10"/>
      <c r="F718" s="10"/>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row>
    <row r="719" spans="1:79" ht="12.75" customHeight="1" x14ac:dyDescent="0.2">
      <c r="A719" s="10"/>
      <c r="B719" s="10"/>
      <c r="C719" s="10"/>
      <c r="D719" s="10"/>
      <c r="E719" s="10"/>
      <c r="F719" s="10"/>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row>
    <row r="720" spans="1:79" ht="12.75" customHeight="1" x14ac:dyDescent="0.2">
      <c r="A720" s="10"/>
      <c r="B720" s="10"/>
      <c r="C720" s="10"/>
      <c r="D720" s="10"/>
      <c r="E720" s="10"/>
      <c r="F720" s="10"/>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row>
    <row r="721" spans="1:79" ht="12.75" customHeight="1" x14ac:dyDescent="0.2">
      <c r="A721" s="10"/>
      <c r="B721" s="10"/>
      <c r="C721" s="10"/>
      <c r="D721" s="10"/>
      <c r="E721" s="10"/>
      <c r="F721" s="10"/>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row>
    <row r="722" spans="1:79" ht="12.75" customHeight="1" x14ac:dyDescent="0.2">
      <c r="A722" s="10"/>
      <c r="B722" s="10"/>
      <c r="C722" s="10"/>
      <c r="D722" s="10"/>
      <c r="E722" s="10"/>
      <c r="F722" s="10"/>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row>
    <row r="723" spans="1:79" ht="12.75" customHeight="1" x14ac:dyDescent="0.2">
      <c r="A723" s="10"/>
      <c r="B723" s="10"/>
      <c r="C723" s="10"/>
      <c r="D723" s="10"/>
      <c r="E723" s="10"/>
      <c r="F723" s="10"/>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row>
    <row r="724" spans="1:79" ht="12.75" customHeight="1" x14ac:dyDescent="0.2">
      <c r="A724" s="10"/>
      <c r="B724" s="10"/>
      <c r="C724" s="10"/>
      <c r="D724" s="10"/>
      <c r="E724" s="10"/>
      <c r="F724" s="10"/>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row>
    <row r="725" spans="1:79" ht="12.75" customHeight="1" x14ac:dyDescent="0.2">
      <c r="A725" s="10"/>
      <c r="B725" s="10"/>
      <c r="C725" s="10"/>
      <c r="D725" s="10"/>
      <c r="E725" s="10"/>
      <c r="F725" s="10"/>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row>
    <row r="726" spans="1:79" ht="12.75" customHeight="1" x14ac:dyDescent="0.2">
      <c r="A726" s="10"/>
      <c r="B726" s="10"/>
      <c r="C726" s="10"/>
      <c r="D726" s="10"/>
      <c r="E726" s="10"/>
      <c r="F726" s="10"/>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row>
    <row r="727" spans="1:79" ht="12.75" customHeight="1" x14ac:dyDescent="0.2">
      <c r="A727" s="10"/>
      <c r="B727" s="10"/>
      <c r="C727" s="10"/>
      <c r="D727" s="10"/>
      <c r="E727" s="10"/>
      <c r="F727" s="10"/>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row>
    <row r="728" spans="1:79" ht="12.75" customHeight="1" x14ac:dyDescent="0.2">
      <c r="A728" s="10"/>
      <c r="B728" s="10"/>
      <c r="C728" s="10"/>
      <c r="D728" s="10"/>
      <c r="E728" s="10"/>
      <c r="F728" s="10"/>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row>
    <row r="729" spans="1:79" ht="12.75" customHeight="1" x14ac:dyDescent="0.2">
      <c r="A729" s="10"/>
      <c r="B729" s="10"/>
      <c r="C729" s="10"/>
      <c r="D729" s="10"/>
      <c r="E729" s="10"/>
      <c r="F729" s="10"/>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row>
    <row r="730" spans="1:79" ht="12.75" customHeight="1" x14ac:dyDescent="0.2">
      <c r="A730" s="10"/>
      <c r="B730" s="10"/>
      <c r="C730" s="10"/>
      <c r="D730" s="10"/>
      <c r="E730" s="10"/>
      <c r="F730" s="10"/>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row>
    <row r="731" spans="1:79" ht="12.75" customHeight="1" x14ac:dyDescent="0.2">
      <c r="A731" s="10"/>
      <c r="B731" s="10"/>
      <c r="C731" s="10"/>
      <c r="D731" s="10"/>
      <c r="E731" s="10"/>
      <c r="F731" s="10"/>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c r="CA731" s="10"/>
    </row>
    <row r="732" spans="1:79" ht="12.75" customHeight="1" x14ac:dyDescent="0.2">
      <c r="A732" s="10"/>
      <c r="B732" s="10"/>
      <c r="C732" s="10"/>
      <c r="D732" s="10"/>
      <c r="E732" s="10"/>
      <c r="F732" s="10"/>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row>
    <row r="733" spans="1:79" ht="12.75" customHeight="1" x14ac:dyDescent="0.2">
      <c r="A733" s="10"/>
      <c r="B733" s="10"/>
      <c r="C733" s="10"/>
      <c r="D733" s="10"/>
      <c r="E733" s="10"/>
      <c r="F733" s="10"/>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row>
    <row r="734" spans="1:79" ht="12.75" customHeight="1" x14ac:dyDescent="0.2">
      <c r="A734" s="10"/>
      <c r="B734" s="10"/>
      <c r="C734" s="10"/>
      <c r="D734" s="10"/>
      <c r="E734" s="10"/>
      <c r="F734" s="10"/>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row>
    <row r="735" spans="1:79" ht="12.75" customHeight="1" x14ac:dyDescent="0.2">
      <c r="A735" s="10"/>
      <c r="B735" s="10"/>
      <c r="C735" s="10"/>
      <c r="D735" s="10"/>
      <c r="E735" s="10"/>
      <c r="F735" s="10"/>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row>
    <row r="736" spans="1:79" ht="12.75" customHeight="1" x14ac:dyDescent="0.2">
      <c r="A736" s="10"/>
      <c r="B736" s="10"/>
      <c r="C736" s="10"/>
      <c r="D736" s="10"/>
      <c r="E736" s="10"/>
      <c r="F736" s="10"/>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row>
    <row r="737" spans="1:79" ht="12.75" customHeight="1" x14ac:dyDescent="0.2">
      <c r="A737" s="10"/>
      <c r="B737" s="10"/>
      <c r="C737" s="10"/>
      <c r="D737" s="10"/>
      <c r="E737" s="10"/>
      <c r="F737" s="10"/>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row>
    <row r="738" spans="1:79" ht="12.75" customHeight="1" x14ac:dyDescent="0.2">
      <c r="A738" s="10"/>
      <c r="B738" s="10"/>
      <c r="C738" s="10"/>
      <c r="D738" s="10"/>
      <c r="E738" s="10"/>
      <c r="F738" s="10"/>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row>
    <row r="739" spans="1:79" ht="12.75" customHeight="1" x14ac:dyDescent="0.2">
      <c r="A739" s="10"/>
      <c r="B739" s="10"/>
      <c r="C739" s="10"/>
      <c r="D739" s="10"/>
      <c r="E739" s="10"/>
      <c r="F739" s="10"/>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row>
    <row r="740" spans="1:79" ht="12.75" customHeight="1" x14ac:dyDescent="0.2">
      <c r="A740" s="10"/>
      <c r="B740" s="10"/>
      <c r="C740" s="10"/>
      <c r="D740" s="10"/>
      <c r="E740" s="10"/>
      <c r="F740" s="10"/>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row>
    <row r="741" spans="1:79" ht="12.75" customHeight="1" x14ac:dyDescent="0.2">
      <c r="A741" s="10"/>
      <c r="B741" s="10"/>
      <c r="C741" s="10"/>
      <c r="D741" s="10"/>
      <c r="E741" s="10"/>
      <c r="F741" s="10"/>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row>
    <row r="742" spans="1:79" ht="12.75" customHeight="1" x14ac:dyDescent="0.2">
      <c r="A742" s="10"/>
      <c r="B742" s="10"/>
      <c r="C742" s="10"/>
      <c r="D742" s="10"/>
      <c r="E742" s="10"/>
      <c r="F742" s="10"/>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row>
    <row r="743" spans="1:79" ht="12.75" customHeight="1" x14ac:dyDescent="0.2">
      <c r="A743" s="10"/>
      <c r="B743" s="10"/>
      <c r="C743" s="10"/>
      <c r="D743" s="10"/>
      <c r="E743" s="10"/>
      <c r="F743" s="10"/>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row>
    <row r="744" spans="1:79" ht="12.75" customHeight="1" x14ac:dyDescent="0.2">
      <c r="A744" s="10"/>
      <c r="B744" s="10"/>
      <c r="C744" s="10"/>
      <c r="D744" s="10"/>
      <c r="E744" s="10"/>
      <c r="F744" s="10"/>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row>
    <row r="745" spans="1:79" ht="12.75" customHeight="1" x14ac:dyDescent="0.2">
      <c r="A745" s="10"/>
      <c r="B745" s="10"/>
      <c r="C745" s="10"/>
      <c r="D745" s="10"/>
      <c r="E745" s="10"/>
      <c r="F745" s="10"/>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row>
    <row r="746" spans="1:79" ht="12.75" customHeight="1" x14ac:dyDescent="0.2">
      <c r="A746" s="10"/>
      <c r="B746" s="10"/>
      <c r="C746" s="10"/>
      <c r="D746" s="10"/>
      <c r="E746" s="10"/>
      <c r="F746" s="10"/>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row>
    <row r="747" spans="1:79" ht="12.75" customHeight="1" x14ac:dyDescent="0.2">
      <c r="A747" s="10"/>
      <c r="B747" s="10"/>
      <c r="C747" s="10"/>
      <c r="D747" s="10"/>
      <c r="E747" s="10"/>
      <c r="F747" s="10"/>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row>
    <row r="748" spans="1:79" ht="12.75" customHeight="1" x14ac:dyDescent="0.2">
      <c r="A748" s="10"/>
      <c r="B748" s="10"/>
      <c r="C748" s="10"/>
      <c r="D748" s="10"/>
      <c r="E748" s="10"/>
      <c r="F748" s="10"/>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row>
    <row r="749" spans="1:79" ht="12.75" customHeight="1" x14ac:dyDescent="0.2">
      <c r="A749" s="10"/>
      <c r="B749" s="10"/>
      <c r="C749" s="10"/>
      <c r="D749" s="10"/>
      <c r="E749" s="10"/>
      <c r="F749" s="10"/>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row>
    <row r="750" spans="1:79" ht="12.75" customHeight="1" x14ac:dyDescent="0.2">
      <c r="A750" s="10"/>
      <c r="B750" s="10"/>
      <c r="C750" s="10"/>
      <c r="D750" s="10"/>
      <c r="E750" s="10"/>
      <c r="F750" s="10"/>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row>
    <row r="751" spans="1:79" ht="12.75" customHeight="1" x14ac:dyDescent="0.2">
      <c r="A751" s="10"/>
      <c r="B751" s="10"/>
      <c r="C751" s="10"/>
      <c r="D751" s="10"/>
      <c r="E751" s="10"/>
      <c r="F751" s="10"/>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row>
    <row r="752" spans="1:79" ht="12.75" customHeight="1" x14ac:dyDescent="0.2">
      <c r="A752" s="10"/>
      <c r="B752" s="10"/>
      <c r="C752" s="10"/>
      <c r="D752" s="10"/>
      <c r="E752" s="10"/>
      <c r="F752" s="10"/>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row>
    <row r="753" spans="1:79" ht="12.75" customHeight="1" x14ac:dyDescent="0.2">
      <c r="A753" s="10"/>
      <c r="B753" s="10"/>
      <c r="C753" s="10"/>
      <c r="D753" s="10"/>
      <c r="E753" s="10"/>
      <c r="F753" s="10"/>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row>
    <row r="754" spans="1:79" ht="12.75" customHeight="1" x14ac:dyDescent="0.2">
      <c r="A754" s="10"/>
      <c r="B754" s="10"/>
      <c r="C754" s="10"/>
      <c r="D754" s="10"/>
      <c r="E754" s="10"/>
      <c r="F754" s="10"/>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row>
    <row r="755" spans="1:79" ht="12.75" customHeight="1" x14ac:dyDescent="0.2">
      <c r="A755" s="10"/>
      <c r="B755" s="10"/>
      <c r="C755" s="10"/>
      <c r="D755" s="10"/>
      <c r="E755" s="10"/>
      <c r="F755" s="10"/>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row>
    <row r="756" spans="1:79" ht="12.75" customHeight="1" x14ac:dyDescent="0.2">
      <c r="A756" s="10"/>
      <c r="B756" s="10"/>
      <c r="C756" s="10"/>
      <c r="D756" s="10"/>
      <c r="E756" s="10"/>
      <c r="F756" s="10"/>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row>
    <row r="757" spans="1:79" ht="12.75" customHeight="1" x14ac:dyDescent="0.2">
      <c r="A757" s="10"/>
      <c r="B757" s="10"/>
      <c r="C757" s="10"/>
      <c r="D757" s="10"/>
      <c r="E757" s="10"/>
      <c r="F757" s="10"/>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row>
    <row r="758" spans="1:79" ht="12.75" customHeight="1" x14ac:dyDescent="0.2">
      <c r="A758" s="10"/>
      <c r="B758" s="10"/>
      <c r="C758" s="10"/>
      <c r="D758" s="10"/>
      <c r="E758" s="10"/>
      <c r="F758" s="10"/>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row>
    <row r="759" spans="1:79" ht="12.75" customHeight="1" x14ac:dyDescent="0.2">
      <c r="A759" s="10"/>
      <c r="B759" s="10"/>
      <c r="C759" s="10"/>
      <c r="D759" s="10"/>
      <c r="E759" s="10"/>
      <c r="F759" s="10"/>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row>
    <row r="760" spans="1:79" ht="12.75" customHeight="1" x14ac:dyDescent="0.2">
      <c r="A760" s="10"/>
      <c r="B760" s="10"/>
      <c r="C760" s="10"/>
      <c r="D760" s="10"/>
      <c r="E760" s="10"/>
      <c r="F760" s="10"/>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row>
    <row r="761" spans="1:79" ht="12.75" customHeight="1" x14ac:dyDescent="0.2">
      <c r="A761" s="10"/>
      <c r="B761" s="10"/>
      <c r="C761" s="10"/>
      <c r="D761" s="10"/>
      <c r="E761" s="10"/>
      <c r="F761" s="10"/>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row>
    <row r="762" spans="1:79" ht="12.75" customHeight="1" x14ac:dyDescent="0.2">
      <c r="A762" s="10"/>
      <c r="B762" s="10"/>
      <c r="C762" s="10"/>
      <c r="D762" s="10"/>
      <c r="E762" s="10"/>
      <c r="F762" s="10"/>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row>
    <row r="763" spans="1:79" ht="12.75" customHeight="1" x14ac:dyDescent="0.2">
      <c r="A763" s="10"/>
      <c r="B763" s="10"/>
      <c r="C763" s="10"/>
      <c r="D763" s="10"/>
      <c r="E763" s="10"/>
      <c r="F763" s="10"/>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row>
    <row r="764" spans="1:79" ht="12.75" customHeight="1" x14ac:dyDescent="0.2">
      <c r="A764" s="10"/>
      <c r="B764" s="10"/>
      <c r="C764" s="10"/>
      <c r="D764" s="10"/>
      <c r="E764" s="10"/>
      <c r="F764" s="10"/>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row>
    <row r="765" spans="1:79" ht="12.75" customHeight="1" x14ac:dyDescent="0.2">
      <c r="A765" s="10"/>
      <c r="B765" s="10"/>
      <c r="C765" s="10"/>
      <c r="D765" s="10"/>
      <c r="E765" s="10"/>
      <c r="F765" s="10"/>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row>
    <row r="766" spans="1:79" ht="12.75" customHeight="1" x14ac:dyDescent="0.2">
      <c r="A766" s="10"/>
      <c r="B766" s="10"/>
      <c r="C766" s="10"/>
      <c r="D766" s="10"/>
      <c r="E766" s="10"/>
      <c r="F766" s="10"/>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row>
    <row r="767" spans="1:79" ht="12.75" customHeight="1" x14ac:dyDescent="0.2">
      <c r="A767" s="10"/>
      <c r="B767" s="10"/>
      <c r="C767" s="10"/>
      <c r="D767" s="10"/>
      <c r="E767" s="10"/>
      <c r="F767" s="10"/>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row>
    <row r="768" spans="1:79" ht="12.75" customHeight="1" x14ac:dyDescent="0.2">
      <c r="A768" s="10"/>
      <c r="B768" s="10"/>
      <c r="C768" s="10"/>
      <c r="D768" s="10"/>
      <c r="E768" s="10"/>
      <c r="F768" s="10"/>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row>
    <row r="769" spans="1:79" ht="12.75" customHeight="1" x14ac:dyDescent="0.2">
      <c r="A769" s="10"/>
      <c r="B769" s="10"/>
      <c r="C769" s="10"/>
      <c r="D769" s="10"/>
      <c r="E769" s="10"/>
      <c r="F769" s="10"/>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row>
    <row r="770" spans="1:79" ht="12.75" customHeight="1" x14ac:dyDescent="0.2">
      <c r="A770" s="10"/>
      <c r="B770" s="10"/>
      <c r="C770" s="10"/>
      <c r="D770" s="10"/>
      <c r="E770" s="10"/>
      <c r="F770" s="10"/>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row>
    <row r="771" spans="1:79" ht="12.75" customHeight="1" x14ac:dyDescent="0.2">
      <c r="A771" s="10"/>
      <c r="B771" s="10"/>
      <c r="C771" s="10"/>
      <c r="D771" s="10"/>
      <c r="E771" s="10"/>
      <c r="F771" s="10"/>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row>
    <row r="772" spans="1:79" ht="12.75" customHeight="1" x14ac:dyDescent="0.2">
      <c r="A772" s="10"/>
      <c r="B772" s="10"/>
      <c r="C772" s="10"/>
      <c r="D772" s="10"/>
      <c r="E772" s="10"/>
      <c r="F772" s="10"/>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c r="BW772" s="10"/>
      <c r="BX772" s="10"/>
      <c r="BY772" s="10"/>
      <c r="BZ772" s="10"/>
      <c r="CA772" s="10"/>
    </row>
    <row r="773" spans="1:79" ht="12.75" customHeight="1" x14ac:dyDescent="0.2">
      <c r="A773" s="10"/>
      <c r="B773" s="10"/>
      <c r="C773" s="10"/>
      <c r="D773" s="10"/>
      <c r="E773" s="10"/>
      <c r="F773" s="10"/>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c r="BQ773" s="10"/>
      <c r="BR773" s="10"/>
      <c r="BS773" s="10"/>
      <c r="BT773" s="10"/>
      <c r="BU773" s="10"/>
      <c r="BV773" s="10"/>
      <c r="BW773" s="10"/>
      <c r="BX773" s="10"/>
      <c r="BY773" s="10"/>
      <c r="BZ773" s="10"/>
      <c r="CA773" s="10"/>
    </row>
    <row r="774" spans="1:79" ht="12.75" customHeight="1" x14ac:dyDescent="0.2">
      <c r="A774" s="10"/>
      <c r="B774" s="10"/>
      <c r="C774" s="10"/>
      <c r="D774" s="10"/>
      <c r="E774" s="10"/>
      <c r="F774" s="10"/>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c r="BQ774" s="10"/>
      <c r="BR774" s="10"/>
      <c r="BS774" s="10"/>
      <c r="BT774" s="10"/>
      <c r="BU774" s="10"/>
      <c r="BV774" s="10"/>
      <c r="BW774" s="10"/>
      <c r="BX774" s="10"/>
      <c r="BY774" s="10"/>
      <c r="BZ774" s="10"/>
      <c r="CA774" s="10"/>
    </row>
    <row r="775" spans="1:79" ht="12.75" customHeight="1" x14ac:dyDescent="0.2">
      <c r="A775" s="10"/>
      <c r="B775" s="10"/>
      <c r="C775" s="10"/>
      <c r="D775" s="10"/>
      <c r="E775" s="10"/>
      <c r="F775" s="10"/>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c r="BW775" s="10"/>
      <c r="BX775" s="10"/>
      <c r="BY775" s="10"/>
      <c r="BZ775" s="10"/>
      <c r="CA775" s="10"/>
    </row>
    <row r="776" spans="1:79" ht="12.75" customHeight="1" x14ac:dyDescent="0.2">
      <c r="A776" s="10"/>
      <c r="B776" s="10"/>
      <c r="C776" s="10"/>
      <c r="D776" s="10"/>
      <c r="E776" s="10"/>
      <c r="F776" s="10"/>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c r="BW776" s="10"/>
      <c r="BX776" s="10"/>
      <c r="BY776" s="10"/>
      <c r="BZ776" s="10"/>
      <c r="CA776" s="10"/>
    </row>
    <row r="777" spans="1:79" ht="12.75" customHeight="1" x14ac:dyDescent="0.2">
      <c r="A777" s="10"/>
      <c r="B777" s="10"/>
      <c r="C777" s="10"/>
      <c r="D777" s="10"/>
      <c r="E777" s="10"/>
      <c r="F777" s="10"/>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0"/>
      <c r="BR777" s="10"/>
      <c r="BS777" s="10"/>
      <c r="BT777" s="10"/>
      <c r="BU777" s="10"/>
      <c r="BV777" s="10"/>
      <c r="BW777" s="10"/>
      <c r="BX777" s="10"/>
      <c r="BY777" s="10"/>
      <c r="BZ777" s="10"/>
      <c r="CA777" s="10"/>
    </row>
    <row r="778" spans="1:79" ht="12.75" customHeight="1" x14ac:dyDescent="0.2">
      <c r="A778" s="10"/>
      <c r="B778" s="10"/>
      <c r="C778" s="10"/>
      <c r="D778" s="10"/>
      <c r="E778" s="10"/>
      <c r="F778" s="10"/>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c r="BQ778" s="10"/>
      <c r="BR778" s="10"/>
      <c r="BS778" s="10"/>
      <c r="BT778" s="10"/>
      <c r="BU778" s="10"/>
      <c r="BV778" s="10"/>
      <c r="BW778" s="10"/>
      <c r="BX778" s="10"/>
      <c r="BY778" s="10"/>
      <c r="BZ778" s="10"/>
      <c r="CA778" s="10"/>
    </row>
    <row r="779" spans="1:79" ht="12.75" customHeight="1" x14ac:dyDescent="0.2">
      <c r="A779" s="10"/>
      <c r="B779" s="10"/>
      <c r="C779" s="10"/>
      <c r="D779" s="10"/>
      <c r="E779" s="10"/>
      <c r="F779" s="10"/>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c r="BQ779" s="10"/>
      <c r="BR779" s="10"/>
      <c r="BS779" s="10"/>
      <c r="BT779" s="10"/>
      <c r="BU779" s="10"/>
      <c r="BV779" s="10"/>
      <c r="BW779" s="10"/>
      <c r="BX779" s="10"/>
      <c r="BY779" s="10"/>
      <c r="BZ779" s="10"/>
      <c r="CA779" s="10"/>
    </row>
    <row r="780" spans="1:79" ht="12.75" customHeight="1" x14ac:dyDescent="0.2">
      <c r="A780" s="10"/>
      <c r="B780" s="10"/>
      <c r="C780" s="10"/>
      <c r="D780" s="10"/>
      <c r="E780" s="10"/>
      <c r="F780" s="10"/>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c r="BQ780" s="10"/>
      <c r="BR780" s="10"/>
      <c r="BS780" s="10"/>
      <c r="BT780" s="10"/>
      <c r="BU780" s="10"/>
      <c r="BV780" s="10"/>
      <c r="BW780" s="10"/>
      <c r="BX780" s="10"/>
      <c r="BY780" s="10"/>
      <c r="BZ780" s="10"/>
      <c r="CA780" s="10"/>
    </row>
    <row r="781" spans="1:79" ht="12.75" customHeight="1" x14ac:dyDescent="0.2">
      <c r="A781" s="10"/>
      <c r="B781" s="10"/>
      <c r="C781" s="10"/>
      <c r="D781" s="10"/>
      <c r="E781" s="10"/>
      <c r="F781" s="10"/>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c r="BS781" s="10"/>
      <c r="BT781" s="10"/>
      <c r="BU781" s="10"/>
      <c r="BV781" s="10"/>
      <c r="BW781" s="10"/>
      <c r="BX781" s="10"/>
      <c r="BY781" s="10"/>
      <c r="BZ781" s="10"/>
      <c r="CA781" s="10"/>
    </row>
    <row r="782" spans="1:79" ht="12.75" customHeight="1" x14ac:dyDescent="0.2">
      <c r="A782" s="10"/>
      <c r="B782" s="10"/>
      <c r="C782" s="10"/>
      <c r="D782" s="10"/>
      <c r="E782" s="10"/>
      <c r="F782" s="10"/>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c r="CA782" s="10"/>
    </row>
    <row r="783" spans="1:79" ht="12.75" customHeight="1" x14ac:dyDescent="0.2">
      <c r="A783" s="10"/>
      <c r="B783" s="10"/>
      <c r="C783" s="10"/>
      <c r="D783" s="10"/>
      <c r="E783" s="10"/>
      <c r="F783" s="10"/>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c r="BW783" s="10"/>
      <c r="BX783" s="10"/>
      <c r="BY783" s="10"/>
      <c r="BZ783" s="10"/>
      <c r="CA783" s="10"/>
    </row>
    <row r="784" spans="1:79" ht="12.75" customHeight="1" x14ac:dyDescent="0.2">
      <c r="A784" s="10"/>
      <c r="B784" s="10"/>
      <c r="C784" s="10"/>
      <c r="D784" s="10"/>
      <c r="E784" s="10"/>
      <c r="F784" s="10"/>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c r="CA784" s="10"/>
    </row>
    <row r="785" spans="1:79" ht="12.75" customHeight="1" x14ac:dyDescent="0.2">
      <c r="A785" s="10"/>
      <c r="B785" s="10"/>
      <c r="C785" s="10"/>
      <c r="D785" s="10"/>
      <c r="E785" s="10"/>
      <c r="F785" s="10"/>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0"/>
      <c r="BV785" s="10"/>
      <c r="BW785" s="10"/>
      <c r="BX785" s="10"/>
      <c r="BY785" s="10"/>
      <c r="BZ785" s="10"/>
      <c r="CA785" s="10"/>
    </row>
    <row r="786" spans="1:79" ht="12.75" customHeight="1" x14ac:dyDescent="0.2">
      <c r="A786" s="10"/>
      <c r="B786" s="10"/>
      <c r="C786" s="10"/>
      <c r="D786" s="10"/>
      <c r="E786" s="10"/>
      <c r="F786" s="10"/>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0"/>
      <c r="BV786" s="10"/>
      <c r="BW786" s="10"/>
      <c r="BX786" s="10"/>
      <c r="BY786" s="10"/>
      <c r="BZ786" s="10"/>
      <c r="CA786" s="10"/>
    </row>
    <row r="787" spans="1:79" ht="12.75" customHeight="1" x14ac:dyDescent="0.2">
      <c r="A787" s="10"/>
      <c r="B787" s="10"/>
      <c r="C787" s="10"/>
      <c r="D787" s="10"/>
      <c r="E787" s="10"/>
      <c r="F787" s="10"/>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0"/>
      <c r="BV787" s="10"/>
      <c r="BW787" s="10"/>
      <c r="BX787" s="10"/>
      <c r="BY787" s="10"/>
      <c r="BZ787" s="10"/>
      <c r="CA787" s="10"/>
    </row>
    <row r="788" spans="1:79" ht="12.75" customHeight="1" x14ac:dyDescent="0.2">
      <c r="A788" s="10"/>
      <c r="B788" s="10"/>
      <c r="C788" s="10"/>
      <c r="D788" s="10"/>
      <c r="E788" s="10"/>
      <c r="F788" s="10"/>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c r="BW788" s="10"/>
      <c r="BX788" s="10"/>
      <c r="BY788" s="10"/>
      <c r="BZ788" s="10"/>
      <c r="CA788" s="10"/>
    </row>
    <row r="789" spans="1:79" ht="12.75" customHeight="1" x14ac:dyDescent="0.2">
      <c r="A789" s="10"/>
      <c r="B789" s="10"/>
      <c r="C789" s="10"/>
      <c r="D789" s="10"/>
      <c r="E789" s="10"/>
      <c r="F789" s="10"/>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c r="BW789" s="10"/>
      <c r="BX789" s="10"/>
      <c r="BY789" s="10"/>
      <c r="BZ789" s="10"/>
      <c r="CA789" s="10"/>
    </row>
    <row r="790" spans="1:79" ht="12.75" customHeight="1" x14ac:dyDescent="0.2">
      <c r="A790" s="10"/>
      <c r="B790" s="10"/>
      <c r="C790" s="10"/>
      <c r="D790" s="10"/>
      <c r="E790" s="10"/>
      <c r="F790" s="10"/>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c r="BW790" s="10"/>
      <c r="BX790" s="10"/>
      <c r="BY790" s="10"/>
      <c r="BZ790" s="10"/>
      <c r="CA790" s="10"/>
    </row>
    <row r="791" spans="1:79" ht="12.75" customHeight="1" x14ac:dyDescent="0.2">
      <c r="A791" s="10"/>
      <c r="B791" s="10"/>
      <c r="C791" s="10"/>
      <c r="D791" s="10"/>
      <c r="E791" s="10"/>
      <c r="F791" s="10"/>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c r="BW791" s="10"/>
      <c r="BX791" s="10"/>
      <c r="BY791" s="10"/>
      <c r="BZ791" s="10"/>
      <c r="CA791" s="10"/>
    </row>
    <row r="792" spans="1:79" ht="12.75" customHeight="1" x14ac:dyDescent="0.2">
      <c r="A792" s="10"/>
      <c r="B792" s="10"/>
      <c r="C792" s="10"/>
      <c r="D792" s="10"/>
      <c r="E792" s="10"/>
      <c r="F792" s="10"/>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0"/>
      <c r="BV792" s="10"/>
      <c r="BW792" s="10"/>
      <c r="BX792" s="10"/>
      <c r="BY792" s="10"/>
      <c r="BZ792" s="10"/>
      <c r="CA792" s="10"/>
    </row>
    <row r="793" spans="1:79" ht="12.75" customHeight="1" x14ac:dyDescent="0.2">
      <c r="A793" s="10"/>
      <c r="B793" s="10"/>
      <c r="C793" s="10"/>
      <c r="D793" s="10"/>
      <c r="E793" s="10"/>
      <c r="F793" s="10"/>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0"/>
      <c r="BV793" s="10"/>
      <c r="BW793" s="10"/>
      <c r="BX793" s="10"/>
      <c r="BY793" s="10"/>
      <c r="BZ793" s="10"/>
      <c r="CA793" s="10"/>
    </row>
    <row r="794" spans="1:79" ht="12.75" customHeight="1" x14ac:dyDescent="0.2">
      <c r="A794" s="10"/>
      <c r="B794" s="10"/>
      <c r="C794" s="10"/>
      <c r="D794" s="10"/>
      <c r="E794" s="10"/>
      <c r="F794" s="10"/>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0"/>
      <c r="BV794" s="10"/>
      <c r="BW794" s="10"/>
      <c r="BX794" s="10"/>
      <c r="BY794" s="10"/>
      <c r="BZ794" s="10"/>
      <c r="CA794" s="10"/>
    </row>
    <row r="795" spans="1:79" ht="12.75" customHeight="1" x14ac:dyDescent="0.2">
      <c r="A795" s="10"/>
      <c r="B795" s="10"/>
      <c r="C795" s="10"/>
      <c r="D795" s="10"/>
      <c r="E795" s="10"/>
      <c r="F795" s="10"/>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0"/>
      <c r="BR795" s="10"/>
      <c r="BS795" s="10"/>
      <c r="BT795" s="10"/>
      <c r="BU795" s="10"/>
      <c r="BV795" s="10"/>
      <c r="BW795" s="10"/>
      <c r="BX795" s="10"/>
      <c r="BY795" s="10"/>
      <c r="BZ795" s="10"/>
      <c r="CA795" s="10"/>
    </row>
    <row r="796" spans="1:79" ht="12.75" customHeight="1" x14ac:dyDescent="0.2">
      <c r="A796" s="10"/>
      <c r="B796" s="10"/>
      <c r="C796" s="10"/>
      <c r="D796" s="10"/>
      <c r="E796" s="10"/>
      <c r="F796" s="10"/>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row>
    <row r="797" spans="1:79" ht="12.75" customHeight="1" x14ac:dyDescent="0.2">
      <c r="A797" s="10"/>
      <c r="B797" s="10"/>
      <c r="C797" s="10"/>
      <c r="D797" s="10"/>
      <c r="E797" s="10"/>
      <c r="F797" s="10"/>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c r="BR797" s="10"/>
      <c r="BS797" s="10"/>
      <c r="BT797" s="10"/>
      <c r="BU797" s="10"/>
      <c r="BV797" s="10"/>
      <c r="BW797" s="10"/>
      <c r="BX797" s="10"/>
      <c r="BY797" s="10"/>
      <c r="BZ797" s="10"/>
      <c r="CA797" s="10"/>
    </row>
    <row r="798" spans="1:79" ht="12.75" customHeight="1" x14ac:dyDescent="0.2">
      <c r="A798" s="10"/>
      <c r="B798" s="10"/>
      <c r="C798" s="10"/>
      <c r="D798" s="10"/>
      <c r="E798" s="10"/>
      <c r="F798" s="10"/>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c r="BW798" s="10"/>
      <c r="BX798" s="10"/>
      <c r="BY798" s="10"/>
      <c r="BZ798" s="10"/>
      <c r="CA798" s="10"/>
    </row>
    <row r="799" spans="1:79" ht="12.75" customHeight="1" x14ac:dyDescent="0.2">
      <c r="A799" s="10"/>
      <c r="B799" s="10"/>
      <c r="C799" s="10"/>
      <c r="D799" s="10"/>
      <c r="E799" s="10"/>
      <c r="F799" s="10"/>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c r="BQ799" s="10"/>
      <c r="BR799" s="10"/>
      <c r="BS799" s="10"/>
      <c r="BT799" s="10"/>
      <c r="BU799" s="10"/>
      <c r="BV799" s="10"/>
      <c r="BW799" s="10"/>
      <c r="BX799" s="10"/>
      <c r="BY799" s="10"/>
      <c r="BZ799" s="10"/>
      <c r="CA799" s="10"/>
    </row>
    <row r="800" spans="1:79" ht="12.75" customHeight="1" x14ac:dyDescent="0.2">
      <c r="A800" s="10"/>
      <c r="B800" s="10"/>
      <c r="C800" s="10"/>
      <c r="D800" s="10"/>
      <c r="E800" s="10"/>
      <c r="F800" s="10"/>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c r="BQ800" s="10"/>
      <c r="BR800" s="10"/>
      <c r="BS800" s="10"/>
      <c r="BT800" s="10"/>
      <c r="BU800" s="10"/>
      <c r="BV800" s="10"/>
      <c r="BW800" s="10"/>
      <c r="BX800" s="10"/>
      <c r="BY800" s="10"/>
      <c r="BZ800" s="10"/>
      <c r="CA800" s="10"/>
    </row>
    <row r="801" spans="1:79" ht="12.75" customHeight="1" x14ac:dyDescent="0.2">
      <c r="A801" s="10"/>
      <c r="B801" s="10"/>
      <c r="C801" s="10"/>
      <c r="D801" s="10"/>
      <c r="E801" s="10"/>
      <c r="F801" s="10"/>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c r="BW801" s="10"/>
      <c r="BX801" s="10"/>
      <c r="BY801" s="10"/>
      <c r="BZ801" s="10"/>
      <c r="CA801" s="10"/>
    </row>
    <row r="802" spans="1:79" ht="12.75" customHeight="1" x14ac:dyDescent="0.2">
      <c r="A802" s="10"/>
      <c r="B802" s="10"/>
      <c r="C802" s="10"/>
      <c r="D802" s="10"/>
      <c r="E802" s="10"/>
      <c r="F802" s="10"/>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0"/>
      <c r="BV802" s="10"/>
      <c r="BW802" s="10"/>
      <c r="BX802" s="10"/>
      <c r="BY802" s="10"/>
      <c r="BZ802" s="10"/>
      <c r="CA802" s="10"/>
    </row>
    <row r="803" spans="1:79" ht="12.75" customHeight="1" x14ac:dyDescent="0.2">
      <c r="A803" s="10"/>
      <c r="B803" s="10"/>
      <c r="C803" s="10"/>
      <c r="D803" s="10"/>
      <c r="E803" s="10"/>
      <c r="F803" s="10"/>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c r="BW803" s="10"/>
      <c r="BX803" s="10"/>
      <c r="BY803" s="10"/>
      <c r="BZ803" s="10"/>
      <c r="CA803" s="10"/>
    </row>
    <row r="804" spans="1:79" ht="12.75" customHeight="1" x14ac:dyDescent="0.2">
      <c r="A804" s="10"/>
      <c r="B804" s="10"/>
      <c r="C804" s="10"/>
      <c r="D804" s="10"/>
      <c r="E804" s="10"/>
      <c r="F804" s="10"/>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0"/>
      <c r="BV804" s="10"/>
      <c r="BW804" s="10"/>
      <c r="BX804" s="10"/>
      <c r="BY804" s="10"/>
      <c r="BZ804" s="10"/>
      <c r="CA804" s="10"/>
    </row>
    <row r="805" spans="1:79" ht="12.75" customHeight="1" x14ac:dyDescent="0.2">
      <c r="A805" s="10"/>
      <c r="B805" s="10"/>
      <c r="C805" s="10"/>
      <c r="D805" s="10"/>
      <c r="E805" s="10"/>
      <c r="F805" s="10"/>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0"/>
      <c r="BV805" s="10"/>
      <c r="BW805" s="10"/>
      <c r="BX805" s="10"/>
      <c r="BY805" s="10"/>
      <c r="BZ805" s="10"/>
      <c r="CA805" s="10"/>
    </row>
    <row r="806" spans="1:79" ht="12.75" customHeight="1" x14ac:dyDescent="0.2">
      <c r="A806" s="10"/>
      <c r="B806" s="10"/>
      <c r="C806" s="10"/>
      <c r="D806" s="10"/>
      <c r="E806" s="10"/>
      <c r="F806" s="10"/>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0"/>
      <c r="BR806" s="10"/>
      <c r="BS806" s="10"/>
      <c r="BT806" s="10"/>
      <c r="BU806" s="10"/>
      <c r="BV806" s="10"/>
      <c r="BW806" s="10"/>
      <c r="BX806" s="10"/>
      <c r="BY806" s="10"/>
      <c r="BZ806" s="10"/>
      <c r="CA806" s="10"/>
    </row>
    <row r="807" spans="1:79" ht="12.75" customHeight="1" x14ac:dyDescent="0.2">
      <c r="A807" s="10"/>
      <c r="B807" s="10"/>
      <c r="C807" s="10"/>
      <c r="D807" s="10"/>
      <c r="E807" s="10"/>
      <c r="F807" s="10"/>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c r="BQ807" s="10"/>
      <c r="BR807" s="10"/>
      <c r="BS807" s="10"/>
      <c r="BT807" s="10"/>
      <c r="BU807" s="10"/>
      <c r="BV807" s="10"/>
      <c r="BW807" s="10"/>
      <c r="BX807" s="10"/>
      <c r="BY807" s="10"/>
      <c r="BZ807" s="10"/>
      <c r="CA807" s="10"/>
    </row>
    <row r="808" spans="1:79" ht="12.75" customHeight="1" x14ac:dyDescent="0.2">
      <c r="A808" s="10"/>
      <c r="B808" s="10"/>
      <c r="C808" s="10"/>
      <c r="D808" s="10"/>
      <c r="E808" s="10"/>
      <c r="F808" s="10"/>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c r="BW808" s="10"/>
      <c r="BX808" s="10"/>
      <c r="BY808" s="10"/>
      <c r="BZ808" s="10"/>
      <c r="CA808" s="10"/>
    </row>
    <row r="809" spans="1:79" ht="12.75" customHeight="1" x14ac:dyDescent="0.2">
      <c r="A809" s="10"/>
      <c r="B809" s="10"/>
      <c r="C809" s="10"/>
      <c r="D809" s="10"/>
      <c r="E809" s="10"/>
      <c r="F809" s="10"/>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c r="BW809" s="10"/>
      <c r="BX809" s="10"/>
      <c r="BY809" s="10"/>
      <c r="BZ809" s="10"/>
      <c r="CA809" s="10"/>
    </row>
    <row r="810" spans="1:79" ht="12.75" customHeight="1" x14ac:dyDescent="0.2">
      <c r="A810" s="10"/>
      <c r="B810" s="10"/>
      <c r="C810" s="10"/>
      <c r="D810" s="10"/>
      <c r="E810" s="10"/>
      <c r="F810" s="10"/>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c r="BQ810" s="10"/>
      <c r="BR810" s="10"/>
      <c r="BS810" s="10"/>
      <c r="BT810" s="10"/>
      <c r="BU810" s="10"/>
      <c r="BV810" s="10"/>
      <c r="BW810" s="10"/>
      <c r="BX810" s="10"/>
      <c r="BY810" s="10"/>
      <c r="BZ810" s="10"/>
      <c r="CA810" s="10"/>
    </row>
    <row r="811" spans="1:79" ht="12.75" customHeight="1" x14ac:dyDescent="0.2">
      <c r="A811" s="10"/>
      <c r="B811" s="10"/>
      <c r="C811" s="10"/>
      <c r="D811" s="10"/>
      <c r="E811" s="10"/>
      <c r="F811" s="10"/>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c r="BQ811" s="10"/>
      <c r="BR811" s="10"/>
      <c r="BS811" s="10"/>
      <c r="BT811" s="10"/>
      <c r="BU811" s="10"/>
      <c r="BV811" s="10"/>
      <c r="BW811" s="10"/>
      <c r="BX811" s="10"/>
      <c r="BY811" s="10"/>
      <c r="BZ811" s="10"/>
      <c r="CA811" s="10"/>
    </row>
    <row r="812" spans="1:79" ht="12.75" customHeight="1" x14ac:dyDescent="0.2">
      <c r="A812" s="10"/>
      <c r="B812" s="10"/>
      <c r="C812" s="10"/>
      <c r="D812" s="10"/>
      <c r="E812" s="10"/>
      <c r="F812" s="10"/>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c r="BQ812" s="10"/>
      <c r="BR812" s="10"/>
      <c r="BS812" s="10"/>
      <c r="BT812" s="10"/>
      <c r="BU812" s="10"/>
      <c r="BV812" s="10"/>
      <c r="BW812" s="10"/>
      <c r="BX812" s="10"/>
      <c r="BY812" s="10"/>
      <c r="BZ812" s="10"/>
      <c r="CA812" s="10"/>
    </row>
    <row r="813" spans="1:79" ht="12.75" customHeight="1" x14ac:dyDescent="0.2">
      <c r="A813" s="10"/>
      <c r="B813" s="10"/>
      <c r="C813" s="10"/>
      <c r="D813" s="10"/>
      <c r="E813" s="10"/>
      <c r="F813" s="10"/>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c r="BQ813" s="10"/>
      <c r="BR813" s="10"/>
      <c r="BS813" s="10"/>
      <c r="BT813" s="10"/>
      <c r="BU813" s="10"/>
      <c r="BV813" s="10"/>
      <c r="BW813" s="10"/>
      <c r="BX813" s="10"/>
      <c r="BY813" s="10"/>
      <c r="BZ813" s="10"/>
      <c r="CA813" s="10"/>
    </row>
    <row r="814" spans="1:79" ht="12.75" customHeight="1" x14ac:dyDescent="0.2">
      <c r="A814" s="10"/>
      <c r="B814" s="10"/>
      <c r="C814" s="10"/>
      <c r="D814" s="10"/>
      <c r="E814" s="10"/>
      <c r="F814" s="10"/>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c r="BW814" s="10"/>
      <c r="BX814" s="10"/>
      <c r="BY814" s="10"/>
      <c r="BZ814" s="10"/>
      <c r="CA814" s="10"/>
    </row>
    <row r="815" spans="1:79" ht="12.75" customHeight="1" x14ac:dyDescent="0.2">
      <c r="A815" s="10"/>
      <c r="B815" s="10"/>
      <c r="C815" s="10"/>
      <c r="D815" s="10"/>
      <c r="E815" s="10"/>
      <c r="F815" s="10"/>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c r="BW815" s="10"/>
      <c r="BX815" s="10"/>
      <c r="BY815" s="10"/>
      <c r="BZ815" s="10"/>
      <c r="CA815" s="10"/>
    </row>
    <row r="816" spans="1:79" ht="12.75" customHeight="1" x14ac:dyDescent="0.2">
      <c r="A816" s="10"/>
      <c r="B816" s="10"/>
      <c r="C816" s="10"/>
      <c r="D816" s="10"/>
      <c r="E816" s="10"/>
      <c r="F816" s="10"/>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0"/>
      <c r="BV816" s="10"/>
      <c r="BW816" s="10"/>
      <c r="BX816" s="10"/>
      <c r="BY816" s="10"/>
      <c r="BZ816" s="10"/>
      <c r="CA816" s="10"/>
    </row>
    <row r="817" spans="1:79" ht="12.75" customHeight="1" x14ac:dyDescent="0.2">
      <c r="A817" s="10"/>
      <c r="B817" s="10"/>
      <c r="C817" s="10"/>
      <c r="D817" s="10"/>
      <c r="E817" s="10"/>
      <c r="F817" s="10"/>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0"/>
      <c r="BV817" s="10"/>
      <c r="BW817" s="10"/>
      <c r="BX817" s="10"/>
      <c r="BY817" s="10"/>
      <c r="BZ817" s="10"/>
      <c r="CA817" s="10"/>
    </row>
    <row r="818" spans="1:79" ht="12.75" customHeight="1" x14ac:dyDescent="0.2">
      <c r="A818" s="10"/>
      <c r="B818" s="10"/>
      <c r="C818" s="10"/>
      <c r="D818" s="10"/>
      <c r="E818" s="10"/>
      <c r="F818" s="10"/>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c r="BS818" s="10"/>
      <c r="BT818" s="10"/>
      <c r="BU818" s="10"/>
      <c r="BV818" s="10"/>
      <c r="BW818" s="10"/>
      <c r="BX818" s="10"/>
      <c r="BY818" s="10"/>
      <c r="BZ818" s="10"/>
      <c r="CA818" s="10"/>
    </row>
    <row r="819" spans="1:79" ht="12.75" customHeight="1" x14ac:dyDescent="0.2">
      <c r="A819" s="10"/>
      <c r="B819" s="10"/>
      <c r="C819" s="10"/>
      <c r="D819" s="10"/>
      <c r="E819" s="10"/>
      <c r="F819" s="10"/>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c r="BS819" s="10"/>
      <c r="BT819" s="10"/>
      <c r="BU819" s="10"/>
      <c r="BV819" s="10"/>
      <c r="BW819" s="10"/>
      <c r="BX819" s="10"/>
      <c r="BY819" s="10"/>
      <c r="BZ819" s="10"/>
      <c r="CA819" s="10"/>
    </row>
    <row r="820" spans="1:79" ht="12.75" customHeight="1" x14ac:dyDescent="0.2">
      <c r="A820" s="10"/>
      <c r="B820" s="10"/>
      <c r="C820" s="10"/>
      <c r="D820" s="10"/>
      <c r="E820" s="10"/>
      <c r="F820" s="10"/>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0"/>
      <c r="BV820" s="10"/>
      <c r="BW820" s="10"/>
      <c r="BX820" s="10"/>
      <c r="BY820" s="10"/>
      <c r="BZ820" s="10"/>
      <c r="CA820" s="10"/>
    </row>
    <row r="821" spans="1:79" ht="12.75" customHeight="1" x14ac:dyDescent="0.2">
      <c r="A821" s="10"/>
      <c r="B821" s="10"/>
      <c r="C821" s="10"/>
      <c r="D821" s="10"/>
      <c r="E821" s="10"/>
      <c r="F821" s="10"/>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0"/>
      <c r="BV821" s="10"/>
      <c r="BW821" s="10"/>
      <c r="BX821" s="10"/>
      <c r="BY821" s="10"/>
      <c r="BZ821" s="10"/>
      <c r="CA821" s="10"/>
    </row>
    <row r="822" spans="1:79" ht="12.75" customHeight="1" x14ac:dyDescent="0.2">
      <c r="A822" s="10"/>
      <c r="B822" s="10"/>
      <c r="C822" s="10"/>
      <c r="D822" s="10"/>
      <c r="E822" s="10"/>
      <c r="F822" s="10"/>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0"/>
      <c r="BV822" s="10"/>
      <c r="BW822" s="10"/>
      <c r="BX822" s="10"/>
      <c r="BY822" s="10"/>
      <c r="BZ822" s="10"/>
      <c r="CA822" s="10"/>
    </row>
    <row r="823" spans="1:79" ht="12.75" customHeight="1" x14ac:dyDescent="0.2">
      <c r="A823" s="10"/>
      <c r="B823" s="10"/>
      <c r="C823" s="10"/>
      <c r="D823" s="10"/>
      <c r="E823" s="10"/>
      <c r="F823" s="10"/>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0"/>
      <c r="BR823" s="10"/>
      <c r="BS823" s="10"/>
      <c r="BT823" s="10"/>
      <c r="BU823" s="10"/>
      <c r="BV823" s="10"/>
      <c r="BW823" s="10"/>
      <c r="BX823" s="10"/>
      <c r="BY823" s="10"/>
      <c r="BZ823" s="10"/>
      <c r="CA823" s="10"/>
    </row>
    <row r="824" spans="1:79" ht="12.75" customHeight="1" x14ac:dyDescent="0.2">
      <c r="A824" s="10"/>
      <c r="B824" s="10"/>
      <c r="C824" s="10"/>
      <c r="D824" s="10"/>
      <c r="E824" s="10"/>
      <c r="F824" s="10"/>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c r="BM824" s="10"/>
      <c r="BN824" s="10"/>
      <c r="BO824" s="10"/>
      <c r="BP824" s="10"/>
      <c r="BQ824" s="10"/>
      <c r="BR824" s="10"/>
      <c r="BS824" s="10"/>
      <c r="BT824" s="10"/>
      <c r="BU824" s="10"/>
      <c r="BV824" s="10"/>
      <c r="BW824" s="10"/>
      <c r="BX824" s="10"/>
      <c r="BY824" s="10"/>
      <c r="BZ824" s="10"/>
      <c r="CA824" s="10"/>
    </row>
    <row r="825" spans="1:79" ht="12.75" customHeight="1" x14ac:dyDescent="0.2">
      <c r="A825" s="10"/>
      <c r="B825" s="10"/>
      <c r="C825" s="10"/>
      <c r="D825" s="10"/>
      <c r="E825" s="10"/>
      <c r="F825" s="10"/>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c r="BQ825" s="10"/>
      <c r="BR825" s="10"/>
      <c r="BS825" s="10"/>
      <c r="BT825" s="10"/>
      <c r="BU825" s="10"/>
      <c r="BV825" s="10"/>
      <c r="BW825" s="10"/>
      <c r="BX825" s="10"/>
      <c r="BY825" s="10"/>
      <c r="BZ825" s="10"/>
      <c r="CA825" s="10"/>
    </row>
    <row r="826" spans="1:79" ht="12.75" customHeight="1" x14ac:dyDescent="0.2">
      <c r="A826" s="10"/>
      <c r="B826" s="10"/>
      <c r="C826" s="10"/>
      <c r="D826" s="10"/>
      <c r="E826" s="10"/>
      <c r="F826" s="10"/>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c r="BM826" s="10"/>
      <c r="BN826" s="10"/>
      <c r="BO826" s="10"/>
      <c r="BP826" s="10"/>
      <c r="BQ826" s="10"/>
      <c r="BR826" s="10"/>
      <c r="BS826" s="10"/>
      <c r="BT826" s="10"/>
      <c r="BU826" s="10"/>
      <c r="BV826" s="10"/>
      <c r="BW826" s="10"/>
      <c r="BX826" s="10"/>
      <c r="BY826" s="10"/>
      <c r="BZ826" s="10"/>
      <c r="CA826" s="10"/>
    </row>
    <row r="827" spans="1:79" ht="12.75" customHeight="1" x14ac:dyDescent="0.2">
      <c r="A827" s="10"/>
      <c r="B827" s="10"/>
      <c r="C827" s="10"/>
      <c r="D827" s="10"/>
      <c r="E827" s="10"/>
      <c r="F827" s="10"/>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c r="BM827" s="10"/>
      <c r="BN827" s="10"/>
      <c r="BO827" s="10"/>
      <c r="BP827" s="10"/>
      <c r="BQ827" s="10"/>
      <c r="BR827" s="10"/>
      <c r="BS827" s="10"/>
      <c r="BT827" s="10"/>
      <c r="BU827" s="10"/>
      <c r="BV827" s="10"/>
      <c r="BW827" s="10"/>
      <c r="BX827" s="10"/>
      <c r="BY827" s="10"/>
      <c r="BZ827" s="10"/>
      <c r="CA827" s="10"/>
    </row>
    <row r="828" spans="1:79" ht="12.75" customHeight="1" x14ac:dyDescent="0.2">
      <c r="A828" s="10"/>
      <c r="B828" s="10"/>
      <c r="C828" s="10"/>
      <c r="D828" s="10"/>
      <c r="E828" s="10"/>
      <c r="F828" s="10"/>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c r="BQ828" s="10"/>
      <c r="BR828" s="10"/>
      <c r="BS828" s="10"/>
      <c r="BT828" s="10"/>
      <c r="BU828" s="10"/>
      <c r="BV828" s="10"/>
      <c r="BW828" s="10"/>
      <c r="BX828" s="10"/>
      <c r="BY828" s="10"/>
      <c r="BZ828" s="10"/>
      <c r="CA828" s="10"/>
    </row>
    <row r="829" spans="1:79" ht="12.75" customHeight="1" x14ac:dyDescent="0.2">
      <c r="A829" s="10"/>
      <c r="B829" s="10"/>
      <c r="C829" s="10"/>
      <c r="D829" s="10"/>
      <c r="E829" s="10"/>
      <c r="F829" s="10"/>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c r="BQ829" s="10"/>
      <c r="BR829" s="10"/>
      <c r="BS829" s="10"/>
      <c r="BT829" s="10"/>
      <c r="BU829" s="10"/>
      <c r="BV829" s="10"/>
      <c r="BW829" s="10"/>
      <c r="BX829" s="10"/>
      <c r="BY829" s="10"/>
      <c r="BZ829" s="10"/>
      <c r="CA829" s="10"/>
    </row>
    <row r="830" spans="1:79" ht="12.75" customHeight="1" x14ac:dyDescent="0.2">
      <c r="A830" s="10"/>
      <c r="B830" s="10"/>
      <c r="C830" s="10"/>
      <c r="D830" s="10"/>
      <c r="E830" s="10"/>
      <c r="F830" s="10"/>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c r="BQ830" s="10"/>
      <c r="BR830" s="10"/>
      <c r="BS830" s="10"/>
      <c r="BT830" s="10"/>
      <c r="BU830" s="10"/>
      <c r="BV830" s="10"/>
      <c r="BW830" s="10"/>
      <c r="BX830" s="10"/>
      <c r="BY830" s="10"/>
      <c r="BZ830" s="10"/>
      <c r="CA830" s="10"/>
    </row>
    <row r="831" spans="1:79" ht="12.75" customHeight="1" x14ac:dyDescent="0.2">
      <c r="A831" s="10"/>
      <c r="B831" s="10"/>
      <c r="C831" s="10"/>
      <c r="D831" s="10"/>
      <c r="E831" s="10"/>
      <c r="F831" s="10"/>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c r="BQ831" s="10"/>
      <c r="BR831" s="10"/>
      <c r="BS831" s="10"/>
      <c r="BT831" s="10"/>
      <c r="BU831" s="10"/>
      <c r="BV831" s="10"/>
      <c r="BW831" s="10"/>
      <c r="BX831" s="10"/>
      <c r="BY831" s="10"/>
      <c r="BZ831" s="10"/>
      <c r="CA831" s="10"/>
    </row>
    <row r="832" spans="1:79" ht="12.75" customHeight="1" x14ac:dyDescent="0.2">
      <c r="A832" s="10"/>
      <c r="B832" s="10"/>
      <c r="C832" s="10"/>
      <c r="D832" s="10"/>
      <c r="E832" s="10"/>
      <c r="F832" s="10"/>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c r="BM832" s="10"/>
      <c r="BN832" s="10"/>
      <c r="BO832" s="10"/>
      <c r="BP832" s="10"/>
      <c r="BQ832" s="10"/>
      <c r="BR832" s="10"/>
      <c r="BS832" s="10"/>
      <c r="BT832" s="10"/>
      <c r="BU832" s="10"/>
      <c r="BV832" s="10"/>
      <c r="BW832" s="10"/>
      <c r="BX832" s="10"/>
      <c r="BY832" s="10"/>
      <c r="BZ832" s="10"/>
      <c r="CA832" s="10"/>
    </row>
    <row r="833" spans="1:79" ht="12.75" customHeight="1" x14ac:dyDescent="0.2">
      <c r="A833" s="10"/>
      <c r="B833" s="10"/>
      <c r="C833" s="10"/>
      <c r="D833" s="10"/>
      <c r="E833" s="10"/>
      <c r="F833" s="10"/>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c r="BQ833" s="10"/>
      <c r="BR833" s="10"/>
      <c r="BS833" s="10"/>
      <c r="BT833" s="10"/>
      <c r="BU833" s="10"/>
      <c r="BV833" s="10"/>
      <c r="BW833" s="10"/>
      <c r="BX833" s="10"/>
      <c r="BY833" s="10"/>
      <c r="BZ833" s="10"/>
      <c r="CA833" s="10"/>
    </row>
    <row r="834" spans="1:79" ht="12.75" customHeight="1" x14ac:dyDescent="0.2">
      <c r="A834" s="10"/>
      <c r="B834" s="10"/>
      <c r="C834" s="10"/>
      <c r="D834" s="10"/>
      <c r="E834" s="10"/>
      <c r="F834" s="10"/>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0"/>
      <c r="BV834" s="10"/>
      <c r="BW834" s="10"/>
      <c r="BX834" s="10"/>
      <c r="BY834" s="10"/>
      <c r="BZ834" s="10"/>
      <c r="CA834" s="10"/>
    </row>
    <row r="835" spans="1:79" ht="12.75" customHeight="1" x14ac:dyDescent="0.2">
      <c r="A835" s="10"/>
      <c r="B835" s="10"/>
      <c r="C835" s="10"/>
      <c r="D835" s="10"/>
      <c r="E835" s="10"/>
      <c r="F835" s="10"/>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0"/>
      <c r="BV835" s="10"/>
      <c r="BW835" s="10"/>
      <c r="BX835" s="10"/>
      <c r="BY835" s="10"/>
      <c r="BZ835" s="10"/>
      <c r="CA835" s="10"/>
    </row>
    <row r="836" spans="1:79" ht="12.75" customHeight="1" x14ac:dyDescent="0.2">
      <c r="A836" s="10"/>
      <c r="B836" s="10"/>
      <c r="C836" s="10"/>
      <c r="D836" s="10"/>
      <c r="E836" s="10"/>
      <c r="F836" s="10"/>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0"/>
      <c r="BV836" s="10"/>
      <c r="BW836" s="10"/>
      <c r="BX836" s="10"/>
      <c r="BY836" s="10"/>
      <c r="BZ836" s="10"/>
      <c r="CA836" s="10"/>
    </row>
    <row r="837" spans="1:79" ht="12.75" customHeight="1" x14ac:dyDescent="0.2">
      <c r="A837" s="10"/>
      <c r="B837" s="10"/>
      <c r="C837" s="10"/>
      <c r="D837" s="10"/>
      <c r="E837" s="10"/>
      <c r="F837" s="10"/>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0"/>
      <c r="BV837" s="10"/>
      <c r="BW837" s="10"/>
      <c r="BX837" s="10"/>
      <c r="BY837" s="10"/>
      <c r="BZ837" s="10"/>
      <c r="CA837" s="10"/>
    </row>
    <row r="838" spans="1:79" ht="12.75" customHeight="1" x14ac:dyDescent="0.2">
      <c r="A838" s="10"/>
      <c r="B838" s="10"/>
      <c r="C838" s="10"/>
      <c r="D838" s="10"/>
      <c r="E838" s="10"/>
      <c r="F838" s="10"/>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0"/>
      <c r="BR838" s="10"/>
      <c r="BS838" s="10"/>
      <c r="BT838" s="10"/>
      <c r="BU838" s="10"/>
      <c r="BV838" s="10"/>
      <c r="BW838" s="10"/>
      <c r="BX838" s="10"/>
      <c r="BY838" s="10"/>
      <c r="BZ838" s="10"/>
      <c r="CA838" s="10"/>
    </row>
    <row r="839" spans="1:79" ht="12.75" customHeight="1" x14ac:dyDescent="0.2">
      <c r="A839" s="10"/>
      <c r="B839" s="10"/>
      <c r="C839" s="10"/>
      <c r="D839" s="10"/>
      <c r="E839" s="10"/>
      <c r="F839" s="10"/>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c r="BM839" s="10"/>
      <c r="BN839" s="10"/>
      <c r="BO839" s="10"/>
      <c r="BP839" s="10"/>
      <c r="BQ839" s="10"/>
      <c r="BR839" s="10"/>
      <c r="BS839" s="10"/>
      <c r="BT839" s="10"/>
      <c r="BU839" s="10"/>
      <c r="BV839" s="10"/>
      <c r="BW839" s="10"/>
      <c r="BX839" s="10"/>
      <c r="BY839" s="10"/>
      <c r="BZ839" s="10"/>
      <c r="CA839" s="10"/>
    </row>
    <row r="840" spans="1:79" ht="12.75" customHeight="1" x14ac:dyDescent="0.2">
      <c r="A840" s="10"/>
      <c r="B840" s="10"/>
      <c r="C840" s="10"/>
      <c r="D840" s="10"/>
      <c r="E840" s="10"/>
      <c r="F840" s="10"/>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c r="BM840" s="10"/>
      <c r="BN840" s="10"/>
      <c r="BO840" s="10"/>
      <c r="BP840" s="10"/>
      <c r="BQ840" s="10"/>
      <c r="BR840" s="10"/>
      <c r="BS840" s="10"/>
      <c r="BT840" s="10"/>
      <c r="BU840" s="10"/>
      <c r="BV840" s="10"/>
      <c r="BW840" s="10"/>
      <c r="BX840" s="10"/>
      <c r="BY840" s="10"/>
      <c r="BZ840" s="10"/>
      <c r="CA840" s="10"/>
    </row>
    <row r="841" spans="1:79" ht="12.75" customHeight="1" x14ac:dyDescent="0.2">
      <c r="A841" s="10"/>
      <c r="B841" s="10"/>
      <c r="C841" s="10"/>
      <c r="D841" s="10"/>
      <c r="E841" s="10"/>
      <c r="F841" s="10"/>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c r="BM841" s="10"/>
      <c r="BN841" s="10"/>
      <c r="BO841" s="10"/>
      <c r="BP841" s="10"/>
      <c r="BQ841" s="10"/>
      <c r="BR841" s="10"/>
      <c r="BS841" s="10"/>
      <c r="BT841" s="10"/>
      <c r="BU841" s="10"/>
      <c r="BV841" s="10"/>
      <c r="BW841" s="10"/>
      <c r="BX841" s="10"/>
      <c r="BY841" s="10"/>
      <c r="BZ841" s="10"/>
      <c r="CA841" s="10"/>
    </row>
    <row r="842" spans="1:79" ht="12.75" customHeight="1" x14ac:dyDescent="0.2">
      <c r="A842" s="10"/>
      <c r="B842" s="10"/>
      <c r="C842" s="10"/>
      <c r="D842" s="10"/>
      <c r="E842" s="10"/>
      <c r="F842" s="10"/>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c r="BM842" s="10"/>
      <c r="BN842" s="10"/>
      <c r="BO842" s="10"/>
      <c r="BP842" s="10"/>
      <c r="BQ842" s="10"/>
      <c r="BR842" s="10"/>
      <c r="BS842" s="10"/>
      <c r="BT842" s="10"/>
      <c r="BU842" s="10"/>
      <c r="BV842" s="10"/>
      <c r="BW842" s="10"/>
      <c r="BX842" s="10"/>
      <c r="BY842" s="10"/>
      <c r="BZ842" s="10"/>
      <c r="CA842" s="10"/>
    </row>
    <row r="843" spans="1:79" ht="12.75" customHeight="1" x14ac:dyDescent="0.2">
      <c r="A843" s="10"/>
      <c r="B843" s="10"/>
      <c r="C843" s="10"/>
      <c r="D843" s="10"/>
      <c r="E843" s="10"/>
      <c r="F843" s="10"/>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c r="BM843" s="10"/>
      <c r="BN843" s="10"/>
      <c r="BO843" s="10"/>
      <c r="BP843" s="10"/>
      <c r="BQ843" s="10"/>
      <c r="BR843" s="10"/>
      <c r="BS843" s="10"/>
      <c r="BT843" s="10"/>
      <c r="BU843" s="10"/>
      <c r="BV843" s="10"/>
      <c r="BW843" s="10"/>
      <c r="BX843" s="10"/>
      <c r="BY843" s="10"/>
      <c r="BZ843" s="10"/>
      <c r="CA843" s="10"/>
    </row>
    <row r="844" spans="1:79" ht="12.75" customHeight="1" x14ac:dyDescent="0.2">
      <c r="A844" s="10"/>
      <c r="B844" s="10"/>
      <c r="C844" s="10"/>
      <c r="D844" s="10"/>
      <c r="E844" s="10"/>
      <c r="F844" s="10"/>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c r="BM844" s="10"/>
      <c r="BN844" s="10"/>
      <c r="BO844" s="10"/>
      <c r="BP844" s="10"/>
      <c r="BQ844" s="10"/>
      <c r="BR844" s="10"/>
      <c r="BS844" s="10"/>
      <c r="BT844" s="10"/>
      <c r="BU844" s="10"/>
      <c r="BV844" s="10"/>
      <c r="BW844" s="10"/>
      <c r="BX844" s="10"/>
      <c r="BY844" s="10"/>
      <c r="BZ844" s="10"/>
      <c r="CA844" s="10"/>
    </row>
    <row r="845" spans="1:79" ht="12.75" customHeight="1" x14ac:dyDescent="0.2">
      <c r="A845" s="10"/>
      <c r="B845" s="10"/>
      <c r="C845" s="10"/>
      <c r="D845" s="10"/>
      <c r="E845" s="10"/>
      <c r="F845" s="10"/>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0"/>
      <c r="BV845" s="10"/>
      <c r="BW845" s="10"/>
      <c r="BX845" s="10"/>
      <c r="BY845" s="10"/>
      <c r="BZ845" s="10"/>
      <c r="CA845" s="10"/>
    </row>
    <row r="846" spans="1:79" ht="12.75" customHeight="1" x14ac:dyDescent="0.2">
      <c r="A846" s="10"/>
      <c r="B846" s="10"/>
      <c r="C846" s="10"/>
      <c r="D846" s="10"/>
      <c r="E846" s="10"/>
      <c r="F846" s="10"/>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0"/>
      <c r="BV846" s="10"/>
      <c r="BW846" s="10"/>
      <c r="BX846" s="10"/>
      <c r="BY846" s="10"/>
      <c r="BZ846" s="10"/>
      <c r="CA846" s="10"/>
    </row>
    <row r="847" spans="1:79" ht="12.75" customHeight="1" x14ac:dyDescent="0.2">
      <c r="A847" s="10"/>
      <c r="B847" s="10"/>
      <c r="C847" s="10"/>
      <c r="D847" s="10"/>
      <c r="E847" s="10"/>
      <c r="F847" s="10"/>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0"/>
      <c r="BV847" s="10"/>
      <c r="BW847" s="10"/>
      <c r="BX847" s="10"/>
      <c r="BY847" s="10"/>
      <c r="BZ847" s="10"/>
      <c r="CA847" s="10"/>
    </row>
    <row r="848" spans="1:79" ht="12.75" customHeight="1" x14ac:dyDescent="0.2">
      <c r="A848" s="10"/>
      <c r="B848" s="10"/>
      <c r="C848" s="10"/>
      <c r="D848" s="10"/>
      <c r="E848" s="10"/>
      <c r="F848" s="10"/>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0"/>
      <c r="BR848" s="10"/>
      <c r="BS848" s="10"/>
      <c r="BT848" s="10"/>
      <c r="BU848" s="10"/>
      <c r="BV848" s="10"/>
      <c r="BW848" s="10"/>
      <c r="BX848" s="10"/>
      <c r="BY848" s="10"/>
      <c r="BZ848" s="10"/>
      <c r="CA848" s="10"/>
    </row>
    <row r="849" spans="1:79" ht="12.75" customHeight="1" x14ac:dyDescent="0.2">
      <c r="A849" s="10"/>
      <c r="B849" s="10"/>
      <c r="C849" s="10"/>
      <c r="D849" s="10"/>
      <c r="E849" s="10"/>
      <c r="F849" s="10"/>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c r="BQ849" s="10"/>
      <c r="BR849" s="10"/>
      <c r="BS849" s="10"/>
      <c r="BT849" s="10"/>
      <c r="BU849" s="10"/>
      <c r="BV849" s="10"/>
      <c r="BW849" s="10"/>
      <c r="BX849" s="10"/>
      <c r="BY849" s="10"/>
      <c r="BZ849" s="10"/>
      <c r="CA849" s="10"/>
    </row>
    <row r="850" spans="1:79" ht="12.75" customHeight="1" x14ac:dyDescent="0.2">
      <c r="A850" s="10"/>
      <c r="B850" s="10"/>
      <c r="C850" s="10"/>
      <c r="D850" s="10"/>
      <c r="E850" s="10"/>
      <c r="F850" s="10"/>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c r="BQ850" s="10"/>
      <c r="BR850" s="10"/>
      <c r="BS850" s="10"/>
      <c r="BT850" s="10"/>
      <c r="BU850" s="10"/>
      <c r="BV850" s="10"/>
      <c r="BW850" s="10"/>
      <c r="BX850" s="10"/>
      <c r="BY850" s="10"/>
      <c r="BZ850" s="10"/>
      <c r="CA850" s="10"/>
    </row>
    <row r="851" spans="1:79" ht="12.75" customHeight="1" x14ac:dyDescent="0.2">
      <c r="A851" s="10"/>
      <c r="B851" s="10"/>
      <c r="C851" s="10"/>
      <c r="D851" s="10"/>
      <c r="E851" s="10"/>
      <c r="F851" s="10"/>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c r="BQ851" s="10"/>
      <c r="BR851" s="10"/>
      <c r="BS851" s="10"/>
      <c r="BT851" s="10"/>
      <c r="BU851" s="10"/>
      <c r="BV851" s="10"/>
      <c r="BW851" s="10"/>
      <c r="BX851" s="10"/>
      <c r="BY851" s="10"/>
      <c r="BZ851" s="10"/>
      <c r="CA851" s="10"/>
    </row>
    <row r="852" spans="1:79" ht="12.75" customHeight="1" x14ac:dyDescent="0.2">
      <c r="A852" s="10"/>
      <c r="B852" s="10"/>
      <c r="C852" s="10"/>
      <c r="D852" s="10"/>
      <c r="E852" s="10"/>
      <c r="F852" s="10"/>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c r="BQ852" s="10"/>
      <c r="BR852" s="10"/>
      <c r="BS852" s="10"/>
      <c r="BT852" s="10"/>
      <c r="BU852" s="10"/>
      <c r="BV852" s="10"/>
      <c r="BW852" s="10"/>
      <c r="BX852" s="10"/>
      <c r="BY852" s="10"/>
      <c r="BZ852" s="10"/>
      <c r="CA852" s="10"/>
    </row>
    <row r="853" spans="1:79" ht="12.75" customHeight="1" x14ac:dyDescent="0.2">
      <c r="A853" s="10"/>
      <c r="B853" s="10"/>
      <c r="C853" s="10"/>
      <c r="D853" s="10"/>
      <c r="E853" s="10"/>
      <c r="F853" s="10"/>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c r="BS853" s="10"/>
      <c r="BT853" s="10"/>
      <c r="BU853" s="10"/>
      <c r="BV853" s="10"/>
      <c r="BW853" s="10"/>
      <c r="BX853" s="10"/>
      <c r="BY853" s="10"/>
      <c r="BZ853" s="10"/>
      <c r="CA853" s="10"/>
    </row>
    <row r="854" spans="1:79" ht="12.75" customHeight="1" x14ac:dyDescent="0.2">
      <c r="A854" s="10"/>
      <c r="B854" s="10"/>
      <c r="C854" s="10"/>
      <c r="D854" s="10"/>
      <c r="E854" s="10"/>
      <c r="F854" s="10"/>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c r="BS854" s="10"/>
      <c r="BT854" s="10"/>
      <c r="BU854" s="10"/>
      <c r="BV854" s="10"/>
      <c r="BW854" s="10"/>
      <c r="BX854" s="10"/>
      <c r="BY854" s="10"/>
      <c r="BZ854" s="10"/>
      <c r="CA854" s="10"/>
    </row>
    <row r="855" spans="1:79" ht="12.75" customHeight="1" x14ac:dyDescent="0.2">
      <c r="A855" s="10"/>
      <c r="B855" s="10"/>
      <c r="C855" s="10"/>
      <c r="D855" s="10"/>
      <c r="E855" s="10"/>
      <c r="F855" s="10"/>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c r="BS855" s="10"/>
      <c r="BT855" s="10"/>
      <c r="BU855" s="10"/>
      <c r="BV855" s="10"/>
      <c r="BW855" s="10"/>
      <c r="BX855" s="10"/>
      <c r="BY855" s="10"/>
      <c r="BZ855" s="10"/>
      <c r="CA855" s="10"/>
    </row>
    <row r="856" spans="1:79" ht="12.75" customHeight="1" x14ac:dyDescent="0.2">
      <c r="A856" s="10"/>
      <c r="B856" s="10"/>
      <c r="C856" s="10"/>
      <c r="D856" s="10"/>
      <c r="E856" s="10"/>
      <c r="F856" s="10"/>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c r="BQ856" s="10"/>
      <c r="BR856" s="10"/>
      <c r="BS856" s="10"/>
      <c r="BT856" s="10"/>
      <c r="BU856" s="10"/>
      <c r="BV856" s="10"/>
      <c r="BW856" s="10"/>
      <c r="BX856" s="10"/>
      <c r="BY856" s="10"/>
      <c r="BZ856" s="10"/>
      <c r="CA856" s="10"/>
    </row>
    <row r="857" spans="1:79" ht="12.75" customHeight="1" x14ac:dyDescent="0.2">
      <c r="A857" s="10"/>
      <c r="B857" s="10"/>
      <c r="C857" s="10"/>
      <c r="D857" s="10"/>
      <c r="E857" s="10"/>
      <c r="F857" s="10"/>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c r="BM857" s="10"/>
      <c r="BN857" s="10"/>
      <c r="BO857" s="10"/>
      <c r="BP857" s="10"/>
      <c r="BQ857" s="10"/>
      <c r="BR857" s="10"/>
      <c r="BS857" s="10"/>
      <c r="BT857" s="10"/>
      <c r="BU857" s="10"/>
      <c r="BV857" s="10"/>
      <c r="BW857" s="10"/>
      <c r="BX857" s="10"/>
      <c r="BY857" s="10"/>
      <c r="BZ857" s="10"/>
      <c r="CA857" s="10"/>
    </row>
    <row r="858" spans="1:79" ht="12.75" customHeight="1" x14ac:dyDescent="0.2">
      <c r="A858" s="10"/>
      <c r="B858" s="10"/>
      <c r="C858" s="10"/>
      <c r="D858" s="10"/>
      <c r="E858" s="10"/>
      <c r="F858" s="10"/>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c r="BQ858" s="10"/>
      <c r="BR858" s="10"/>
      <c r="BS858" s="10"/>
      <c r="BT858" s="10"/>
      <c r="BU858" s="10"/>
      <c r="BV858" s="10"/>
      <c r="BW858" s="10"/>
      <c r="BX858" s="10"/>
      <c r="BY858" s="10"/>
      <c r="BZ858" s="10"/>
      <c r="CA858" s="10"/>
    </row>
    <row r="859" spans="1:79" ht="12.75" customHeight="1" x14ac:dyDescent="0.2">
      <c r="A859" s="10"/>
      <c r="B859" s="10"/>
      <c r="C859" s="10"/>
      <c r="D859" s="10"/>
      <c r="E859" s="10"/>
      <c r="F859" s="10"/>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0"/>
      <c r="BV859" s="10"/>
      <c r="BW859" s="10"/>
      <c r="BX859" s="10"/>
      <c r="BY859" s="10"/>
      <c r="BZ859" s="10"/>
      <c r="CA859" s="10"/>
    </row>
    <row r="860" spans="1:79" ht="12.75" customHeight="1" x14ac:dyDescent="0.2">
      <c r="A860" s="10"/>
      <c r="B860" s="10"/>
      <c r="C860" s="10"/>
      <c r="D860" s="10"/>
      <c r="E860" s="10"/>
      <c r="F860" s="10"/>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0"/>
      <c r="BV860" s="10"/>
      <c r="BW860" s="10"/>
      <c r="BX860" s="10"/>
      <c r="BY860" s="10"/>
      <c r="BZ860" s="10"/>
      <c r="CA860" s="10"/>
    </row>
    <row r="861" spans="1:79" ht="12.75" customHeight="1" x14ac:dyDescent="0.2">
      <c r="A861" s="10"/>
      <c r="B861" s="10"/>
      <c r="C861" s="10"/>
      <c r="D861" s="10"/>
      <c r="E861" s="10"/>
      <c r="F861" s="10"/>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0"/>
      <c r="BV861" s="10"/>
      <c r="BW861" s="10"/>
      <c r="BX861" s="10"/>
      <c r="BY861" s="10"/>
      <c r="BZ861" s="10"/>
      <c r="CA861" s="10"/>
    </row>
    <row r="862" spans="1:79" ht="12.75" customHeight="1" x14ac:dyDescent="0.2">
      <c r="A862" s="10"/>
      <c r="B862" s="10"/>
      <c r="C862" s="10"/>
      <c r="D862" s="10"/>
      <c r="E862" s="10"/>
      <c r="F862" s="10"/>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0"/>
      <c r="BR862" s="10"/>
      <c r="BS862" s="10"/>
      <c r="BT862" s="10"/>
      <c r="BU862" s="10"/>
      <c r="BV862" s="10"/>
      <c r="BW862" s="10"/>
      <c r="BX862" s="10"/>
      <c r="BY862" s="10"/>
      <c r="BZ862" s="10"/>
      <c r="CA862" s="10"/>
    </row>
    <row r="863" spans="1:79" ht="12.75" customHeight="1" x14ac:dyDescent="0.2">
      <c r="A863" s="10"/>
      <c r="B863" s="10"/>
      <c r="C863" s="10"/>
      <c r="D863" s="10"/>
      <c r="E863" s="10"/>
      <c r="F863" s="10"/>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c r="BM863" s="10"/>
      <c r="BN863" s="10"/>
      <c r="BO863" s="10"/>
      <c r="BP863" s="10"/>
      <c r="BQ863" s="10"/>
      <c r="BR863" s="10"/>
      <c r="BS863" s="10"/>
      <c r="BT863" s="10"/>
      <c r="BU863" s="10"/>
      <c r="BV863" s="10"/>
      <c r="BW863" s="10"/>
      <c r="BX863" s="10"/>
      <c r="BY863" s="10"/>
      <c r="BZ863" s="10"/>
      <c r="CA863" s="10"/>
    </row>
    <row r="864" spans="1:79" ht="12.75" customHeight="1" x14ac:dyDescent="0.2">
      <c r="A864" s="10"/>
      <c r="B864" s="10"/>
      <c r="C864" s="10"/>
      <c r="D864" s="10"/>
      <c r="E864" s="10"/>
      <c r="F864" s="10"/>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c r="BM864" s="10"/>
      <c r="BN864" s="10"/>
      <c r="BO864" s="10"/>
      <c r="BP864" s="10"/>
      <c r="BQ864" s="10"/>
      <c r="BR864" s="10"/>
      <c r="BS864" s="10"/>
      <c r="BT864" s="10"/>
      <c r="BU864" s="10"/>
      <c r="BV864" s="10"/>
      <c r="BW864" s="10"/>
      <c r="BX864" s="10"/>
      <c r="BY864" s="10"/>
      <c r="BZ864" s="10"/>
      <c r="CA864" s="10"/>
    </row>
    <row r="865" spans="1:79" ht="12.75" customHeight="1" x14ac:dyDescent="0.2">
      <c r="A865" s="10"/>
      <c r="B865" s="10"/>
      <c r="C865" s="10"/>
      <c r="D865" s="10"/>
      <c r="E865" s="10"/>
      <c r="F865" s="10"/>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c r="BQ865" s="10"/>
      <c r="BR865" s="10"/>
      <c r="BS865" s="10"/>
      <c r="BT865" s="10"/>
      <c r="BU865" s="10"/>
      <c r="BV865" s="10"/>
      <c r="BW865" s="10"/>
      <c r="BX865" s="10"/>
      <c r="BY865" s="10"/>
      <c r="BZ865" s="10"/>
      <c r="CA865" s="10"/>
    </row>
    <row r="866" spans="1:79" ht="12.75" customHeight="1" x14ac:dyDescent="0.2">
      <c r="A866" s="10"/>
      <c r="B866" s="10"/>
      <c r="C866" s="10"/>
      <c r="D866" s="10"/>
      <c r="E866" s="10"/>
      <c r="F866" s="10"/>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0"/>
      <c r="BV866" s="10"/>
      <c r="BW866" s="10"/>
      <c r="BX866" s="10"/>
      <c r="BY866" s="10"/>
      <c r="BZ866" s="10"/>
      <c r="CA866" s="10"/>
    </row>
    <row r="867" spans="1:79" ht="12.75" customHeight="1" x14ac:dyDescent="0.2">
      <c r="A867" s="10"/>
      <c r="B867" s="10"/>
      <c r="C867" s="10"/>
      <c r="D867" s="10"/>
      <c r="E867" s="10"/>
      <c r="F867" s="10"/>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c r="BS867" s="10"/>
      <c r="BT867" s="10"/>
      <c r="BU867" s="10"/>
      <c r="BV867" s="10"/>
      <c r="BW867" s="10"/>
      <c r="BX867" s="10"/>
      <c r="BY867" s="10"/>
      <c r="BZ867" s="10"/>
      <c r="CA867" s="10"/>
    </row>
    <row r="868" spans="1:79" ht="12.75" customHeight="1" x14ac:dyDescent="0.2">
      <c r="A868" s="10"/>
      <c r="B868" s="10"/>
      <c r="C868" s="10"/>
      <c r="D868" s="10"/>
      <c r="E868" s="10"/>
      <c r="F868" s="10"/>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c r="BS868" s="10"/>
      <c r="BT868" s="10"/>
      <c r="BU868" s="10"/>
      <c r="BV868" s="10"/>
      <c r="BW868" s="10"/>
      <c r="BX868" s="10"/>
      <c r="BY868" s="10"/>
      <c r="BZ868" s="10"/>
      <c r="CA868" s="10"/>
    </row>
    <row r="869" spans="1:79" ht="12.75" customHeight="1" x14ac:dyDescent="0.2">
      <c r="A869" s="10"/>
      <c r="B869" s="10"/>
      <c r="C869" s="10"/>
      <c r="D869" s="10"/>
      <c r="E869" s="10"/>
      <c r="F869" s="10"/>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c r="BL869" s="10"/>
      <c r="BM869" s="10"/>
      <c r="BN869" s="10"/>
      <c r="BO869" s="10"/>
      <c r="BP869" s="10"/>
      <c r="BQ869" s="10"/>
      <c r="BR869" s="10"/>
      <c r="BS869" s="10"/>
      <c r="BT869" s="10"/>
      <c r="BU869" s="10"/>
      <c r="BV869" s="10"/>
      <c r="BW869" s="10"/>
      <c r="BX869" s="10"/>
      <c r="BY869" s="10"/>
      <c r="BZ869" s="10"/>
      <c r="CA869" s="10"/>
    </row>
    <row r="870" spans="1:79" ht="12.75" customHeight="1" x14ac:dyDescent="0.2">
      <c r="A870" s="10"/>
      <c r="B870" s="10"/>
      <c r="C870" s="10"/>
      <c r="D870" s="10"/>
      <c r="E870" s="10"/>
      <c r="F870" s="10"/>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0"/>
      <c r="BV870" s="10"/>
      <c r="BW870" s="10"/>
      <c r="BX870" s="10"/>
      <c r="BY870" s="10"/>
      <c r="BZ870" s="10"/>
      <c r="CA870" s="10"/>
    </row>
    <row r="871" spans="1:79" ht="12.75" customHeight="1" x14ac:dyDescent="0.2">
      <c r="A871" s="10"/>
      <c r="B871" s="10"/>
      <c r="C871" s="10"/>
      <c r="D871" s="10"/>
      <c r="E871" s="10"/>
      <c r="F871" s="10"/>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c r="BM871" s="10"/>
      <c r="BN871" s="10"/>
      <c r="BO871" s="10"/>
      <c r="BP871" s="10"/>
      <c r="BQ871" s="10"/>
      <c r="BR871" s="10"/>
      <c r="BS871" s="10"/>
      <c r="BT871" s="10"/>
      <c r="BU871" s="10"/>
      <c r="BV871" s="10"/>
      <c r="BW871" s="10"/>
      <c r="BX871" s="10"/>
      <c r="BY871" s="10"/>
      <c r="BZ871" s="10"/>
      <c r="CA871" s="10"/>
    </row>
    <row r="872" spans="1:79" ht="12.75" customHeight="1" x14ac:dyDescent="0.2">
      <c r="A872" s="10"/>
      <c r="B872" s="10"/>
      <c r="C872" s="10"/>
      <c r="D872" s="10"/>
      <c r="E872" s="10"/>
      <c r="F872" s="10"/>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0"/>
      <c r="BV872" s="10"/>
      <c r="BW872" s="10"/>
      <c r="BX872" s="10"/>
      <c r="BY872" s="10"/>
      <c r="BZ872" s="10"/>
      <c r="CA872" s="10"/>
    </row>
    <row r="873" spans="1:79" ht="12.75" customHeight="1" x14ac:dyDescent="0.2">
      <c r="A873" s="10"/>
      <c r="B873" s="10"/>
      <c r="C873" s="10"/>
      <c r="D873" s="10"/>
      <c r="E873" s="10"/>
      <c r="F873" s="10"/>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0"/>
      <c r="BV873" s="10"/>
      <c r="BW873" s="10"/>
      <c r="BX873" s="10"/>
      <c r="BY873" s="10"/>
      <c r="BZ873" s="10"/>
      <c r="CA873" s="10"/>
    </row>
    <row r="874" spans="1:79" ht="12.75" customHeight="1" x14ac:dyDescent="0.2">
      <c r="A874" s="10"/>
      <c r="B874" s="10"/>
      <c r="C874" s="10"/>
      <c r="D874" s="10"/>
      <c r="E874" s="10"/>
      <c r="F874" s="10"/>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0"/>
      <c r="BR874" s="10"/>
      <c r="BS874" s="10"/>
      <c r="BT874" s="10"/>
      <c r="BU874" s="10"/>
      <c r="BV874" s="10"/>
      <c r="BW874" s="10"/>
      <c r="BX874" s="10"/>
      <c r="BY874" s="10"/>
      <c r="BZ874" s="10"/>
      <c r="CA874" s="10"/>
    </row>
    <row r="875" spans="1:79" ht="12.75" customHeight="1" x14ac:dyDescent="0.2">
      <c r="A875" s="10"/>
      <c r="B875" s="10"/>
      <c r="C875" s="10"/>
      <c r="D875" s="10"/>
      <c r="E875" s="10"/>
      <c r="F875" s="10"/>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c r="BQ875" s="10"/>
      <c r="BR875" s="10"/>
      <c r="BS875" s="10"/>
      <c r="BT875" s="10"/>
      <c r="BU875" s="10"/>
      <c r="BV875" s="10"/>
      <c r="BW875" s="10"/>
      <c r="BX875" s="10"/>
      <c r="BY875" s="10"/>
      <c r="BZ875" s="10"/>
      <c r="CA875" s="10"/>
    </row>
    <row r="876" spans="1:79" ht="12.75" customHeight="1" x14ac:dyDescent="0.2">
      <c r="A876" s="10"/>
      <c r="B876" s="10"/>
      <c r="C876" s="10"/>
      <c r="D876" s="10"/>
      <c r="E876" s="10"/>
      <c r="F876" s="10"/>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c r="BL876" s="10"/>
      <c r="BM876" s="10"/>
      <c r="BN876" s="10"/>
      <c r="BO876" s="10"/>
      <c r="BP876" s="10"/>
      <c r="BQ876" s="10"/>
      <c r="BR876" s="10"/>
      <c r="BS876" s="10"/>
      <c r="BT876" s="10"/>
      <c r="BU876" s="10"/>
      <c r="BV876" s="10"/>
      <c r="BW876" s="10"/>
      <c r="BX876" s="10"/>
      <c r="BY876" s="10"/>
      <c r="BZ876" s="10"/>
      <c r="CA876" s="10"/>
    </row>
    <row r="877" spans="1:79" ht="12.75" customHeight="1" x14ac:dyDescent="0.2">
      <c r="A877" s="10"/>
      <c r="B877" s="10"/>
      <c r="C877" s="10"/>
      <c r="D877" s="10"/>
      <c r="E877" s="10"/>
      <c r="F877" s="10"/>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c r="BL877" s="10"/>
      <c r="BM877" s="10"/>
      <c r="BN877" s="10"/>
      <c r="BO877" s="10"/>
      <c r="BP877" s="10"/>
      <c r="BQ877" s="10"/>
      <c r="BR877" s="10"/>
      <c r="BS877" s="10"/>
      <c r="BT877" s="10"/>
      <c r="BU877" s="10"/>
      <c r="BV877" s="10"/>
      <c r="BW877" s="10"/>
      <c r="BX877" s="10"/>
      <c r="BY877" s="10"/>
      <c r="BZ877" s="10"/>
      <c r="CA877" s="10"/>
    </row>
    <row r="878" spans="1:79" ht="12.75" customHeight="1" x14ac:dyDescent="0.2">
      <c r="A878" s="10"/>
      <c r="B878" s="10"/>
      <c r="C878" s="10"/>
      <c r="D878" s="10"/>
      <c r="E878" s="10"/>
      <c r="F878" s="10"/>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c r="BL878" s="10"/>
      <c r="BM878" s="10"/>
      <c r="BN878" s="10"/>
      <c r="BO878" s="10"/>
      <c r="BP878" s="10"/>
      <c r="BQ878" s="10"/>
      <c r="BR878" s="10"/>
      <c r="BS878" s="10"/>
      <c r="BT878" s="10"/>
      <c r="BU878" s="10"/>
      <c r="BV878" s="10"/>
      <c r="BW878" s="10"/>
      <c r="BX878" s="10"/>
      <c r="BY878" s="10"/>
      <c r="BZ878" s="10"/>
      <c r="CA878" s="10"/>
    </row>
    <row r="879" spans="1:79" ht="12.75" customHeight="1" x14ac:dyDescent="0.2">
      <c r="A879" s="10"/>
      <c r="B879" s="10"/>
      <c r="C879" s="10"/>
      <c r="D879" s="10"/>
      <c r="E879" s="10"/>
      <c r="F879" s="10"/>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c r="BS879" s="10"/>
      <c r="BT879" s="10"/>
      <c r="BU879" s="10"/>
      <c r="BV879" s="10"/>
      <c r="BW879" s="10"/>
      <c r="BX879" s="10"/>
      <c r="BY879" s="10"/>
      <c r="BZ879" s="10"/>
      <c r="CA879" s="10"/>
    </row>
    <row r="880" spans="1:79" ht="12.75" customHeight="1" x14ac:dyDescent="0.2">
      <c r="A880" s="10"/>
      <c r="B880" s="10"/>
      <c r="C880" s="10"/>
      <c r="D880" s="10"/>
      <c r="E880" s="10"/>
      <c r="F880" s="10"/>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c r="BM880" s="10"/>
      <c r="BN880" s="10"/>
      <c r="BO880" s="10"/>
      <c r="BP880" s="10"/>
      <c r="BQ880" s="10"/>
      <c r="BR880" s="10"/>
      <c r="BS880" s="10"/>
      <c r="BT880" s="10"/>
      <c r="BU880" s="10"/>
      <c r="BV880" s="10"/>
      <c r="BW880" s="10"/>
      <c r="BX880" s="10"/>
      <c r="BY880" s="10"/>
      <c r="BZ880" s="10"/>
      <c r="CA880" s="10"/>
    </row>
    <row r="881" spans="1:79" ht="12.75" customHeight="1" x14ac:dyDescent="0.2">
      <c r="A881" s="10"/>
      <c r="B881" s="10"/>
      <c r="C881" s="10"/>
      <c r="D881" s="10"/>
      <c r="E881" s="10"/>
      <c r="F881" s="10"/>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c r="BL881" s="10"/>
      <c r="BM881" s="10"/>
      <c r="BN881" s="10"/>
      <c r="BO881" s="10"/>
      <c r="BP881" s="10"/>
      <c r="BQ881" s="10"/>
      <c r="BR881" s="10"/>
      <c r="BS881" s="10"/>
      <c r="BT881" s="10"/>
      <c r="BU881" s="10"/>
      <c r="BV881" s="10"/>
      <c r="BW881" s="10"/>
      <c r="BX881" s="10"/>
      <c r="BY881" s="10"/>
      <c r="BZ881" s="10"/>
      <c r="CA881" s="10"/>
    </row>
    <row r="882" spans="1:79" ht="12.75" customHeight="1" x14ac:dyDescent="0.2">
      <c r="A882" s="10"/>
      <c r="B882" s="10"/>
      <c r="C882" s="10"/>
      <c r="D882" s="10"/>
      <c r="E882" s="10"/>
      <c r="F882" s="10"/>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c r="BL882" s="10"/>
      <c r="BM882" s="10"/>
      <c r="BN882" s="10"/>
      <c r="BO882" s="10"/>
      <c r="BP882" s="10"/>
      <c r="BQ882" s="10"/>
      <c r="BR882" s="10"/>
      <c r="BS882" s="10"/>
      <c r="BT882" s="10"/>
      <c r="BU882" s="10"/>
      <c r="BV882" s="10"/>
      <c r="BW882" s="10"/>
      <c r="BX882" s="10"/>
      <c r="BY882" s="10"/>
      <c r="BZ882" s="10"/>
      <c r="CA882" s="10"/>
    </row>
    <row r="883" spans="1:79" ht="12.75" customHeight="1" x14ac:dyDescent="0.2">
      <c r="A883" s="10"/>
      <c r="B883" s="10"/>
      <c r="C883" s="10"/>
      <c r="D883" s="10"/>
      <c r="E883" s="10"/>
      <c r="F883" s="10"/>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c r="BL883" s="10"/>
      <c r="BM883" s="10"/>
      <c r="BN883" s="10"/>
      <c r="BO883" s="10"/>
      <c r="BP883" s="10"/>
      <c r="BQ883" s="10"/>
      <c r="BR883" s="10"/>
      <c r="BS883" s="10"/>
      <c r="BT883" s="10"/>
      <c r="BU883" s="10"/>
      <c r="BV883" s="10"/>
      <c r="BW883" s="10"/>
      <c r="BX883" s="10"/>
      <c r="BY883" s="10"/>
      <c r="BZ883" s="10"/>
      <c r="CA883" s="10"/>
    </row>
    <row r="884" spans="1:79" ht="12.75" customHeight="1" x14ac:dyDescent="0.2">
      <c r="A884" s="10"/>
      <c r="B884" s="10"/>
      <c r="C884" s="10"/>
      <c r="D884" s="10"/>
      <c r="E884" s="10"/>
      <c r="F884" s="10"/>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c r="BL884" s="10"/>
      <c r="BM884" s="10"/>
      <c r="BN884" s="10"/>
      <c r="BO884" s="10"/>
      <c r="BP884" s="10"/>
      <c r="BQ884" s="10"/>
      <c r="BR884" s="10"/>
      <c r="BS884" s="10"/>
      <c r="BT884" s="10"/>
      <c r="BU884" s="10"/>
      <c r="BV884" s="10"/>
      <c r="BW884" s="10"/>
      <c r="BX884" s="10"/>
      <c r="BY884" s="10"/>
      <c r="BZ884" s="10"/>
      <c r="CA884" s="10"/>
    </row>
    <row r="885" spans="1:79" ht="12.75" customHeight="1" x14ac:dyDescent="0.2">
      <c r="A885" s="10"/>
      <c r="B885" s="10"/>
      <c r="C885" s="10"/>
      <c r="D885" s="10"/>
      <c r="E885" s="10"/>
      <c r="F885" s="10"/>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c r="BL885" s="10"/>
      <c r="BM885" s="10"/>
      <c r="BN885" s="10"/>
      <c r="BO885" s="10"/>
      <c r="BP885" s="10"/>
      <c r="BQ885" s="10"/>
      <c r="BR885" s="10"/>
      <c r="BS885" s="10"/>
      <c r="BT885" s="10"/>
      <c r="BU885" s="10"/>
      <c r="BV885" s="10"/>
      <c r="BW885" s="10"/>
      <c r="BX885" s="10"/>
      <c r="BY885" s="10"/>
      <c r="BZ885" s="10"/>
      <c r="CA885" s="10"/>
    </row>
    <row r="886" spans="1:79" ht="12.75" customHeight="1" x14ac:dyDescent="0.2">
      <c r="A886" s="10"/>
      <c r="B886" s="10"/>
      <c r="C886" s="10"/>
      <c r="D886" s="10"/>
      <c r="E886" s="10"/>
      <c r="F886" s="10"/>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c r="BL886" s="10"/>
      <c r="BM886" s="10"/>
      <c r="BN886" s="10"/>
      <c r="BO886" s="10"/>
      <c r="BP886" s="10"/>
      <c r="BQ886" s="10"/>
      <c r="BR886" s="10"/>
      <c r="BS886" s="10"/>
      <c r="BT886" s="10"/>
      <c r="BU886" s="10"/>
      <c r="BV886" s="10"/>
      <c r="BW886" s="10"/>
      <c r="BX886" s="10"/>
      <c r="BY886" s="10"/>
      <c r="BZ886" s="10"/>
      <c r="CA886" s="10"/>
    </row>
    <row r="887" spans="1:79" ht="12.75" customHeight="1" x14ac:dyDescent="0.2">
      <c r="A887" s="10"/>
      <c r="B887" s="10"/>
      <c r="C887" s="10"/>
      <c r="D887" s="10"/>
      <c r="E887" s="10"/>
      <c r="F887" s="10"/>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c r="BL887" s="10"/>
      <c r="BM887" s="10"/>
      <c r="BN887" s="10"/>
      <c r="BO887" s="10"/>
      <c r="BP887" s="10"/>
      <c r="BQ887" s="10"/>
      <c r="BR887" s="10"/>
      <c r="BS887" s="10"/>
      <c r="BT887" s="10"/>
      <c r="BU887" s="10"/>
      <c r="BV887" s="10"/>
      <c r="BW887" s="10"/>
      <c r="BX887" s="10"/>
      <c r="BY887" s="10"/>
      <c r="BZ887" s="10"/>
      <c r="CA887" s="10"/>
    </row>
    <row r="888" spans="1:79" ht="12.75" customHeight="1" x14ac:dyDescent="0.2">
      <c r="A888" s="10"/>
      <c r="B888" s="10"/>
      <c r="C888" s="10"/>
      <c r="D888" s="10"/>
      <c r="E888" s="10"/>
      <c r="F888" s="10"/>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c r="BL888" s="10"/>
      <c r="BM888" s="10"/>
      <c r="BN888" s="10"/>
      <c r="BO888" s="10"/>
      <c r="BP888" s="10"/>
      <c r="BQ888" s="10"/>
      <c r="BR888" s="10"/>
      <c r="BS888" s="10"/>
      <c r="BT888" s="10"/>
      <c r="BU888" s="10"/>
      <c r="BV888" s="10"/>
      <c r="BW888" s="10"/>
      <c r="BX888" s="10"/>
      <c r="BY888" s="10"/>
      <c r="BZ888" s="10"/>
      <c r="CA888" s="10"/>
    </row>
    <row r="889" spans="1:79" ht="12.75" customHeight="1" x14ac:dyDescent="0.2">
      <c r="A889" s="10"/>
      <c r="B889" s="10"/>
      <c r="C889" s="10"/>
      <c r="D889" s="10"/>
      <c r="E889" s="10"/>
      <c r="F889" s="10"/>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c r="BL889" s="10"/>
      <c r="BM889" s="10"/>
      <c r="BN889" s="10"/>
      <c r="BO889" s="10"/>
      <c r="BP889" s="10"/>
      <c r="BQ889" s="10"/>
      <c r="BR889" s="10"/>
      <c r="BS889" s="10"/>
      <c r="BT889" s="10"/>
      <c r="BU889" s="10"/>
      <c r="BV889" s="10"/>
      <c r="BW889" s="10"/>
      <c r="BX889" s="10"/>
      <c r="BY889" s="10"/>
      <c r="BZ889" s="10"/>
      <c r="CA889" s="10"/>
    </row>
    <row r="890" spans="1:79" ht="12.75" customHeight="1" x14ac:dyDescent="0.2">
      <c r="A890" s="10"/>
      <c r="B890" s="10"/>
      <c r="C890" s="10"/>
      <c r="D890" s="10"/>
      <c r="E890" s="10"/>
      <c r="F890" s="10"/>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c r="BL890" s="10"/>
      <c r="BM890" s="10"/>
      <c r="BN890" s="10"/>
      <c r="BO890" s="10"/>
      <c r="BP890" s="10"/>
      <c r="BQ890" s="10"/>
      <c r="BR890" s="10"/>
      <c r="BS890" s="10"/>
      <c r="BT890" s="10"/>
      <c r="BU890" s="10"/>
      <c r="BV890" s="10"/>
      <c r="BW890" s="10"/>
      <c r="BX890" s="10"/>
      <c r="BY890" s="10"/>
      <c r="BZ890" s="10"/>
      <c r="CA890" s="10"/>
    </row>
    <row r="891" spans="1:79" ht="12.75" customHeight="1" x14ac:dyDescent="0.2">
      <c r="A891" s="10"/>
      <c r="B891" s="10"/>
      <c r="C891" s="10"/>
      <c r="D891" s="10"/>
      <c r="E891" s="10"/>
      <c r="F891" s="10"/>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c r="BL891" s="10"/>
      <c r="BM891" s="10"/>
      <c r="BN891" s="10"/>
      <c r="BO891" s="10"/>
      <c r="BP891" s="10"/>
      <c r="BQ891" s="10"/>
      <c r="BR891" s="10"/>
      <c r="BS891" s="10"/>
      <c r="BT891" s="10"/>
      <c r="BU891" s="10"/>
      <c r="BV891" s="10"/>
      <c r="BW891" s="10"/>
      <c r="BX891" s="10"/>
      <c r="BY891" s="10"/>
      <c r="BZ891" s="10"/>
      <c r="CA891" s="10"/>
    </row>
    <row r="892" spans="1:79" ht="12.75" customHeight="1" x14ac:dyDescent="0.2">
      <c r="A892" s="10"/>
      <c r="B892" s="10"/>
      <c r="C892" s="10"/>
      <c r="D892" s="10"/>
      <c r="E892" s="10"/>
      <c r="F892" s="10"/>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c r="BL892" s="10"/>
      <c r="BM892" s="10"/>
      <c r="BN892" s="10"/>
      <c r="BO892" s="10"/>
      <c r="BP892" s="10"/>
      <c r="BQ892" s="10"/>
      <c r="BR892" s="10"/>
      <c r="BS892" s="10"/>
      <c r="BT892" s="10"/>
      <c r="BU892" s="10"/>
      <c r="BV892" s="10"/>
      <c r="BW892" s="10"/>
      <c r="BX892" s="10"/>
      <c r="BY892" s="10"/>
      <c r="BZ892" s="10"/>
      <c r="CA892" s="10"/>
    </row>
    <row r="893" spans="1:79" ht="12.75" customHeight="1" x14ac:dyDescent="0.2">
      <c r="A893" s="10"/>
      <c r="B893" s="10"/>
      <c r="C893" s="10"/>
      <c r="D893" s="10"/>
      <c r="E893" s="10"/>
      <c r="F893" s="10"/>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c r="BL893" s="10"/>
      <c r="BM893" s="10"/>
      <c r="BN893" s="10"/>
      <c r="BO893" s="10"/>
      <c r="BP893" s="10"/>
      <c r="BQ893" s="10"/>
      <c r="BR893" s="10"/>
      <c r="BS893" s="10"/>
      <c r="BT893" s="10"/>
      <c r="BU893" s="10"/>
      <c r="BV893" s="10"/>
      <c r="BW893" s="10"/>
      <c r="BX893" s="10"/>
      <c r="BY893" s="10"/>
      <c r="BZ893" s="10"/>
      <c r="CA893" s="10"/>
    </row>
    <row r="894" spans="1:79" ht="12.75" customHeight="1" x14ac:dyDescent="0.2">
      <c r="A894" s="10"/>
      <c r="B894" s="10"/>
      <c r="C894" s="10"/>
      <c r="D894" s="10"/>
      <c r="E894" s="10"/>
      <c r="F894" s="10"/>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c r="BL894" s="10"/>
      <c r="BM894" s="10"/>
      <c r="BN894" s="10"/>
      <c r="BO894" s="10"/>
      <c r="BP894" s="10"/>
      <c r="BQ894" s="10"/>
      <c r="BR894" s="10"/>
      <c r="BS894" s="10"/>
      <c r="BT894" s="10"/>
      <c r="BU894" s="10"/>
      <c r="BV894" s="10"/>
      <c r="BW894" s="10"/>
      <c r="BX894" s="10"/>
      <c r="BY894" s="10"/>
      <c r="BZ894" s="10"/>
      <c r="CA894" s="10"/>
    </row>
    <row r="895" spans="1:79" ht="12.75" customHeight="1" x14ac:dyDescent="0.2">
      <c r="A895" s="10"/>
      <c r="B895" s="10"/>
      <c r="C895" s="10"/>
      <c r="D895" s="10"/>
      <c r="E895" s="10"/>
      <c r="F895" s="10"/>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c r="BL895" s="10"/>
      <c r="BM895" s="10"/>
      <c r="BN895" s="10"/>
      <c r="BO895" s="10"/>
      <c r="BP895" s="10"/>
      <c r="BQ895" s="10"/>
      <c r="BR895" s="10"/>
      <c r="BS895" s="10"/>
      <c r="BT895" s="10"/>
      <c r="BU895" s="10"/>
      <c r="BV895" s="10"/>
      <c r="BW895" s="10"/>
      <c r="BX895" s="10"/>
      <c r="BY895" s="10"/>
      <c r="BZ895" s="10"/>
      <c r="CA895" s="10"/>
    </row>
    <row r="896" spans="1:79" ht="12.75" customHeight="1" x14ac:dyDescent="0.2">
      <c r="A896" s="10"/>
      <c r="B896" s="10"/>
      <c r="C896" s="10"/>
      <c r="D896" s="10"/>
      <c r="E896" s="10"/>
      <c r="F896" s="10"/>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c r="BL896" s="10"/>
      <c r="BM896" s="10"/>
      <c r="BN896" s="10"/>
      <c r="BO896" s="10"/>
      <c r="BP896" s="10"/>
      <c r="BQ896" s="10"/>
      <c r="BR896" s="10"/>
      <c r="BS896" s="10"/>
      <c r="BT896" s="10"/>
      <c r="BU896" s="10"/>
      <c r="BV896" s="10"/>
      <c r="BW896" s="10"/>
      <c r="BX896" s="10"/>
      <c r="BY896" s="10"/>
      <c r="BZ896" s="10"/>
      <c r="CA896" s="10"/>
    </row>
    <row r="897" spans="1:79" ht="12.75" customHeight="1" x14ac:dyDescent="0.2">
      <c r="A897" s="10"/>
      <c r="B897" s="10"/>
      <c r="C897" s="10"/>
      <c r="D897" s="10"/>
      <c r="E897" s="10"/>
      <c r="F897" s="10"/>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c r="BL897" s="10"/>
      <c r="BM897" s="10"/>
      <c r="BN897" s="10"/>
      <c r="BO897" s="10"/>
      <c r="BP897" s="10"/>
      <c r="BQ897" s="10"/>
      <c r="BR897" s="10"/>
      <c r="BS897" s="10"/>
      <c r="BT897" s="10"/>
      <c r="BU897" s="10"/>
      <c r="BV897" s="10"/>
      <c r="BW897" s="10"/>
      <c r="BX897" s="10"/>
      <c r="BY897" s="10"/>
      <c r="BZ897" s="10"/>
      <c r="CA897" s="10"/>
    </row>
    <row r="898" spans="1:79" ht="12.75" customHeight="1" x14ac:dyDescent="0.2">
      <c r="A898" s="10"/>
      <c r="B898" s="10"/>
      <c r="C898" s="10"/>
      <c r="D898" s="10"/>
      <c r="E898" s="10"/>
      <c r="F898" s="10"/>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c r="BL898" s="10"/>
      <c r="BM898" s="10"/>
      <c r="BN898" s="10"/>
      <c r="BO898" s="10"/>
      <c r="BP898" s="10"/>
      <c r="BQ898" s="10"/>
      <c r="BR898" s="10"/>
      <c r="BS898" s="10"/>
      <c r="BT898" s="10"/>
      <c r="BU898" s="10"/>
      <c r="BV898" s="10"/>
      <c r="BW898" s="10"/>
      <c r="BX898" s="10"/>
      <c r="BY898" s="10"/>
      <c r="BZ898" s="10"/>
      <c r="CA898" s="10"/>
    </row>
    <row r="899" spans="1:79" ht="12.75" customHeight="1" x14ac:dyDescent="0.2">
      <c r="A899" s="10"/>
      <c r="B899" s="10"/>
      <c r="C899" s="10"/>
      <c r="D899" s="10"/>
      <c r="E899" s="10"/>
      <c r="F899" s="10"/>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c r="BL899" s="10"/>
      <c r="BM899" s="10"/>
      <c r="BN899" s="10"/>
      <c r="BO899" s="10"/>
      <c r="BP899" s="10"/>
      <c r="BQ899" s="10"/>
      <c r="BR899" s="10"/>
      <c r="BS899" s="10"/>
      <c r="BT899" s="10"/>
      <c r="BU899" s="10"/>
      <c r="BV899" s="10"/>
      <c r="BW899" s="10"/>
      <c r="BX899" s="10"/>
      <c r="BY899" s="10"/>
      <c r="BZ899" s="10"/>
      <c r="CA899" s="10"/>
    </row>
    <row r="900" spans="1:79" ht="12.75" customHeight="1" x14ac:dyDescent="0.2">
      <c r="A900" s="10"/>
      <c r="B900" s="10"/>
      <c r="C900" s="10"/>
      <c r="D900" s="10"/>
      <c r="E900" s="10"/>
      <c r="F900" s="10"/>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c r="BL900" s="10"/>
      <c r="BM900" s="10"/>
      <c r="BN900" s="10"/>
      <c r="BO900" s="10"/>
      <c r="BP900" s="10"/>
      <c r="BQ900" s="10"/>
      <c r="BR900" s="10"/>
      <c r="BS900" s="10"/>
      <c r="BT900" s="10"/>
      <c r="BU900" s="10"/>
      <c r="BV900" s="10"/>
      <c r="BW900" s="10"/>
      <c r="BX900" s="10"/>
      <c r="BY900" s="10"/>
      <c r="BZ900" s="10"/>
      <c r="CA900" s="10"/>
    </row>
    <row r="901" spans="1:79" ht="12.75" customHeight="1" x14ac:dyDescent="0.2">
      <c r="A901" s="10"/>
      <c r="B901" s="10"/>
      <c r="C901" s="10"/>
      <c r="D901" s="10"/>
      <c r="E901" s="10"/>
      <c r="F901" s="10"/>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c r="BM901" s="10"/>
      <c r="BN901" s="10"/>
      <c r="BO901" s="10"/>
      <c r="BP901" s="10"/>
      <c r="BQ901" s="10"/>
      <c r="BR901" s="10"/>
      <c r="BS901" s="10"/>
      <c r="BT901" s="10"/>
      <c r="BU901" s="10"/>
      <c r="BV901" s="10"/>
      <c r="BW901" s="10"/>
      <c r="BX901" s="10"/>
      <c r="BY901" s="10"/>
      <c r="BZ901" s="10"/>
      <c r="CA901" s="10"/>
    </row>
    <row r="902" spans="1:79" ht="12.75" customHeight="1" x14ac:dyDescent="0.2">
      <c r="A902" s="10"/>
      <c r="B902" s="10"/>
      <c r="C902" s="10"/>
      <c r="D902" s="10"/>
      <c r="E902" s="10"/>
      <c r="F902" s="10"/>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c r="BL902" s="10"/>
      <c r="BM902" s="10"/>
      <c r="BN902" s="10"/>
      <c r="BO902" s="10"/>
      <c r="BP902" s="10"/>
      <c r="BQ902" s="10"/>
      <c r="BR902" s="10"/>
      <c r="BS902" s="10"/>
      <c r="BT902" s="10"/>
      <c r="BU902" s="10"/>
      <c r="BV902" s="10"/>
      <c r="BW902" s="10"/>
      <c r="BX902" s="10"/>
      <c r="BY902" s="10"/>
      <c r="BZ902" s="10"/>
      <c r="CA902" s="10"/>
    </row>
    <row r="903" spans="1:79" ht="12.75" customHeight="1" x14ac:dyDescent="0.2">
      <c r="A903" s="10"/>
      <c r="B903" s="10"/>
      <c r="C903" s="10"/>
      <c r="D903" s="10"/>
      <c r="E903" s="10"/>
      <c r="F903" s="10"/>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c r="BL903" s="10"/>
      <c r="BM903" s="10"/>
      <c r="BN903" s="10"/>
      <c r="BO903" s="10"/>
      <c r="BP903" s="10"/>
      <c r="BQ903" s="10"/>
      <c r="BR903" s="10"/>
      <c r="BS903" s="10"/>
      <c r="BT903" s="10"/>
      <c r="BU903" s="10"/>
      <c r="BV903" s="10"/>
      <c r="BW903" s="10"/>
      <c r="BX903" s="10"/>
      <c r="BY903" s="10"/>
      <c r="BZ903" s="10"/>
      <c r="CA903" s="10"/>
    </row>
    <row r="904" spans="1:79" ht="12.75" customHeight="1" x14ac:dyDescent="0.2">
      <c r="A904" s="10"/>
      <c r="B904" s="10"/>
      <c r="C904" s="10"/>
      <c r="D904" s="10"/>
      <c r="E904" s="10"/>
      <c r="F904" s="10"/>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c r="BL904" s="10"/>
      <c r="BM904" s="10"/>
      <c r="BN904" s="10"/>
      <c r="BO904" s="10"/>
      <c r="BP904" s="10"/>
      <c r="BQ904" s="10"/>
      <c r="BR904" s="10"/>
      <c r="BS904" s="10"/>
      <c r="BT904" s="10"/>
      <c r="BU904" s="10"/>
      <c r="BV904" s="10"/>
      <c r="BW904" s="10"/>
      <c r="BX904" s="10"/>
      <c r="BY904" s="10"/>
      <c r="BZ904" s="10"/>
      <c r="CA904" s="10"/>
    </row>
    <row r="905" spans="1:79" ht="12.75" customHeight="1" x14ac:dyDescent="0.2">
      <c r="A905" s="10"/>
      <c r="B905" s="10"/>
      <c r="C905" s="10"/>
      <c r="D905" s="10"/>
      <c r="E905" s="10"/>
      <c r="F905" s="10"/>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c r="BL905" s="10"/>
      <c r="BM905" s="10"/>
      <c r="BN905" s="10"/>
      <c r="BO905" s="10"/>
      <c r="BP905" s="10"/>
      <c r="BQ905" s="10"/>
      <c r="BR905" s="10"/>
      <c r="BS905" s="10"/>
      <c r="BT905" s="10"/>
      <c r="BU905" s="10"/>
      <c r="BV905" s="10"/>
      <c r="BW905" s="10"/>
      <c r="BX905" s="10"/>
      <c r="BY905" s="10"/>
      <c r="BZ905" s="10"/>
      <c r="CA905" s="10"/>
    </row>
    <row r="906" spans="1:79" ht="12.75" customHeight="1" x14ac:dyDescent="0.2">
      <c r="A906" s="10"/>
      <c r="B906" s="10"/>
      <c r="C906" s="10"/>
      <c r="D906" s="10"/>
      <c r="E906" s="10"/>
      <c r="F906" s="10"/>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c r="BQ906" s="10"/>
      <c r="BR906" s="10"/>
      <c r="BS906" s="10"/>
      <c r="BT906" s="10"/>
      <c r="BU906" s="10"/>
      <c r="BV906" s="10"/>
      <c r="BW906" s="10"/>
      <c r="BX906" s="10"/>
      <c r="BY906" s="10"/>
      <c r="BZ906" s="10"/>
      <c r="CA906" s="10"/>
    </row>
    <row r="907" spans="1:79" ht="12.75" customHeight="1" x14ac:dyDescent="0.2">
      <c r="A907" s="10"/>
      <c r="B907" s="10"/>
      <c r="C907" s="10"/>
      <c r="D907" s="10"/>
      <c r="E907" s="10"/>
      <c r="F907" s="10"/>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c r="BL907" s="10"/>
      <c r="BM907" s="10"/>
      <c r="BN907" s="10"/>
      <c r="BO907" s="10"/>
      <c r="BP907" s="10"/>
      <c r="BQ907" s="10"/>
      <c r="BR907" s="10"/>
      <c r="BS907" s="10"/>
      <c r="BT907" s="10"/>
      <c r="BU907" s="10"/>
      <c r="BV907" s="10"/>
      <c r="BW907" s="10"/>
      <c r="BX907" s="10"/>
      <c r="BY907" s="10"/>
      <c r="BZ907" s="10"/>
      <c r="CA907" s="10"/>
    </row>
    <row r="908" spans="1:79" ht="12.75" customHeight="1" x14ac:dyDescent="0.2">
      <c r="A908" s="10"/>
      <c r="B908" s="10"/>
      <c r="C908" s="10"/>
      <c r="D908" s="10"/>
      <c r="E908" s="10"/>
      <c r="F908" s="10"/>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c r="BL908" s="10"/>
      <c r="BM908" s="10"/>
      <c r="BN908" s="10"/>
      <c r="BO908" s="10"/>
      <c r="BP908" s="10"/>
      <c r="BQ908" s="10"/>
      <c r="BR908" s="10"/>
      <c r="BS908" s="10"/>
      <c r="BT908" s="10"/>
      <c r="BU908" s="10"/>
      <c r="BV908" s="10"/>
      <c r="BW908" s="10"/>
      <c r="BX908" s="10"/>
      <c r="BY908" s="10"/>
      <c r="BZ908" s="10"/>
      <c r="CA908" s="10"/>
    </row>
    <row r="909" spans="1:79" ht="12.75" customHeight="1" x14ac:dyDescent="0.2">
      <c r="A909" s="10"/>
      <c r="B909" s="10"/>
      <c r="C909" s="10"/>
      <c r="D909" s="10"/>
      <c r="E909" s="10"/>
      <c r="F909" s="10"/>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c r="BL909" s="10"/>
      <c r="BM909" s="10"/>
      <c r="BN909" s="10"/>
      <c r="BO909" s="10"/>
      <c r="BP909" s="10"/>
      <c r="BQ909" s="10"/>
      <c r="BR909" s="10"/>
      <c r="BS909" s="10"/>
      <c r="BT909" s="10"/>
      <c r="BU909" s="10"/>
      <c r="BV909" s="10"/>
      <c r="BW909" s="10"/>
      <c r="BX909" s="10"/>
      <c r="BY909" s="10"/>
      <c r="BZ909" s="10"/>
      <c r="CA909" s="10"/>
    </row>
    <row r="910" spans="1:79" ht="12.75" customHeight="1" x14ac:dyDescent="0.2">
      <c r="A910" s="10"/>
      <c r="B910" s="10"/>
      <c r="C910" s="10"/>
      <c r="D910" s="10"/>
      <c r="E910" s="10"/>
      <c r="F910" s="10"/>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c r="BL910" s="10"/>
      <c r="BM910" s="10"/>
      <c r="BN910" s="10"/>
      <c r="BO910" s="10"/>
      <c r="BP910" s="10"/>
      <c r="BQ910" s="10"/>
      <c r="BR910" s="10"/>
      <c r="BS910" s="10"/>
      <c r="BT910" s="10"/>
      <c r="BU910" s="10"/>
      <c r="BV910" s="10"/>
      <c r="BW910" s="10"/>
      <c r="BX910" s="10"/>
      <c r="BY910" s="10"/>
      <c r="BZ910" s="10"/>
      <c r="CA910" s="10"/>
    </row>
    <row r="911" spans="1:79" ht="12.75" customHeight="1" x14ac:dyDescent="0.2">
      <c r="A911" s="10"/>
      <c r="B911" s="10"/>
      <c r="C911" s="10"/>
      <c r="D911" s="10"/>
      <c r="E911" s="10"/>
      <c r="F911" s="10"/>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c r="BL911" s="10"/>
      <c r="BM911" s="10"/>
      <c r="BN911" s="10"/>
      <c r="BO911" s="10"/>
      <c r="BP911" s="10"/>
      <c r="BQ911" s="10"/>
      <c r="BR911" s="10"/>
      <c r="BS911" s="10"/>
      <c r="BT911" s="10"/>
      <c r="BU911" s="10"/>
      <c r="BV911" s="10"/>
      <c r="BW911" s="10"/>
      <c r="BX911" s="10"/>
      <c r="BY911" s="10"/>
      <c r="BZ911" s="10"/>
      <c r="CA911" s="10"/>
    </row>
    <row r="912" spans="1:79" ht="12.75" customHeight="1" x14ac:dyDescent="0.2">
      <c r="A912" s="10"/>
      <c r="B912" s="10"/>
      <c r="C912" s="10"/>
      <c r="D912" s="10"/>
      <c r="E912" s="10"/>
      <c r="F912" s="10"/>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c r="BL912" s="10"/>
      <c r="BM912" s="10"/>
      <c r="BN912" s="10"/>
      <c r="BO912" s="10"/>
      <c r="BP912" s="10"/>
      <c r="BQ912" s="10"/>
      <c r="BR912" s="10"/>
      <c r="BS912" s="10"/>
      <c r="BT912" s="10"/>
      <c r="BU912" s="10"/>
      <c r="BV912" s="10"/>
      <c r="BW912" s="10"/>
      <c r="BX912" s="10"/>
      <c r="BY912" s="10"/>
      <c r="BZ912" s="10"/>
      <c r="CA912" s="10"/>
    </row>
    <row r="913" spans="1:79" ht="12.75" customHeight="1" x14ac:dyDescent="0.2">
      <c r="A913" s="10"/>
      <c r="B913" s="10"/>
      <c r="C913" s="10"/>
      <c r="D913" s="10"/>
      <c r="E913" s="10"/>
      <c r="F913" s="10"/>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c r="BL913" s="10"/>
      <c r="BM913" s="10"/>
      <c r="BN913" s="10"/>
      <c r="BO913" s="10"/>
      <c r="BP913" s="10"/>
      <c r="BQ913" s="10"/>
      <c r="BR913" s="10"/>
      <c r="BS913" s="10"/>
      <c r="BT913" s="10"/>
      <c r="BU913" s="10"/>
      <c r="BV913" s="10"/>
      <c r="BW913" s="10"/>
      <c r="BX913" s="10"/>
      <c r="BY913" s="10"/>
      <c r="BZ913" s="10"/>
      <c r="CA913" s="10"/>
    </row>
    <row r="914" spans="1:79" ht="12.75" customHeight="1" x14ac:dyDescent="0.2">
      <c r="A914" s="10"/>
      <c r="B914" s="10"/>
      <c r="C914" s="10"/>
      <c r="D914" s="10"/>
      <c r="E914" s="10"/>
      <c r="F914" s="10"/>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c r="BL914" s="10"/>
      <c r="BM914" s="10"/>
      <c r="BN914" s="10"/>
      <c r="BO914" s="10"/>
      <c r="BP914" s="10"/>
      <c r="BQ914" s="10"/>
      <c r="BR914" s="10"/>
      <c r="BS914" s="10"/>
      <c r="BT914" s="10"/>
      <c r="BU914" s="10"/>
      <c r="BV914" s="10"/>
      <c r="BW914" s="10"/>
      <c r="BX914" s="10"/>
      <c r="BY914" s="10"/>
      <c r="BZ914" s="10"/>
      <c r="CA914" s="10"/>
    </row>
    <row r="915" spans="1:79" ht="12.75" customHeight="1" x14ac:dyDescent="0.2">
      <c r="A915" s="10"/>
      <c r="B915" s="10"/>
      <c r="C915" s="10"/>
      <c r="D915" s="10"/>
      <c r="E915" s="10"/>
      <c r="F915" s="10"/>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c r="BL915" s="10"/>
      <c r="BM915" s="10"/>
      <c r="BN915" s="10"/>
      <c r="BO915" s="10"/>
      <c r="BP915" s="10"/>
      <c r="BQ915" s="10"/>
      <c r="BR915" s="10"/>
      <c r="BS915" s="10"/>
      <c r="BT915" s="10"/>
      <c r="BU915" s="10"/>
      <c r="BV915" s="10"/>
      <c r="BW915" s="10"/>
      <c r="BX915" s="10"/>
      <c r="BY915" s="10"/>
      <c r="BZ915" s="10"/>
      <c r="CA915" s="10"/>
    </row>
    <row r="916" spans="1:79" ht="12.75" customHeight="1" x14ac:dyDescent="0.2">
      <c r="A916" s="10"/>
      <c r="B916" s="10"/>
      <c r="C916" s="10"/>
      <c r="D916" s="10"/>
      <c r="E916" s="10"/>
      <c r="F916" s="10"/>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c r="BL916" s="10"/>
      <c r="BM916" s="10"/>
      <c r="BN916" s="10"/>
      <c r="BO916" s="10"/>
      <c r="BP916" s="10"/>
      <c r="BQ916" s="10"/>
      <c r="BR916" s="10"/>
      <c r="BS916" s="10"/>
      <c r="BT916" s="10"/>
      <c r="BU916" s="10"/>
      <c r="BV916" s="10"/>
      <c r="BW916" s="10"/>
      <c r="BX916" s="10"/>
      <c r="BY916" s="10"/>
      <c r="BZ916" s="10"/>
      <c r="CA916" s="10"/>
    </row>
    <row r="917" spans="1:79" ht="12.75" customHeight="1" x14ac:dyDescent="0.2">
      <c r="A917" s="10"/>
      <c r="B917" s="10"/>
      <c r="C917" s="10"/>
      <c r="D917" s="10"/>
      <c r="E917" s="10"/>
      <c r="F917" s="10"/>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c r="BL917" s="10"/>
      <c r="BM917" s="10"/>
      <c r="BN917" s="10"/>
      <c r="BO917" s="10"/>
      <c r="BP917" s="10"/>
      <c r="BQ917" s="10"/>
      <c r="BR917" s="10"/>
      <c r="BS917" s="10"/>
      <c r="BT917" s="10"/>
      <c r="BU917" s="10"/>
      <c r="BV917" s="10"/>
      <c r="BW917" s="10"/>
      <c r="BX917" s="10"/>
      <c r="BY917" s="10"/>
      <c r="BZ917" s="10"/>
      <c r="CA917" s="10"/>
    </row>
    <row r="918" spans="1:79" ht="12.75" customHeight="1" x14ac:dyDescent="0.2">
      <c r="A918" s="10"/>
      <c r="B918" s="10"/>
      <c r="C918" s="10"/>
      <c r="D918" s="10"/>
      <c r="E918" s="10"/>
      <c r="F918" s="10"/>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c r="BL918" s="10"/>
      <c r="BM918" s="10"/>
      <c r="BN918" s="10"/>
      <c r="BO918" s="10"/>
      <c r="BP918" s="10"/>
      <c r="BQ918" s="10"/>
      <c r="BR918" s="10"/>
      <c r="BS918" s="10"/>
      <c r="BT918" s="10"/>
      <c r="BU918" s="10"/>
      <c r="BV918" s="10"/>
      <c r="BW918" s="10"/>
      <c r="BX918" s="10"/>
      <c r="BY918" s="10"/>
      <c r="BZ918" s="10"/>
      <c r="CA918" s="10"/>
    </row>
    <row r="919" spans="1:79" ht="12.75" customHeight="1" x14ac:dyDescent="0.2">
      <c r="A919" s="10"/>
      <c r="B919" s="10"/>
      <c r="C919" s="10"/>
      <c r="D919" s="10"/>
      <c r="E919" s="10"/>
      <c r="F919" s="10"/>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c r="BL919" s="10"/>
      <c r="BM919" s="10"/>
      <c r="BN919" s="10"/>
      <c r="BO919" s="10"/>
      <c r="BP919" s="10"/>
      <c r="BQ919" s="10"/>
      <c r="BR919" s="10"/>
      <c r="BS919" s="10"/>
      <c r="BT919" s="10"/>
      <c r="BU919" s="10"/>
      <c r="BV919" s="10"/>
      <c r="BW919" s="10"/>
      <c r="BX919" s="10"/>
      <c r="BY919" s="10"/>
      <c r="BZ919" s="10"/>
      <c r="CA919" s="10"/>
    </row>
    <row r="920" spans="1:79" ht="12.75" customHeight="1" x14ac:dyDescent="0.2">
      <c r="A920" s="10"/>
      <c r="B920" s="10"/>
      <c r="C920" s="10"/>
      <c r="D920" s="10"/>
      <c r="E920" s="10"/>
      <c r="F920" s="10"/>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c r="BL920" s="10"/>
      <c r="BM920" s="10"/>
      <c r="BN920" s="10"/>
      <c r="BO920" s="10"/>
      <c r="BP920" s="10"/>
      <c r="BQ920" s="10"/>
      <c r="BR920" s="10"/>
      <c r="BS920" s="10"/>
      <c r="BT920" s="10"/>
      <c r="BU920" s="10"/>
      <c r="BV920" s="10"/>
      <c r="BW920" s="10"/>
      <c r="BX920" s="10"/>
      <c r="BY920" s="10"/>
      <c r="BZ920" s="10"/>
      <c r="CA920" s="10"/>
    </row>
    <row r="921" spans="1:79" ht="12.75" customHeight="1" x14ac:dyDescent="0.2">
      <c r="A921" s="10"/>
      <c r="B921" s="10"/>
      <c r="C921" s="10"/>
      <c r="D921" s="10"/>
      <c r="E921" s="10"/>
      <c r="F921" s="10"/>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c r="BL921" s="10"/>
      <c r="BM921" s="10"/>
      <c r="BN921" s="10"/>
      <c r="BO921" s="10"/>
      <c r="BP921" s="10"/>
      <c r="BQ921" s="10"/>
      <c r="BR921" s="10"/>
      <c r="BS921" s="10"/>
      <c r="BT921" s="10"/>
      <c r="BU921" s="10"/>
      <c r="BV921" s="10"/>
      <c r="BW921" s="10"/>
      <c r="BX921" s="10"/>
      <c r="BY921" s="10"/>
      <c r="BZ921" s="10"/>
      <c r="CA921" s="10"/>
    </row>
    <row r="922" spans="1:79" ht="12.75" customHeight="1" x14ac:dyDescent="0.2">
      <c r="A922" s="10"/>
      <c r="B922" s="10"/>
      <c r="C922" s="10"/>
      <c r="D922" s="10"/>
      <c r="E922" s="10"/>
      <c r="F922" s="10"/>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c r="BL922" s="10"/>
      <c r="BM922" s="10"/>
      <c r="BN922" s="10"/>
      <c r="BO922" s="10"/>
      <c r="BP922" s="10"/>
      <c r="BQ922" s="10"/>
      <c r="BR922" s="10"/>
      <c r="BS922" s="10"/>
      <c r="BT922" s="10"/>
      <c r="BU922" s="10"/>
      <c r="BV922" s="10"/>
      <c r="BW922" s="10"/>
      <c r="BX922" s="10"/>
      <c r="BY922" s="10"/>
      <c r="BZ922" s="10"/>
      <c r="CA922" s="10"/>
    </row>
    <row r="923" spans="1:79" ht="12.75" customHeight="1" x14ac:dyDescent="0.2">
      <c r="A923" s="10"/>
      <c r="B923" s="10"/>
      <c r="C923" s="10"/>
      <c r="D923" s="10"/>
      <c r="E923" s="10"/>
      <c r="F923" s="10"/>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c r="BL923" s="10"/>
      <c r="BM923" s="10"/>
      <c r="BN923" s="10"/>
      <c r="BO923" s="10"/>
      <c r="BP923" s="10"/>
      <c r="BQ923" s="10"/>
      <c r="BR923" s="10"/>
      <c r="BS923" s="10"/>
      <c r="BT923" s="10"/>
      <c r="BU923" s="10"/>
      <c r="BV923" s="10"/>
      <c r="BW923" s="10"/>
      <c r="BX923" s="10"/>
      <c r="BY923" s="10"/>
      <c r="BZ923" s="10"/>
      <c r="CA923" s="10"/>
    </row>
    <row r="924" spans="1:79" ht="12.75" customHeight="1" x14ac:dyDescent="0.2">
      <c r="A924" s="10"/>
      <c r="B924" s="10"/>
      <c r="C924" s="10"/>
      <c r="D924" s="10"/>
      <c r="E924" s="10"/>
      <c r="F924" s="10"/>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c r="BL924" s="10"/>
      <c r="BM924" s="10"/>
      <c r="BN924" s="10"/>
      <c r="BO924" s="10"/>
      <c r="BP924" s="10"/>
      <c r="BQ924" s="10"/>
      <c r="BR924" s="10"/>
      <c r="BS924" s="10"/>
      <c r="BT924" s="10"/>
      <c r="BU924" s="10"/>
      <c r="BV924" s="10"/>
      <c r="BW924" s="10"/>
      <c r="BX924" s="10"/>
      <c r="BY924" s="10"/>
      <c r="BZ924" s="10"/>
      <c r="CA924" s="10"/>
    </row>
    <row r="925" spans="1:79" ht="12.75" customHeight="1" x14ac:dyDescent="0.2">
      <c r="A925" s="10"/>
      <c r="B925" s="10"/>
      <c r="C925" s="10"/>
      <c r="D925" s="10"/>
      <c r="E925" s="10"/>
      <c r="F925" s="10"/>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c r="BL925" s="10"/>
      <c r="BM925" s="10"/>
      <c r="BN925" s="10"/>
      <c r="BO925" s="10"/>
      <c r="BP925" s="10"/>
      <c r="BQ925" s="10"/>
      <c r="BR925" s="10"/>
      <c r="BS925" s="10"/>
      <c r="BT925" s="10"/>
      <c r="BU925" s="10"/>
      <c r="BV925" s="10"/>
      <c r="BW925" s="10"/>
      <c r="BX925" s="10"/>
      <c r="BY925" s="10"/>
      <c r="BZ925" s="10"/>
      <c r="CA925" s="10"/>
    </row>
    <row r="926" spans="1:79" ht="12.75" customHeight="1" x14ac:dyDescent="0.2">
      <c r="A926" s="10"/>
      <c r="B926" s="10"/>
      <c r="C926" s="10"/>
      <c r="D926" s="10"/>
      <c r="E926" s="10"/>
      <c r="F926" s="10"/>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c r="BL926" s="10"/>
      <c r="BM926" s="10"/>
      <c r="BN926" s="10"/>
      <c r="BO926" s="10"/>
      <c r="BP926" s="10"/>
      <c r="BQ926" s="10"/>
      <c r="BR926" s="10"/>
      <c r="BS926" s="10"/>
      <c r="BT926" s="10"/>
      <c r="BU926" s="10"/>
      <c r="BV926" s="10"/>
      <c r="BW926" s="10"/>
      <c r="BX926" s="10"/>
      <c r="BY926" s="10"/>
      <c r="BZ926" s="10"/>
      <c r="CA926" s="10"/>
    </row>
    <row r="927" spans="1:79" ht="12.75" customHeight="1" x14ac:dyDescent="0.2">
      <c r="A927" s="10"/>
      <c r="B927" s="10"/>
      <c r="C927" s="10"/>
      <c r="D927" s="10"/>
      <c r="E927" s="10"/>
      <c r="F927" s="10"/>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c r="BL927" s="10"/>
      <c r="BM927" s="10"/>
      <c r="BN927" s="10"/>
      <c r="BO927" s="10"/>
      <c r="BP927" s="10"/>
      <c r="BQ927" s="10"/>
      <c r="BR927" s="10"/>
      <c r="BS927" s="10"/>
      <c r="BT927" s="10"/>
      <c r="BU927" s="10"/>
      <c r="BV927" s="10"/>
      <c r="BW927" s="10"/>
      <c r="BX927" s="10"/>
      <c r="BY927" s="10"/>
      <c r="BZ927" s="10"/>
      <c r="CA927" s="10"/>
    </row>
    <row r="928" spans="1:79" ht="12.75" customHeight="1" x14ac:dyDescent="0.2">
      <c r="A928" s="10"/>
      <c r="B928" s="10"/>
      <c r="C928" s="10"/>
      <c r="D928" s="10"/>
      <c r="E928" s="10"/>
      <c r="F928" s="10"/>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c r="BL928" s="10"/>
      <c r="BM928" s="10"/>
      <c r="BN928" s="10"/>
      <c r="BO928" s="10"/>
      <c r="BP928" s="10"/>
      <c r="BQ928" s="10"/>
      <c r="BR928" s="10"/>
      <c r="BS928" s="10"/>
      <c r="BT928" s="10"/>
      <c r="BU928" s="10"/>
      <c r="BV928" s="10"/>
      <c r="BW928" s="10"/>
      <c r="BX928" s="10"/>
      <c r="BY928" s="10"/>
      <c r="BZ928" s="10"/>
      <c r="CA928" s="10"/>
    </row>
    <row r="929" spans="1:79" ht="12.75" customHeight="1" x14ac:dyDescent="0.2">
      <c r="A929" s="10"/>
      <c r="B929" s="10"/>
      <c r="C929" s="10"/>
      <c r="D929" s="10"/>
      <c r="E929" s="10"/>
      <c r="F929" s="10"/>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c r="BL929" s="10"/>
      <c r="BM929" s="10"/>
      <c r="BN929" s="10"/>
      <c r="BO929" s="10"/>
      <c r="BP929" s="10"/>
      <c r="BQ929" s="10"/>
      <c r="BR929" s="10"/>
      <c r="BS929" s="10"/>
      <c r="BT929" s="10"/>
      <c r="BU929" s="10"/>
      <c r="BV929" s="10"/>
      <c r="BW929" s="10"/>
      <c r="BX929" s="10"/>
      <c r="BY929" s="10"/>
      <c r="BZ929" s="10"/>
      <c r="CA929" s="10"/>
    </row>
    <row r="930" spans="1:79" ht="12.75" customHeight="1" x14ac:dyDescent="0.2">
      <c r="A930" s="10"/>
      <c r="B930" s="10"/>
      <c r="C930" s="10"/>
      <c r="D930" s="10"/>
      <c r="E930" s="10"/>
      <c r="F930" s="10"/>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c r="BL930" s="10"/>
      <c r="BM930" s="10"/>
      <c r="BN930" s="10"/>
      <c r="BO930" s="10"/>
      <c r="BP930" s="10"/>
      <c r="BQ930" s="10"/>
      <c r="BR930" s="10"/>
      <c r="BS930" s="10"/>
      <c r="BT930" s="10"/>
      <c r="BU930" s="10"/>
      <c r="BV930" s="10"/>
      <c r="BW930" s="10"/>
      <c r="BX930" s="10"/>
      <c r="BY930" s="10"/>
      <c r="BZ930" s="10"/>
      <c r="CA930" s="10"/>
    </row>
    <row r="931" spans="1:79" ht="12.75" customHeight="1" x14ac:dyDescent="0.2">
      <c r="A931" s="10"/>
      <c r="B931" s="10"/>
      <c r="C931" s="10"/>
      <c r="D931" s="10"/>
      <c r="E931" s="10"/>
      <c r="F931" s="10"/>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c r="BL931" s="10"/>
      <c r="BM931" s="10"/>
      <c r="BN931" s="10"/>
      <c r="BO931" s="10"/>
      <c r="BP931" s="10"/>
      <c r="BQ931" s="10"/>
      <c r="BR931" s="10"/>
      <c r="BS931" s="10"/>
      <c r="BT931" s="10"/>
      <c r="BU931" s="10"/>
      <c r="BV931" s="10"/>
      <c r="BW931" s="10"/>
      <c r="BX931" s="10"/>
      <c r="BY931" s="10"/>
      <c r="BZ931" s="10"/>
      <c r="CA931" s="10"/>
    </row>
    <row r="932" spans="1:79" ht="12.75" customHeight="1" x14ac:dyDescent="0.2">
      <c r="A932" s="10"/>
      <c r="B932" s="10"/>
      <c r="C932" s="10"/>
      <c r="D932" s="10"/>
      <c r="E932" s="10"/>
      <c r="F932" s="10"/>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c r="BL932" s="10"/>
      <c r="BM932" s="10"/>
      <c r="BN932" s="10"/>
      <c r="BO932" s="10"/>
      <c r="BP932" s="10"/>
      <c r="BQ932" s="10"/>
      <c r="BR932" s="10"/>
      <c r="BS932" s="10"/>
      <c r="BT932" s="10"/>
      <c r="BU932" s="10"/>
      <c r="BV932" s="10"/>
      <c r="BW932" s="10"/>
      <c r="BX932" s="10"/>
      <c r="BY932" s="10"/>
      <c r="BZ932" s="10"/>
      <c r="CA932" s="10"/>
    </row>
    <row r="933" spans="1:79" ht="12.75" customHeight="1" x14ac:dyDescent="0.2">
      <c r="A933" s="10"/>
      <c r="B933" s="10"/>
      <c r="C933" s="10"/>
      <c r="D933" s="10"/>
      <c r="E933" s="10"/>
      <c r="F933" s="10"/>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c r="BL933" s="10"/>
      <c r="BM933" s="10"/>
      <c r="BN933" s="10"/>
      <c r="BO933" s="10"/>
      <c r="BP933" s="10"/>
      <c r="BQ933" s="10"/>
      <c r="BR933" s="10"/>
      <c r="BS933" s="10"/>
      <c r="BT933" s="10"/>
      <c r="BU933" s="10"/>
      <c r="BV933" s="10"/>
      <c r="BW933" s="10"/>
      <c r="BX933" s="10"/>
      <c r="BY933" s="10"/>
      <c r="BZ933" s="10"/>
      <c r="CA933" s="10"/>
    </row>
    <row r="934" spans="1:79" ht="12.75" customHeight="1" x14ac:dyDescent="0.2">
      <c r="A934" s="10"/>
      <c r="B934" s="10"/>
      <c r="C934" s="10"/>
      <c r="D934" s="10"/>
      <c r="E934" s="10"/>
      <c r="F934" s="10"/>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c r="BL934" s="10"/>
      <c r="BM934" s="10"/>
      <c r="BN934" s="10"/>
      <c r="BO934" s="10"/>
      <c r="BP934" s="10"/>
      <c r="BQ934" s="10"/>
      <c r="BR934" s="10"/>
      <c r="BS934" s="10"/>
      <c r="BT934" s="10"/>
      <c r="BU934" s="10"/>
      <c r="BV934" s="10"/>
      <c r="BW934" s="10"/>
      <c r="BX934" s="10"/>
      <c r="BY934" s="10"/>
      <c r="BZ934" s="10"/>
      <c r="CA934" s="10"/>
    </row>
    <row r="935" spans="1:79" ht="12.75" customHeight="1" x14ac:dyDescent="0.2">
      <c r="A935" s="10"/>
      <c r="B935" s="10"/>
      <c r="C935" s="10"/>
      <c r="D935" s="10"/>
      <c r="E935" s="10"/>
      <c r="F935" s="10"/>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c r="BL935" s="10"/>
      <c r="BM935" s="10"/>
      <c r="BN935" s="10"/>
      <c r="BO935" s="10"/>
      <c r="BP935" s="10"/>
      <c r="BQ935" s="10"/>
      <c r="BR935" s="10"/>
      <c r="BS935" s="10"/>
      <c r="BT935" s="10"/>
      <c r="BU935" s="10"/>
      <c r="BV935" s="10"/>
      <c r="BW935" s="10"/>
      <c r="BX935" s="10"/>
      <c r="BY935" s="10"/>
      <c r="BZ935" s="10"/>
      <c r="CA935" s="10"/>
    </row>
    <row r="936" spans="1:79" ht="12.75" customHeight="1" x14ac:dyDescent="0.2">
      <c r="A936" s="10"/>
      <c r="B936" s="10"/>
      <c r="C936" s="10"/>
      <c r="D936" s="10"/>
      <c r="E936" s="10"/>
      <c r="F936" s="10"/>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c r="BL936" s="10"/>
      <c r="BM936" s="10"/>
      <c r="BN936" s="10"/>
      <c r="BO936" s="10"/>
      <c r="BP936" s="10"/>
      <c r="BQ936" s="10"/>
      <c r="BR936" s="10"/>
      <c r="BS936" s="10"/>
      <c r="BT936" s="10"/>
      <c r="BU936" s="10"/>
      <c r="BV936" s="10"/>
      <c r="BW936" s="10"/>
      <c r="BX936" s="10"/>
      <c r="BY936" s="10"/>
      <c r="BZ936" s="10"/>
      <c r="CA936" s="10"/>
    </row>
    <row r="937" spans="1:79" ht="12.75" customHeight="1" x14ac:dyDescent="0.2">
      <c r="A937" s="10"/>
      <c r="B937" s="10"/>
      <c r="C937" s="10"/>
      <c r="D937" s="10"/>
      <c r="E937" s="10"/>
      <c r="F937" s="10"/>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c r="BL937" s="10"/>
      <c r="BM937" s="10"/>
      <c r="BN937" s="10"/>
      <c r="BO937" s="10"/>
      <c r="BP937" s="10"/>
      <c r="BQ937" s="10"/>
      <c r="BR937" s="10"/>
      <c r="BS937" s="10"/>
      <c r="BT937" s="10"/>
      <c r="BU937" s="10"/>
      <c r="BV937" s="10"/>
      <c r="BW937" s="10"/>
      <c r="BX937" s="10"/>
      <c r="BY937" s="10"/>
      <c r="BZ937" s="10"/>
      <c r="CA937" s="10"/>
    </row>
    <row r="938" spans="1:79" ht="12.75" customHeight="1" x14ac:dyDescent="0.2">
      <c r="A938" s="10"/>
      <c r="B938" s="10"/>
      <c r="C938" s="10"/>
      <c r="D938" s="10"/>
      <c r="E938" s="10"/>
      <c r="F938" s="10"/>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c r="BL938" s="10"/>
      <c r="BM938" s="10"/>
      <c r="BN938" s="10"/>
      <c r="BO938" s="10"/>
      <c r="BP938" s="10"/>
      <c r="BQ938" s="10"/>
      <c r="BR938" s="10"/>
      <c r="BS938" s="10"/>
      <c r="BT938" s="10"/>
      <c r="BU938" s="10"/>
      <c r="BV938" s="10"/>
      <c r="BW938" s="10"/>
      <c r="BX938" s="10"/>
      <c r="BY938" s="10"/>
      <c r="BZ938" s="10"/>
      <c r="CA938" s="10"/>
    </row>
    <row r="939" spans="1:79" ht="12.75" customHeight="1" x14ac:dyDescent="0.2">
      <c r="A939" s="10"/>
      <c r="B939" s="10"/>
      <c r="C939" s="10"/>
      <c r="D939" s="10"/>
      <c r="E939" s="10"/>
      <c r="F939" s="10"/>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c r="BL939" s="10"/>
      <c r="BM939" s="10"/>
      <c r="BN939" s="10"/>
      <c r="BO939" s="10"/>
      <c r="BP939" s="10"/>
      <c r="BQ939" s="10"/>
      <c r="BR939" s="10"/>
      <c r="BS939" s="10"/>
      <c r="BT939" s="10"/>
      <c r="BU939" s="10"/>
      <c r="BV939" s="10"/>
      <c r="BW939" s="10"/>
      <c r="BX939" s="10"/>
      <c r="BY939" s="10"/>
      <c r="BZ939" s="10"/>
      <c r="CA939" s="10"/>
    </row>
    <row r="940" spans="1:79" ht="12.75" customHeight="1" x14ac:dyDescent="0.2">
      <c r="A940" s="10"/>
      <c r="B940" s="10"/>
      <c r="C940" s="10"/>
      <c r="D940" s="10"/>
      <c r="E940" s="10"/>
      <c r="F940" s="10"/>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c r="BL940" s="10"/>
      <c r="BM940" s="10"/>
      <c r="BN940" s="10"/>
      <c r="BO940" s="10"/>
      <c r="BP940" s="10"/>
      <c r="BQ940" s="10"/>
      <c r="BR940" s="10"/>
      <c r="BS940" s="10"/>
      <c r="BT940" s="10"/>
      <c r="BU940" s="10"/>
      <c r="BV940" s="10"/>
      <c r="BW940" s="10"/>
      <c r="BX940" s="10"/>
      <c r="BY940" s="10"/>
      <c r="BZ940" s="10"/>
      <c r="CA940" s="10"/>
    </row>
    <row r="941" spans="1:79" ht="12.75" customHeight="1" x14ac:dyDescent="0.2">
      <c r="A941" s="10"/>
      <c r="B941" s="10"/>
      <c r="C941" s="10"/>
      <c r="D941" s="10"/>
      <c r="E941" s="10"/>
      <c r="F941" s="10"/>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c r="BL941" s="10"/>
      <c r="BM941" s="10"/>
      <c r="BN941" s="10"/>
      <c r="BO941" s="10"/>
      <c r="BP941" s="10"/>
      <c r="BQ941" s="10"/>
      <c r="BR941" s="10"/>
      <c r="BS941" s="10"/>
      <c r="BT941" s="10"/>
      <c r="BU941" s="10"/>
      <c r="BV941" s="10"/>
      <c r="BW941" s="10"/>
      <c r="BX941" s="10"/>
      <c r="BY941" s="10"/>
      <c r="BZ941" s="10"/>
      <c r="CA941" s="10"/>
    </row>
    <row r="942" spans="1:79" ht="12.75" customHeight="1" x14ac:dyDescent="0.2">
      <c r="A942" s="10"/>
      <c r="B942" s="10"/>
      <c r="C942" s="10"/>
      <c r="D942" s="10"/>
      <c r="E942" s="10"/>
      <c r="F942" s="10"/>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c r="BL942" s="10"/>
      <c r="BM942" s="10"/>
      <c r="BN942" s="10"/>
      <c r="BO942" s="10"/>
      <c r="BP942" s="10"/>
      <c r="BQ942" s="10"/>
      <c r="BR942" s="10"/>
      <c r="BS942" s="10"/>
      <c r="BT942" s="10"/>
      <c r="BU942" s="10"/>
      <c r="BV942" s="10"/>
      <c r="BW942" s="10"/>
      <c r="BX942" s="10"/>
      <c r="BY942" s="10"/>
      <c r="BZ942" s="10"/>
      <c r="CA942" s="10"/>
    </row>
    <row r="943" spans="1:79" ht="12.75" customHeight="1" x14ac:dyDescent="0.2">
      <c r="A943" s="10"/>
      <c r="B943" s="10"/>
      <c r="C943" s="10"/>
      <c r="D943" s="10"/>
      <c r="E943" s="10"/>
      <c r="F943" s="10"/>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c r="BM943" s="10"/>
      <c r="BN943" s="10"/>
      <c r="BO943" s="10"/>
      <c r="BP943" s="10"/>
      <c r="BQ943" s="10"/>
      <c r="BR943" s="10"/>
      <c r="BS943" s="10"/>
      <c r="BT943" s="10"/>
      <c r="BU943" s="10"/>
      <c r="BV943" s="10"/>
      <c r="BW943" s="10"/>
      <c r="BX943" s="10"/>
      <c r="BY943" s="10"/>
      <c r="BZ943" s="10"/>
      <c r="CA943" s="10"/>
    </row>
    <row r="944" spans="1:79" ht="12.75" customHeight="1" x14ac:dyDescent="0.2">
      <c r="A944" s="10"/>
      <c r="B944" s="10"/>
      <c r="C944" s="10"/>
      <c r="D944" s="10"/>
      <c r="E944" s="10"/>
      <c r="F944" s="10"/>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c r="BL944" s="10"/>
      <c r="BM944" s="10"/>
      <c r="BN944" s="10"/>
      <c r="BO944" s="10"/>
      <c r="BP944" s="10"/>
      <c r="BQ944" s="10"/>
      <c r="BR944" s="10"/>
      <c r="BS944" s="10"/>
      <c r="BT944" s="10"/>
      <c r="BU944" s="10"/>
      <c r="BV944" s="10"/>
      <c r="BW944" s="10"/>
      <c r="BX944" s="10"/>
      <c r="BY944" s="10"/>
      <c r="BZ944" s="10"/>
      <c r="CA944" s="10"/>
    </row>
    <row r="945" spans="1:79" ht="12.75" customHeight="1" x14ac:dyDescent="0.2">
      <c r="A945" s="10"/>
      <c r="B945" s="10"/>
      <c r="C945" s="10"/>
      <c r="D945" s="10"/>
      <c r="E945" s="10"/>
      <c r="F945" s="10"/>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c r="BL945" s="10"/>
      <c r="BM945" s="10"/>
      <c r="BN945" s="10"/>
      <c r="BO945" s="10"/>
      <c r="BP945" s="10"/>
      <c r="BQ945" s="10"/>
      <c r="BR945" s="10"/>
      <c r="BS945" s="10"/>
      <c r="BT945" s="10"/>
      <c r="BU945" s="10"/>
      <c r="BV945" s="10"/>
      <c r="BW945" s="10"/>
      <c r="BX945" s="10"/>
      <c r="BY945" s="10"/>
      <c r="BZ945" s="10"/>
      <c r="CA945" s="10"/>
    </row>
    <row r="946" spans="1:79" ht="12.75" customHeight="1" x14ac:dyDescent="0.2">
      <c r="A946" s="10"/>
      <c r="B946" s="10"/>
      <c r="C946" s="10"/>
      <c r="D946" s="10"/>
      <c r="E946" s="10"/>
      <c r="F946" s="10"/>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c r="BL946" s="10"/>
      <c r="BM946" s="10"/>
      <c r="BN946" s="10"/>
      <c r="BO946" s="10"/>
      <c r="BP946" s="10"/>
      <c r="BQ946" s="10"/>
      <c r="BR946" s="10"/>
      <c r="BS946" s="10"/>
      <c r="BT946" s="10"/>
      <c r="BU946" s="10"/>
      <c r="BV946" s="10"/>
      <c r="BW946" s="10"/>
      <c r="BX946" s="10"/>
      <c r="BY946" s="10"/>
      <c r="BZ946" s="10"/>
      <c r="CA946" s="10"/>
    </row>
    <row r="947" spans="1:79" ht="12.75" customHeight="1" x14ac:dyDescent="0.2">
      <c r="A947" s="10"/>
      <c r="B947" s="10"/>
      <c r="C947" s="10"/>
      <c r="D947" s="10"/>
      <c r="E947" s="10"/>
      <c r="F947" s="10"/>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c r="BL947" s="10"/>
      <c r="BM947" s="10"/>
      <c r="BN947" s="10"/>
      <c r="BO947" s="10"/>
      <c r="BP947" s="10"/>
      <c r="BQ947" s="10"/>
      <c r="BR947" s="10"/>
      <c r="BS947" s="10"/>
      <c r="BT947" s="10"/>
      <c r="BU947" s="10"/>
      <c r="BV947" s="10"/>
      <c r="BW947" s="10"/>
      <c r="BX947" s="10"/>
      <c r="BY947" s="10"/>
      <c r="BZ947" s="10"/>
      <c r="CA947" s="10"/>
    </row>
    <row r="948" spans="1:79" ht="12.75" customHeight="1" x14ac:dyDescent="0.2">
      <c r="A948" s="10"/>
      <c r="B948" s="10"/>
      <c r="C948" s="10"/>
      <c r="D948" s="10"/>
      <c r="E948" s="10"/>
      <c r="F948" s="10"/>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c r="BL948" s="10"/>
      <c r="BM948" s="10"/>
      <c r="BN948" s="10"/>
      <c r="BO948" s="10"/>
      <c r="BP948" s="10"/>
      <c r="BQ948" s="10"/>
      <c r="BR948" s="10"/>
      <c r="BS948" s="10"/>
      <c r="BT948" s="10"/>
      <c r="BU948" s="10"/>
      <c r="BV948" s="10"/>
      <c r="BW948" s="10"/>
      <c r="BX948" s="10"/>
      <c r="BY948" s="10"/>
      <c r="BZ948" s="10"/>
      <c r="CA948" s="10"/>
    </row>
    <row r="949" spans="1:79" ht="12.75" customHeight="1" x14ac:dyDescent="0.2">
      <c r="A949" s="10"/>
      <c r="B949" s="10"/>
      <c r="C949" s="10"/>
      <c r="D949" s="10"/>
      <c r="E949" s="10"/>
      <c r="F949" s="10"/>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c r="BL949" s="10"/>
      <c r="BM949" s="10"/>
      <c r="BN949" s="10"/>
      <c r="BO949" s="10"/>
      <c r="BP949" s="10"/>
      <c r="BQ949" s="10"/>
      <c r="BR949" s="10"/>
      <c r="BS949" s="10"/>
      <c r="BT949" s="10"/>
      <c r="BU949" s="10"/>
      <c r="BV949" s="10"/>
      <c r="BW949" s="10"/>
      <c r="BX949" s="10"/>
      <c r="BY949" s="10"/>
      <c r="BZ949" s="10"/>
      <c r="CA949" s="10"/>
    </row>
    <row r="950" spans="1:79" ht="12.75" customHeight="1" x14ac:dyDescent="0.2">
      <c r="A950" s="10"/>
      <c r="B950" s="10"/>
      <c r="C950" s="10"/>
      <c r="D950" s="10"/>
      <c r="E950" s="10"/>
      <c r="F950" s="10"/>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c r="BL950" s="10"/>
      <c r="BM950" s="10"/>
      <c r="BN950" s="10"/>
      <c r="BO950" s="10"/>
      <c r="BP950" s="10"/>
      <c r="BQ950" s="10"/>
      <c r="BR950" s="10"/>
      <c r="BS950" s="10"/>
      <c r="BT950" s="10"/>
      <c r="BU950" s="10"/>
      <c r="BV950" s="10"/>
      <c r="BW950" s="10"/>
      <c r="BX950" s="10"/>
      <c r="BY950" s="10"/>
      <c r="BZ950" s="10"/>
      <c r="CA950" s="10"/>
    </row>
    <row r="951" spans="1:79" ht="12.75" customHeight="1" x14ac:dyDescent="0.2">
      <c r="A951" s="10"/>
      <c r="B951" s="10"/>
      <c r="C951" s="10"/>
      <c r="D951" s="10"/>
      <c r="E951" s="10"/>
      <c r="F951" s="10"/>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c r="BL951" s="10"/>
      <c r="BM951" s="10"/>
      <c r="BN951" s="10"/>
      <c r="BO951" s="10"/>
      <c r="BP951" s="10"/>
      <c r="BQ951" s="10"/>
      <c r="BR951" s="10"/>
      <c r="BS951" s="10"/>
      <c r="BT951" s="10"/>
      <c r="BU951" s="10"/>
      <c r="BV951" s="10"/>
      <c r="BW951" s="10"/>
      <c r="BX951" s="10"/>
      <c r="BY951" s="10"/>
      <c r="BZ951" s="10"/>
      <c r="CA951" s="10"/>
    </row>
    <row r="952" spans="1:79" ht="12.75" customHeight="1" x14ac:dyDescent="0.2">
      <c r="A952" s="10"/>
      <c r="B952" s="10"/>
      <c r="C952" s="10"/>
      <c r="D952" s="10"/>
      <c r="E952" s="10"/>
      <c r="F952" s="10"/>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c r="BL952" s="10"/>
      <c r="BM952" s="10"/>
      <c r="BN952" s="10"/>
      <c r="BO952" s="10"/>
      <c r="BP952" s="10"/>
      <c r="BQ952" s="10"/>
      <c r="BR952" s="10"/>
      <c r="BS952" s="10"/>
      <c r="BT952" s="10"/>
      <c r="BU952" s="10"/>
      <c r="BV952" s="10"/>
      <c r="BW952" s="10"/>
      <c r="BX952" s="10"/>
      <c r="BY952" s="10"/>
      <c r="BZ952" s="10"/>
      <c r="CA952" s="10"/>
    </row>
    <row r="953" spans="1:79" ht="12.75" customHeight="1" x14ac:dyDescent="0.2">
      <c r="A953" s="10"/>
      <c r="B953" s="10"/>
      <c r="C953" s="10"/>
      <c r="D953" s="10"/>
      <c r="E953" s="10"/>
      <c r="F953" s="10"/>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c r="BL953" s="10"/>
      <c r="BM953" s="10"/>
      <c r="BN953" s="10"/>
      <c r="BO953" s="10"/>
      <c r="BP953" s="10"/>
      <c r="BQ953" s="10"/>
      <c r="BR953" s="10"/>
      <c r="BS953" s="10"/>
      <c r="BT953" s="10"/>
      <c r="BU953" s="10"/>
      <c r="BV953" s="10"/>
      <c r="BW953" s="10"/>
      <c r="BX953" s="10"/>
      <c r="BY953" s="10"/>
      <c r="BZ953" s="10"/>
      <c r="CA953" s="10"/>
    </row>
    <row r="954" spans="1:79" ht="12.75" customHeight="1" x14ac:dyDescent="0.2">
      <c r="A954" s="10"/>
      <c r="B954" s="10"/>
      <c r="C954" s="10"/>
      <c r="D954" s="10"/>
      <c r="E954" s="10"/>
      <c r="F954" s="10"/>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c r="BL954" s="10"/>
      <c r="BM954" s="10"/>
      <c r="BN954" s="10"/>
      <c r="BO954" s="10"/>
      <c r="BP954" s="10"/>
      <c r="BQ954" s="10"/>
      <c r="BR954" s="10"/>
      <c r="BS954" s="10"/>
      <c r="BT954" s="10"/>
      <c r="BU954" s="10"/>
      <c r="BV954" s="10"/>
      <c r="BW954" s="10"/>
      <c r="BX954" s="10"/>
      <c r="BY954" s="10"/>
      <c r="BZ954" s="10"/>
      <c r="CA954" s="10"/>
    </row>
    <row r="955" spans="1:79" ht="12.75" customHeight="1" x14ac:dyDescent="0.2">
      <c r="A955" s="10"/>
      <c r="B955" s="10"/>
      <c r="C955" s="10"/>
      <c r="D955" s="10"/>
      <c r="E955" s="10"/>
      <c r="F955" s="10"/>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c r="BL955" s="10"/>
      <c r="BM955" s="10"/>
      <c r="BN955" s="10"/>
      <c r="BO955" s="10"/>
      <c r="BP955" s="10"/>
      <c r="BQ955" s="10"/>
      <c r="BR955" s="10"/>
      <c r="BS955" s="10"/>
      <c r="BT955" s="10"/>
      <c r="BU955" s="10"/>
      <c r="BV955" s="10"/>
      <c r="BW955" s="10"/>
      <c r="BX955" s="10"/>
      <c r="BY955" s="10"/>
      <c r="BZ955" s="10"/>
      <c r="CA955" s="10"/>
    </row>
    <row r="956" spans="1:79" ht="12.75" customHeight="1" x14ac:dyDescent="0.2">
      <c r="A956" s="10"/>
      <c r="B956" s="10"/>
      <c r="C956" s="10"/>
      <c r="D956" s="10"/>
      <c r="E956" s="10"/>
      <c r="F956" s="10"/>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c r="BL956" s="10"/>
      <c r="BM956" s="10"/>
      <c r="BN956" s="10"/>
      <c r="BO956" s="10"/>
      <c r="BP956" s="10"/>
      <c r="BQ956" s="10"/>
      <c r="BR956" s="10"/>
      <c r="BS956" s="10"/>
      <c r="BT956" s="10"/>
      <c r="BU956" s="10"/>
      <c r="BV956" s="10"/>
      <c r="BW956" s="10"/>
      <c r="BX956" s="10"/>
      <c r="BY956" s="10"/>
      <c r="BZ956" s="10"/>
      <c r="CA956" s="10"/>
    </row>
    <row r="957" spans="1:79" ht="12.75" customHeight="1" x14ac:dyDescent="0.2">
      <c r="A957" s="10"/>
      <c r="B957" s="10"/>
      <c r="C957" s="10"/>
      <c r="D957" s="10"/>
      <c r="E957" s="10"/>
      <c r="F957" s="10"/>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c r="BL957" s="10"/>
      <c r="BM957" s="10"/>
      <c r="BN957" s="10"/>
      <c r="BO957" s="10"/>
      <c r="BP957" s="10"/>
      <c r="BQ957" s="10"/>
      <c r="BR957" s="10"/>
      <c r="BS957" s="10"/>
      <c r="BT957" s="10"/>
      <c r="BU957" s="10"/>
      <c r="BV957" s="10"/>
      <c r="BW957" s="10"/>
      <c r="BX957" s="10"/>
      <c r="BY957" s="10"/>
      <c r="BZ957" s="10"/>
      <c r="CA957" s="10"/>
    </row>
    <row r="958" spans="1:79" ht="12.75" customHeight="1" x14ac:dyDescent="0.2">
      <c r="A958" s="10"/>
      <c r="B958" s="10"/>
      <c r="C958" s="10"/>
      <c r="D958" s="10"/>
      <c r="E958" s="10"/>
      <c r="F958" s="10"/>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c r="BL958" s="10"/>
      <c r="BM958" s="10"/>
      <c r="BN958" s="10"/>
      <c r="BO958" s="10"/>
      <c r="BP958" s="10"/>
      <c r="BQ958" s="10"/>
      <c r="BR958" s="10"/>
      <c r="BS958" s="10"/>
      <c r="BT958" s="10"/>
      <c r="BU958" s="10"/>
      <c r="BV958" s="10"/>
      <c r="BW958" s="10"/>
      <c r="BX958" s="10"/>
      <c r="BY958" s="10"/>
      <c r="BZ958" s="10"/>
      <c r="CA958" s="10"/>
    </row>
    <row r="959" spans="1:79" ht="12.75" customHeight="1" x14ac:dyDescent="0.2">
      <c r="A959" s="10"/>
      <c r="B959" s="10"/>
      <c r="C959" s="10"/>
      <c r="D959" s="10"/>
      <c r="E959" s="10"/>
      <c r="F959" s="10"/>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c r="BL959" s="10"/>
      <c r="BM959" s="10"/>
      <c r="BN959" s="10"/>
      <c r="BO959" s="10"/>
      <c r="BP959" s="10"/>
      <c r="BQ959" s="10"/>
      <c r="BR959" s="10"/>
      <c r="BS959" s="10"/>
      <c r="BT959" s="10"/>
      <c r="BU959" s="10"/>
      <c r="BV959" s="10"/>
      <c r="BW959" s="10"/>
      <c r="BX959" s="10"/>
      <c r="BY959" s="10"/>
      <c r="BZ959" s="10"/>
      <c r="CA959" s="10"/>
    </row>
    <row r="960" spans="1:79" ht="12.75" customHeight="1" x14ac:dyDescent="0.2">
      <c r="A960" s="10"/>
      <c r="B960" s="10"/>
      <c r="C960" s="10"/>
      <c r="D960" s="10"/>
      <c r="E960" s="10"/>
      <c r="F960" s="10"/>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c r="BL960" s="10"/>
      <c r="BM960" s="10"/>
      <c r="BN960" s="10"/>
      <c r="BO960" s="10"/>
      <c r="BP960" s="10"/>
      <c r="BQ960" s="10"/>
      <c r="BR960" s="10"/>
      <c r="BS960" s="10"/>
      <c r="BT960" s="10"/>
      <c r="BU960" s="10"/>
      <c r="BV960" s="10"/>
      <c r="BW960" s="10"/>
      <c r="BX960" s="10"/>
      <c r="BY960" s="10"/>
      <c r="BZ960" s="10"/>
      <c r="CA960" s="10"/>
    </row>
    <row r="961" spans="1:79" ht="12.75" customHeight="1" x14ac:dyDescent="0.2">
      <c r="A961" s="10"/>
      <c r="B961" s="10"/>
      <c r="C961" s="10"/>
      <c r="D961" s="10"/>
      <c r="E961" s="10"/>
      <c r="F961" s="10"/>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c r="BL961" s="10"/>
      <c r="BM961" s="10"/>
      <c r="BN961" s="10"/>
      <c r="BO961" s="10"/>
      <c r="BP961" s="10"/>
      <c r="BQ961" s="10"/>
      <c r="BR961" s="10"/>
      <c r="BS961" s="10"/>
      <c r="BT961" s="10"/>
      <c r="BU961" s="10"/>
      <c r="BV961" s="10"/>
      <c r="BW961" s="10"/>
      <c r="BX961" s="10"/>
      <c r="BY961" s="10"/>
      <c r="BZ961" s="10"/>
      <c r="CA961" s="10"/>
    </row>
    <row r="962" spans="1:79" ht="12.75" customHeight="1" x14ac:dyDescent="0.2">
      <c r="A962" s="10"/>
      <c r="B962" s="10"/>
      <c r="C962" s="10"/>
      <c r="D962" s="10"/>
      <c r="E962" s="10"/>
      <c r="F962" s="10"/>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c r="BL962" s="10"/>
      <c r="BM962" s="10"/>
      <c r="BN962" s="10"/>
      <c r="BO962" s="10"/>
      <c r="BP962" s="10"/>
      <c r="BQ962" s="10"/>
      <c r="BR962" s="10"/>
      <c r="BS962" s="10"/>
      <c r="BT962" s="10"/>
      <c r="BU962" s="10"/>
      <c r="BV962" s="10"/>
      <c r="BW962" s="10"/>
      <c r="BX962" s="10"/>
      <c r="BY962" s="10"/>
      <c r="BZ962" s="10"/>
      <c r="CA962" s="10"/>
    </row>
    <row r="963" spans="1:79" ht="12.75" customHeight="1" x14ac:dyDescent="0.2">
      <c r="A963" s="10"/>
      <c r="B963" s="10"/>
      <c r="C963" s="10"/>
      <c r="D963" s="10"/>
      <c r="E963" s="10"/>
      <c r="F963" s="10"/>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c r="BL963" s="10"/>
      <c r="BM963" s="10"/>
      <c r="BN963" s="10"/>
      <c r="BO963" s="10"/>
      <c r="BP963" s="10"/>
      <c r="BQ963" s="10"/>
      <c r="BR963" s="10"/>
      <c r="BS963" s="10"/>
      <c r="BT963" s="10"/>
      <c r="BU963" s="10"/>
      <c r="BV963" s="10"/>
      <c r="BW963" s="10"/>
      <c r="BX963" s="10"/>
      <c r="BY963" s="10"/>
      <c r="BZ963" s="10"/>
      <c r="CA963" s="10"/>
    </row>
    <row r="964" spans="1:79" ht="12.75" customHeight="1" x14ac:dyDescent="0.2">
      <c r="A964" s="10"/>
      <c r="B964" s="10"/>
      <c r="C964" s="10"/>
      <c r="D964" s="10"/>
      <c r="E964" s="10"/>
      <c r="F964" s="10"/>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c r="BL964" s="10"/>
      <c r="BM964" s="10"/>
      <c r="BN964" s="10"/>
      <c r="BO964" s="10"/>
      <c r="BP964" s="10"/>
      <c r="BQ964" s="10"/>
      <c r="BR964" s="10"/>
      <c r="BS964" s="10"/>
      <c r="BT964" s="10"/>
      <c r="BU964" s="10"/>
      <c r="BV964" s="10"/>
      <c r="BW964" s="10"/>
      <c r="BX964" s="10"/>
      <c r="BY964" s="10"/>
      <c r="BZ964" s="10"/>
      <c r="CA964" s="10"/>
    </row>
    <row r="965" spans="1:79" ht="12.75" customHeight="1" x14ac:dyDescent="0.2">
      <c r="A965" s="10"/>
      <c r="B965" s="10"/>
      <c r="C965" s="10"/>
      <c r="D965" s="10"/>
      <c r="E965" s="10"/>
      <c r="F965" s="10"/>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c r="BL965" s="10"/>
      <c r="BM965" s="10"/>
      <c r="BN965" s="10"/>
      <c r="BO965" s="10"/>
      <c r="BP965" s="10"/>
      <c r="BQ965" s="10"/>
      <c r="BR965" s="10"/>
      <c r="BS965" s="10"/>
      <c r="BT965" s="10"/>
      <c r="BU965" s="10"/>
      <c r="BV965" s="10"/>
      <c r="BW965" s="10"/>
      <c r="BX965" s="10"/>
      <c r="BY965" s="10"/>
      <c r="BZ965" s="10"/>
      <c r="CA965" s="10"/>
    </row>
    <row r="966" spans="1:79" ht="12.75" customHeight="1" x14ac:dyDescent="0.2">
      <c r="A966" s="10"/>
      <c r="B966" s="10"/>
      <c r="C966" s="10"/>
      <c r="D966" s="10"/>
      <c r="E966" s="10"/>
      <c r="F966" s="10"/>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c r="BM966" s="10"/>
      <c r="BN966" s="10"/>
      <c r="BO966" s="10"/>
      <c r="BP966" s="10"/>
      <c r="BQ966" s="10"/>
      <c r="BR966" s="10"/>
      <c r="BS966" s="10"/>
      <c r="BT966" s="10"/>
      <c r="BU966" s="10"/>
      <c r="BV966" s="10"/>
      <c r="BW966" s="10"/>
      <c r="BX966" s="10"/>
      <c r="BY966" s="10"/>
      <c r="BZ966" s="10"/>
      <c r="CA966" s="10"/>
    </row>
    <row r="967" spans="1:79" ht="12.75" customHeight="1" x14ac:dyDescent="0.2">
      <c r="A967" s="10"/>
      <c r="B967" s="10"/>
      <c r="C967" s="10"/>
      <c r="D967" s="10"/>
      <c r="E967" s="10"/>
      <c r="F967" s="10"/>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c r="BM967" s="10"/>
      <c r="BN967" s="10"/>
      <c r="BO967" s="10"/>
      <c r="BP967" s="10"/>
      <c r="BQ967" s="10"/>
      <c r="BR967" s="10"/>
      <c r="BS967" s="10"/>
      <c r="BT967" s="10"/>
      <c r="BU967" s="10"/>
      <c r="BV967" s="10"/>
      <c r="BW967" s="10"/>
      <c r="BX967" s="10"/>
      <c r="BY967" s="10"/>
      <c r="BZ967" s="10"/>
      <c r="CA967" s="10"/>
    </row>
    <row r="968" spans="1:79" ht="12.75" customHeight="1" x14ac:dyDescent="0.2">
      <c r="A968" s="10"/>
      <c r="B968" s="10"/>
      <c r="C968" s="10"/>
      <c r="D968" s="10"/>
      <c r="E968" s="10"/>
      <c r="F968" s="10"/>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c r="BM968" s="10"/>
      <c r="BN968" s="10"/>
      <c r="BO968" s="10"/>
      <c r="BP968" s="10"/>
      <c r="BQ968" s="10"/>
      <c r="BR968" s="10"/>
      <c r="BS968" s="10"/>
      <c r="BT968" s="10"/>
      <c r="BU968" s="10"/>
      <c r="BV968" s="10"/>
      <c r="BW968" s="10"/>
      <c r="BX968" s="10"/>
      <c r="BY968" s="10"/>
      <c r="BZ968" s="10"/>
      <c r="CA968" s="10"/>
    </row>
    <row r="969" spans="1:79" ht="12.75" customHeight="1" x14ac:dyDescent="0.2">
      <c r="A969" s="10"/>
      <c r="B969" s="10"/>
      <c r="C969" s="10"/>
      <c r="D969" s="10"/>
      <c r="E969" s="10"/>
      <c r="F969" s="10"/>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c r="BL969" s="10"/>
      <c r="BM969" s="10"/>
      <c r="BN969" s="10"/>
      <c r="BO969" s="10"/>
      <c r="BP969" s="10"/>
      <c r="BQ969" s="10"/>
      <c r="BR969" s="10"/>
      <c r="BS969" s="10"/>
      <c r="BT969" s="10"/>
      <c r="BU969" s="10"/>
      <c r="BV969" s="10"/>
      <c r="BW969" s="10"/>
      <c r="BX969" s="10"/>
      <c r="BY969" s="10"/>
      <c r="BZ969" s="10"/>
      <c r="CA969" s="10"/>
    </row>
    <row r="970" spans="1:79" ht="12.75" customHeight="1" x14ac:dyDescent="0.2">
      <c r="A970" s="10"/>
      <c r="B970" s="10"/>
      <c r="C970" s="10"/>
      <c r="D970" s="10"/>
      <c r="E970" s="10"/>
      <c r="F970" s="10"/>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c r="BL970" s="10"/>
      <c r="BM970" s="10"/>
      <c r="BN970" s="10"/>
      <c r="BO970" s="10"/>
      <c r="BP970" s="10"/>
      <c r="BQ970" s="10"/>
      <c r="BR970" s="10"/>
      <c r="BS970" s="10"/>
      <c r="BT970" s="10"/>
      <c r="BU970" s="10"/>
      <c r="BV970" s="10"/>
      <c r="BW970" s="10"/>
      <c r="BX970" s="10"/>
      <c r="BY970" s="10"/>
      <c r="BZ970" s="10"/>
      <c r="CA970" s="10"/>
    </row>
    <row r="971" spans="1:79" ht="12.75" customHeight="1" x14ac:dyDescent="0.2">
      <c r="A971" s="10"/>
      <c r="B971" s="10"/>
      <c r="C971" s="10"/>
      <c r="D971" s="10"/>
      <c r="E971" s="10"/>
      <c r="F971" s="10"/>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c r="BL971" s="10"/>
      <c r="BM971" s="10"/>
      <c r="BN971" s="10"/>
      <c r="BO971" s="10"/>
      <c r="BP971" s="10"/>
      <c r="BQ971" s="10"/>
      <c r="BR971" s="10"/>
      <c r="BS971" s="10"/>
      <c r="BT971" s="10"/>
      <c r="BU971" s="10"/>
      <c r="BV971" s="10"/>
      <c r="BW971" s="10"/>
      <c r="BX971" s="10"/>
      <c r="BY971" s="10"/>
      <c r="BZ971" s="10"/>
      <c r="CA971" s="10"/>
    </row>
    <row r="972" spans="1:79" ht="12.75" customHeight="1" x14ac:dyDescent="0.2">
      <c r="A972" s="10"/>
      <c r="B972" s="10"/>
      <c r="C972" s="10"/>
      <c r="D972" s="10"/>
      <c r="E972" s="10"/>
      <c r="F972" s="10"/>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c r="BL972" s="10"/>
      <c r="BM972" s="10"/>
      <c r="BN972" s="10"/>
      <c r="BO972" s="10"/>
      <c r="BP972" s="10"/>
      <c r="BQ972" s="10"/>
      <c r="BR972" s="10"/>
      <c r="BS972" s="10"/>
      <c r="BT972" s="10"/>
      <c r="BU972" s="10"/>
      <c r="BV972" s="10"/>
      <c r="BW972" s="10"/>
      <c r="BX972" s="10"/>
      <c r="BY972" s="10"/>
      <c r="BZ972" s="10"/>
      <c r="CA972" s="10"/>
    </row>
    <row r="973" spans="1:79" ht="12.75" customHeight="1" x14ac:dyDescent="0.2">
      <c r="A973" s="10"/>
      <c r="B973" s="10"/>
      <c r="C973" s="10"/>
      <c r="D973" s="10"/>
      <c r="E973" s="10"/>
      <c r="F973" s="10"/>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c r="BL973" s="10"/>
      <c r="BM973" s="10"/>
      <c r="BN973" s="10"/>
      <c r="BO973" s="10"/>
      <c r="BP973" s="10"/>
      <c r="BQ973" s="10"/>
      <c r="BR973" s="10"/>
      <c r="BS973" s="10"/>
      <c r="BT973" s="10"/>
      <c r="BU973" s="10"/>
      <c r="BV973" s="10"/>
      <c r="BW973" s="10"/>
      <c r="BX973" s="10"/>
      <c r="BY973" s="10"/>
      <c r="BZ973" s="10"/>
      <c r="CA973" s="10"/>
    </row>
    <row r="974" spans="1:79" ht="12.75" customHeight="1" x14ac:dyDescent="0.2">
      <c r="A974" s="10"/>
      <c r="B974" s="10"/>
      <c r="C974" s="10"/>
      <c r="D974" s="10"/>
      <c r="E974" s="10"/>
      <c r="F974" s="10"/>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c r="BL974" s="10"/>
      <c r="BM974" s="10"/>
      <c r="BN974" s="10"/>
      <c r="BO974" s="10"/>
      <c r="BP974" s="10"/>
      <c r="BQ974" s="10"/>
      <c r="BR974" s="10"/>
      <c r="BS974" s="10"/>
      <c r="BT974" s="10"/>
      <c r="BU974" s="10"/>
      <c r="BV974" s="10"/>
      <c r="BW974" s="10"/>
      <c r="BX974" s="10"/>
      <c r="BY974" s="10"/>
      <c r="BZ974" s="10"/>
      <c r="CA974" s="10"/>
    </row>
    <row r="975" spans="1:79" ht="12.75" customHeight="1" x14ac:dyDescent="0.2">
      <c r="A975" s="10"/>
      <c r="B975" s="10"/>
      <c r="C975" s="10"/>
      <c r="D975" s="10"/>
      <c r="E975" s="10"/>
      <c r="F975" s="10"/>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c r="BL975" s="10"/>
      <c r="BM975" s="10"/>
      <c r="BN975" s="10"/>
      <c r="BO975" s="10"/>
      <c r="BP975" s="10"/>
      <c r="BQ975" s="10"/>
      <c r="BR975" s="10"/>
      <c r="BS975" s="10"/>
      <c r="BT975" s="10"/>
      <c r="BU975" s="10"/>
      <c r="BV975" s="10"/>
      <c r="BW975" s="10"/>
      <c r="BX975" s="10"/>
      <c r="BY975" s="10"/>
      <c r="BZ975" s="10"/>
      <c r="CA975" s="10"/>
    </row>
    <row r="976" spans="1:79" ht="12.75" customHeight="1" x14ac:dyDescent="0.2">
      <c r="A976" s="10"/>
      <c r="B976" s="10"/>
      <c r="C976" s="10"/>
      <c r="D976" s="10"/>
      <c r="E976" s="10"/>
      <c r="F976" s="10"/>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c r="BL976" s="10"/>
      <c r="BM976" s="10"/>
      <c r="BN976" s="10"/>
      <c r="BO976" s="10"/>
      <c r="BP976" s="10"/>
      <c r="BQ976" s="10"/>
      <c r="BR976" s="10"/>
      <c r="BS976" s="10"/>
      <c r="BT976" s="10"/>
      <c r="BU976" s="10"/>
      <c r="BV976" s="10"/>
      <c r="BW976" s="10"/>
      <c r="BX976" s="10"/>
      <c r="BY976" s="10"/>
      <c r="BZ976" s="10"/>
      <c r="CA976" s="10"/>
    </row>
    <row r="977" spans="1:79" ht="12.75" customHeight="1" x14ac:dyDescent="0.2">
      <c r="A977" s="10"/>
      <c r="B977" s="10"/>
      <c r="C977" s="10"/>
      <c r="D977" s="10"/>
      <c r="E977" s="10"/>
      <c r="F977" s="10"/>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c r="BL977" s="10"/>
      <c r="BM977" s="10"/>
      <c r="BN977" s="10"/>
      <c r="BO977" s="10"/>
      <c r="BP977" s="10"/>
      <c r="BQ977" s="10"/>
      <c r="BR977" s="10"/>
      <c r="BS977" s="10"/>
      <c r="BT977" s="10"/>
      <c r="BU977" s="10"/>
      <c r="BV977" s="10"/>
      <c r="BW977" s="10"/>
      <c r="BX977" s="10"/>
      <c r="BY977" s="10"/>
      <c r="BZ977" s="10"/>
      <c r="CA977" s="10"/>
    </row>
    <row r="978" spans="1:79" ht="12.75" customHeight="1" x14ac:dyDescent="0.2">
      <c r="A978" s="10"/>
      <c r="B978" s="10"/>
      <c r="C978" s="10"/>
      <c r="D978" s="10"/>
      <c r="E978" s="10"/>
      <c r="F978" s="10"/>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c r="BL978" s="10"/>
      <c r="BM978" s="10"/>
      <c r="BN978" s="10"/>
      <c r="BO978" s="10"/>
      <c r="BP978" s="10"/>
      <c r="BQ978" s="10"/>
      <c r="BR978" s="10"/>
      <c r="BS978" s="10"/>
      <c r="BT978" s="10"/>
      <c r="BU978" s="10"/>
      <c r="BV978" s="10"/>
      <c r="BW978" s="10"/>
      <c r="BX978" s="10"/>
      <c r="BY978" s="10"/>
      <c r="BZ978" s="10"/>
      <c r="CA978" s="10"/>
    </row>
    <row r="979" spans="1:79" ht="12.75" customHeight="1" x14ac:dyDescent="0.2">
      <c r="A979" s="10"/>
      <c r="B979" s="10"/>
      <c r="C979" s="10"/>
      <c r="D979" s="10"/>
      <c r="E979" s="10"/>
      <c r="F979" s="10"/>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c r="BL979" s="10"/>
      <c r="BM979" s="10"/>
      <c r="BN979" s="10"/>
      <c r="BO979" s="10"/>
      <c r="BP979" s="10"/>
      <c r="BQ979" s="10"/>
      <c r="BR979" s="10"/>
      <c r="BS979" s="10"/>
      <c r="BT979" s="10"/>
      <c r="BU979" s="10"/>
      <c r="BV979" s="10"/>
      <c r="BW979" s="10"/>
      <c r="BX979" s="10"/>
      <c r="BY979" s="10"/>
      <c r="BZ979" s="10"/>
      <c r="CA979" s="10"/>
    </row>
    <row r="980" spans="1:79" ht="12.75" customHeight="1" x14ac:dyDescent="0.2">
      <c r="A980" s="10"/>
      <c r="B980" s="10"/>
      <c r="C980" s="10"/>
      <c r="D980" s="10"/>
      <c r="E980" s="10"/>
      <c r="F980" s="10"/>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c r="BL980" s="10"/>
      <c r="BM980" s="10"/>
      <c r="BN980" s="10"/>
      <c r="BO980" s="10"/>
      <c r="BP980" s="10"/>
      <c r="BQ980" s="10"/>
      <c r="BR980" s="10"/>
      <c r="BS980" s="10"/>
      <c r="BT980" s="10"/>
      <c r="BU980" s="10"/>
      <c r="BV980" s="10"/>
      <c r="BW980" s="10"/>
      <c r="BX980" s="10"/>
      <c r="BY980" s="10"/>
      <c r="BZ980" s="10"/>
      <c r="CA980" s="10"/>
    </row>
    <row r="981" spans="1:79" ht="12.75" customHeight="1" x14ac:dyDescent="0.2">
      <c r="A981" s="10"/>
      <c r="B981" s="10"/>
      <c r="C981" s="10"/>
      <c r="D981" s="10"/>
      <c r="E981" s="10"/>
      <c r="F981" s="10"/>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c r="BL981" s="10"/>
      <c r="BM981" s="10"/>
      <c r="BN981" s="10"/>
      <c r="BO981" s="10"/>
      <c r="BP981" s="10"/>
      <c r="BQ981" s="10"/>
      <c r="BR981" s="10"/>
      <c r="BS981" s="10"/>
      <c r="BT981" s="10"/>
      <c r="BU981" s="10"/>
      <c r="BV981" s="10"/>
      <c r="BW981" s="10"/>
      <c r="BX981" s="10"/>
      <c r="BY981" s="10"/>
      <c r="BZ981" s="10"/>
      <c r="CA981" s="10"/>
    </row>
    <row r="982" spans="1:79" ht="12.75" customHeight="1" x14ac:dyDescent="0.2">
      <c r="A982" s="10"/>
      <c r="B982" s="10"/>
      <c r="C982" s="10"/>
      <c r="D982" s="10"/>
      <c r="E982" s="10"/>
      <c r="F982" s="10"/>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c r="BL982" s="10"/>
      <c r="BM982" s="10"/>
      <c r="BN982" s="10"/>
      <c r="BO982" s="10"/>
      <c r="BP982" s="10"/>
      <c r="BQ982" s="10"/>
      <c r="BR982" s="10"/>
      <c r="BS982" s="10"/>
      <c r="BT982" s="10"/>
      <c r="BU982" s="10"/>
      <c r="BV982" s="10"/>
      <c r="BW982" s="10"/>
      <c r="BX982" s="10"/>
      <c r="BY982" s="10"/>
      <c r="BZ982" s="10"/>
      <c r="CA982" s="10"/>
    </row>
    <row r="983" spans="1:79" ht="12.75" customHeight="1" x14ac:dyDescent="0.2">
      <c r="A983" s="10"/>
      <c r="B983" s="10"/>
      <c r="C983" s="10"/>
      <c r="D983" s="10"/>
      <c r="E983" s="10"/>
      <c r="F983" s="10"/>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c r="BL983" s="10"/>
      <c r="BM983" s="10"/>
      <c r="BN983" s="10"/>
      <c r="BO983" s="10"/>
      <c r="BP983" s="10"/>
      <c r="BQ983" s="10"/>
      <c r="BR983" s="10"/>
      <c r="BS983" s="10"/>
      <c r="BT983" s="10"/>
      <c r="BU983" s="10"/>
      <c r="BV983" s="10"/>
      <c r="BW983" s="10"/>
      <c r="BX983" s="10"/>
      <c r="BY983" s="10"/>
      <c r="BZ983" s="10"/>
      <c r="CA983" s="10"/>
    </row>
    <row r="984" spans="1:79" ht="12.75" customHeight="1" x14ac:dyDescent="0.2">
      <c r="A984" s="10"/>
      <c r="B984" s="10"/>
      <c r="C984" s="10"/>
      <c r="D984" s="10"/>
      <c r="E984" s="10"/>
      <c r="F984" s="10"/>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c r="BL984" s="10"/>
      <c r="BM984" s="10"/>
      <c r="BN984" s="10"/>
      <c r="BO984" s="10"/>
      <c r="BP984" s="10"/>
      <c r="BQ984" s="10"/>
      <c r="BR984" s="10"/>
      <c r="BS984" s="10"/>
      <c r="BT984" s="10"/>
      <c r="BU984" s="10"/>
      <c r="BV984" s="10"/>
      <c r="BW984" s="10"/>
      <c r="BX984" s="10"/>
      <c r="BY984" s="10"/>
      <c r="BZ984" s="10"/>
      <c r="CA984" s="10"/>
    </row>
    <row r="985" spans="1:79" ht="12.75" customHeight="1" x14ac:dyDescent="0.2">
      <c r="A985" s="10"/>
      <c r="B985" s="10"/>
      <c r="C985" s="10"/>
      <c r="D985" s="10"/>
      <c r="E985" s="10"/>
      <c r="F985" s="10"/>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c r="BL985" s="10"/>
      <c r="BM985" s="10"/>
      <c r="BN985" s="10"/>
      <c r="BO985" s="10"/>
      <c r="BP985" s="10"/>
      <c r="BQ985" s="10"/>
      <c r="BR985" s="10"/>
      <c r="BS985" s="10"/>
      <c r="BT985" s="10"/>
      <c r="BU985" s="10"/>
      <c r="BV985" s="10"/>
      <c r="BW985" s="10"/>
      <c r="BX985" s="10"/>
      <c r="BY985" s="10"/>
      <c r="BZ985" s="10"/>
      <c r="CA985" s="10"/>
    </row>
    <row r="986" spans="1:79" ht="12.75" customHeight="1" x14ac:dyDescent="0.2">
      <c r="A986" s="10"/>
      <c r="B986" s="10"/>
      <c r="C986" s="10"/>
      <c r="D986" s="10"/>
      <c r="E986" s="10"/>
      <c r="F986" s="10"/>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c r="BL986" s="10"/>
      <c r="BM986" s="10"/>
      <c r="BN986" s="10"/>
      <c r="BO986" s="10"/>
      <c r="BP986" s="10"/>
      <c r="BQ986" s="10"/>
      <c r="BR986" s="10"/>
      <c r="BS986" s="10"/>
      <c r="BT986" s="10"/>
      <c r="BU986" s="10"/>
      <c r="BV986" s="10"/>
      <c r="BW986" s="10"/>
      <c r="BX986" s="10"/>
      <c r="BY986" s="10"/>
      <c r="BZ986" s="10"/>
      <c r="CA986" s="10"/>
    </row>
    <row r="987" spans="1:79" ht="12.75" customHeight="1" x14ac:dyDescent="0.2">
      <c r="A987" s="10"/>
      <c r="B987" s="10"/>
      <c r="C987" s="10"/>
      <c r="D987" s="10"/>
      <c r="E987" s="10"/>
      <c r="F987" s="10"/>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c r="BL987" s="10"/>
      <c r="BM987" s="10"/>
      <c r="BN987" s="10"/>
      <c r="BO987" s="10"/>
      <c r="BP987" s="10"/>
      <c r="BQ987" s="10"/>
      <c r="BR987" s="10"/>
      <c r="BS987" s="10"/>
      <c r="BT987" s="10"/>
      <c r="BU987" s="10"/>
      <c r="BV987" s="10"/>
      <c r="BW987" s="10"/>
      <c r="BX987" s="10"/>
      <c r="BY987" s="10"/>
      <c r="BZ987" s="10"/>
      <c r="CA987" s="10"/>
    </row>
    <row r="988" spans="1:79" ht="12.75" customHeight="1" x14ac:dyDescent="0.2">
      <c r="A988" s="10"/>
      <c r="B988" s="10"/>
      <c r="C988" s="10"/>
      <c r="D988" s="10"/>
      <c r="E988" s="10"/>
      <c r="F988" s="10"/>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c r="BL988" s="10"/>
      <c r="BM988" s="10"/>
      <c r="BN988" s="10"/>
      <c r="BO988" s="10"/>
      <c r="BP988" s="10"/>
      <c r="BQ988" s="10"/>
      <c r="BR988" s="10"/>
      <c r="BS988" s="10"/>
      <c r="BT988" s="10"/>
      <c r="BU988" s="10"/>
      <c r="BV988" s="10"/>
      <c r="BW988" s="10"/>
      <c r="BX988" s="10"/>
      <c r="BY988" s="10"/>
      <c r="BZ988" s="10"/>
      <c r="CA988" s="10"/>
    </row>
    <row r="989" spans="1:79" ht="12.75" customHeight="1" x14ac:dyDescent="0.2">
      <c r="A989" s="10"/>
      <c r="B989" s="10"/>
      <c r="C989" s="10"/>
      <c r="D989" s="10"/>
      <c r="E989" s="10"/>
      <c r="F989" s="10"/>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c r="BL989" s="10"/>
      <c r="BM989" s="10"/>
      <c r="BN989" s="10"/>
      <c r="BO989" s="10"/>
      <c r="BP989" s="10"/>
      <c r="BQ989" s="10"/>
      <c r="BR989" s="10"/>
      <c r="BS989" s="10"/>
      <c r="BT989" s="10"/>
      <c r="BU989" s="10"/>
      <c r="BV989" s="10"/>
      <c r="BW989" s="10"/>
      <c r="BX989" s="10"/>
      <c r="BY989" s="10"/>
      <c r="BZ989" s="10"/>
      <c r="CA989" s="10"/>
    </row>
    <row r="990" spans="1:79" ht="12.75" customHeight="1" x14ac:dyDescent="0.2">
      <c r="A990" s="10"/>
      <c r="B990" s="10"/>
      <c r="C990" s="10"/>
      <c r="D990" s="10"/>
      <c r="E990" s="10"/>
      <c r="F990" s="10"/>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c r="BL990" s="10"/>
      <c r="BM990" s="10"/>
      <c r="BN990" s="10"/>
      <c r="BO990" s="10"/>
      <c r="BP990" s="10"/>
      <c r="BQ990" s="10"/>
      <c r="BR990" s="10"/>
      <c r="BS990" s="10"/>
      <c r="BT990" s="10"/>
      <c r="BU990" s="10"/>
      <c r="BV990" s="10"/>
      <c r="BW990" s="10"/>
      <c r="BX990" s="10"/>
      <c r="BY990" s="10"/>
      <c r="BZ990" s="10"/>
      <c r="CA990" s="10"/>
    </row>
    <row r="991" spans="1:79" ht="12.75" customHeight="1" x14ac:dyDescent="0.2">
      <c r="A991" s="10"/>
      <c r="B991" s="10"/>
      <c r="C991" s="10"/>
      <c r="D991" s="10"/>
      <c r="E991" s="10"/>
      <c r="F991" s="10"/>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c r="BL991" s="10"/>
      <c r="BM991" s="10"/>
      <c r="BN991" s="10"/>
      <c r="BO991" s="10"/>
      <c r="BP991" s="10"/>
      <c r="BQ991" s="10"/>
      <c r="BR991" s="10"/>
      <c r="BS991" s="10"/>
      <c r="BT991" s="10"/>
      <c r="BU991" s="10"/>
      <c r="BV991" s="10"/>
      <c r="BW991" s="10"/>
      <c r="BX991" s="10"/>
      <c r="BY991" s="10"/>
      <c r="BZ991" s="10"/>
      <c r="CA991" s="10"/>
    </row>
    <row r="992" spans="1:79" ht="12.75" customHeight="1" x14ac:dyDescent="0.2">
      <c r="A992" s="10"/>
      <c r="B992" s="10"/>
      <c r="C992" s="10"/>
      <c r="D992" s="10"/>
      <c r="E992" s="10"/>
      <c r="F992" s="10"/>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c r="BL992" s="10"/>
      <c r="BM992" s="10"/>
      <c r="BN992" s="10"/>
      <c r="BO992" s="10"/>
      <c r="BP992" s="10"/>
      <c r="BQ992" s="10"/>
      <c r="BR992" s="10"/>
      <c r="BS992" s="10"/>
      <c r="BT992" s="10"/>
      <c r="BU992" s="10"/>
      <c r="BV992" s="10"/>
      <c r="BW992" s="10"/>
      <c r="BX992" s="10"/>
      <c r="BY992" s="10"/>
      <c r="BZ992" s="10"/>
      <c r="CA992" s="10"/>
    </row>
    <row r="993" spans="1:79" ht="12.75" customHeight="1" x14ac:dyDescent="0.2">
      <c r="A993" s="10"/>
      <c r="B993" s="10"/>
      <c r="C993" s="10"/>
      <c r="D993" s="10"/>
      <c r="E993" s="10"/>
      <c r="F993" s="10"/>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c r="BL993" s="10"/>
      <c r="BM993" s="10"/>
      <c r="BN993" s="10"/>
      <c r="BO993" s="10"/>
      <c r="BP993" s="10"/>
      <c r="BQ993" s="10"/>
      <c r="BR993" s="10"/>
      <c r="BS993" s="10"/>
      <c r="BT993" s="10"/>
      <c r="BU993" s="10"/>
      <c r="BV993" s="10"/>
      <c r="BW993" s="10"/>
      <c r="BX993" s="10"/>
      <c r="BY993" s="10"/>
      <c r="BZ993" s="10"/>
      <c r="CA993" s="10"/>
    </row>
    <row r="994" spans="1:79" ht="12.75" customHeight="1" x14ac:dyDescent="0.2">
      <c r="A994" s="10"/>
      <c r="B994" s="10"/>
      <c r="C994" s="10"/>
      <c r="D994" s="10"/>
      <c r="E994" s="10"/>
      <c r="F994" s="10"/>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c r="BK994" s="10"/>
      <c r="BL994" s="10"/>
      <c r="BM994" s="10"/>
      <c r="BN994" s="10"/>
      <c r="BO994" s="10"/>
      <c r="BP994" s="10"/>
      <c r="BQ994" s="10"/>
      <c r="BR994" s="10"/>
      <c r="BS994" s="10"/>
      <c r="BT994" s="10"/>
      <c r="BU994" s="10"/>
      <c r="BV994" s="10"/>
      <c r="BW994" s="10"/>
      <c r="BX994" s="10"/>
      <c r="BY994" s="10"/>
      <c r="BZ994" s="10"/>
      <c r="CA994" s="10"/>
    </row>
    <row r="995" spans="1:79" ht="12.75" customHeight="1" x14ac:dyDescent="0.2">
      <c r="A995" s="10"/>
      <c r="B995" s="10"/>
      <c r="C995" s="10"/>
      <c r="D995" s="10"/>
      <c r="E995" s="10"/>
      <c r="F995" s="10"/>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c r="BK995" s="10"/>
      <c r="BL995" s="10"/>
      <c r="BM995" s="10"/>
      <c r="BN995" s="10"/>
      <c r="BO995" s="10"/>
      <c r="BP995" s="10"/>
      <c r="BQ995" s="10"/>
      <c r="BR995" s="10"/>
      <c r="BS995" s="10"/>
      <c r="BT995" s="10"/>
      <c r="BU995" s="10"/>
      <c r="BV995" s="10"/>
      <c r="BW995" s="10"/>
      <c r="BX995" s="10"/>
      <c r="BY995" s="10"/>
      <c r="BZ995" s="10"/>
      <c r="CA995" s="10"/>
    </row>
    <row r="996" spans="1:79" ht="12.75" customHeight="1" x14ac:dyDescent="0.2">
      <c r="A996" s="10"/>
      <c r="B996" s="10"/>
      <c r="C996" s="10"/>
      <c r="D996" s="10"/>
      <c r="E996" s="10"/>
      <c r="F996" s="10"/>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c r="BK996" s="10"/>
      <c r="BL996" s="10"/>
      <c r="BM996" s="10"/>
      <c r="BN996" s="10"/>
      <c r="BO996" s="10"/>
      <c r="BP996" s="10"/>
      <c r="BQ996" s="10"/>
      <c r="BR996" s="10"/>
      <c r="BS996" s="10"/>
      <c r="BT996" s="10"/>
      <c r="BU996" s="10"/>
      <c r="BV996" s="10"/>
      <c r="BW996" s="10"/>
      <c r="BX996" s="10"/>
      <c r="BY996" s="10"/>
      <c r="BZ996" s="10"/>
      <c r="CA996" s="10"/>
    </row>
    <row r="997" spans="1:79" ht="12.75" customHeight="1" x14ac:dyDescent="0.2">
      <c r="A997" s="10"/>
      <c r="B997" s="10"/>
      <c r="C997" s="10"/>
      <c r="D997" s="10"/>
      <c r="E997" s="10"/>
      <c r="F997" s="10"/>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c r="BK997" s="10"/>
      <c r="BL997" s="10"/>
      <c r="BM997" s="10"/>
      <c r="BN997" s="10"/>
      <c r="BO997" s="10"/>
      <c r="BP997" s="10"/>
      <c r="BQ997" s="10"/>
      <c r="BR997" s="10"/>
      <c r="BS997" s="10"/>
      <c r="BT997" s="10"/>
      <c r="BU997" s="10"/>
      <c r="BV997" s="10"/>
      <c r="BW997" s="10"/>
      <c r="BX997" s="10"/>
      <c r="BY997" s="10"/>
      <c r="BZ997" s="10"/>
      <c r="CA997" s="10"/>
    </row>
    <row r="998" spans="1:79" ht="12.75" customHeight="1" x14ac:dyDescent="0.2">
      <c r="A998" s="10"/>
      <c r="B998" s="10"/>
      <c r="C998" s="10"/>
      <c r="D998" s="10"/>
      <c r="E998" s="10"/>
      <c r="F998" s="10"/>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c r="BK998" s="10"/>
      <c r="BL998" s="10"/>
      <c r="BM998" s="10"/>
      <c r="BN998" s="10"/>
      <c r="BO998" s="10"/>
      <c r="BP998" s="10"/>
      <c r="BQ998" s="10"/>
      <c r="BR998" s="10"/>
      <c r="BS998" s="10"/>
      <c r="BT998" s="10"/>
      <c r="BU998" s="10"/>
      <c r="BV998" s="10"/>
      <c r="BW998" s="10"/>
      <c r="BX998" s="10"/>
      <c r="BY998" s="10"/>
      <c r="BZ998" s="10"/>
      <c r="CA998" s="10"/>
    </row>
    <row r="999" spans="1:79" ht="12.75" customHeight="1" x14ac:dyDescent="0.2">
      <c r="A999" s="10"/>
      <c r="B999" s="10"/>
      <c r="C999" s="10"/>
      <c r="D999" s="10"/>
      <c r="E999" s="10"/>
      <c r="F999" s="10"/>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c r="BL999" s="10"/>
      <c r="BM999" s="10"/>
      <c r="BN999" s="10"/>
      <c r="BO999" s="10"/>
      <c r="BP999" s="10"/>
      <c r="BQ999" s="10"/>
      <c r="BR999" s="10"/>
      <c r="BS999" s="10"/>
      <c r="BT999" s="10"/>
      <c r="BU999" s="10"/>
      <c r="BV999" s="10"/>
      <c r="BW999" s="10"/>
      <c r="BX999" s="10"/>
      <c r="BY999" s="10"/>
      <c r="BZ999" s="10"/>
      <c r="CA999" s="10"/>
    </row>
    <row r="1000" spans="1:79" ht="12.75" customHeight="1" x14ac:dyDescent="0.2">
      <c r="A1000" s="10"/>
      <c r="B1000" s="10"/>
      <c r="C1000" s="10"/>
      <c r="D1000" s="10"/>
      <c r="E1000" s="10"/>
      <c r="F1000" s="10"/>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c r="BK1000" s="10"/>
      <c r="BL1000" s="10"/>
      <c r="BM1000" s="10"/>
      <c r="BN1000" s="10"/>
      <c r="BO1000" s="10"/>
      <c r="BP1000" s="10"/>
      <c r="BQ1000" s="10"/>
      <c r="BR1000" s="10"/>
      <c r="BS1000" s="10"/>
      <c r="BT1000" s="10"/>
      <c r="BU1000" s="10"/>
      <c r="BV1000" s="10"/>
      <c r="BW1000" s="10"/>
      <c r="BX1000" s="10"/>
      <c r="BY1000" s="10"/>
      <c r="BZ1000" s="10"/>
      <c r="CA1000" s="10"/>
    </row>
  </sheetData>
  <mergeCells count="635">
    <mergeCell ref="E27:F27"/>
    <mergeCell ref="E25:F25"/>
    <mergeCell ref="E26:F26"/>
    <mergeCell ref="E22:F22"/>
    <mergeCell ref="B4:B7"/>
    <mergeCell ref="B8:B11"/>
    <mergeCell ref="A1:A3"/>
    <mergeCell ref="A4:A7"/>
    <mergeCell ref="A8:A11"/>
    <mergeCell ref="A12:A15"/>
    <mergeCell ref="B12:B15"/>
    <mergeCell ref="B1:B3"/>
    <mergeCell ref="B20:B23"/>
    <mergeCell ref="AF1:AF3"/>
    <mergeCell ref="AG1:AG3"/>
    <mergeCell ref="S1:S3"/>
    <mergeCell ref="T1:T3"/>
    <mergeCell ref="U1:U3"/>
    <mergeCell ref="V1:V3"/>
    <mergeCell ref="W1:W3"/>
    <mergeCell ref="X1:X3"/>
    <mergeCell ref="Y1:Y3"/>
    <mergeCell ref="P1:P3"/>
    <mergeCell ref="Q1:Q3"/>
    <mergeCell ref="R1:R3"/>
    <mergeCell ref="Z1:Z3"/>
    <mergeCell ref="AA1:AA3"/>
    <mergeCell ref="AB1:AB3"/>
    <mergeCell ref="AC1:AC3"/>
    <mergeCell ref="AD1:AD3"/>
    <mergeCell ref="AE1:AE3"/>
    <mergeCell ref="G1:G3"/>
    <mergeCell ref="H1:H3"/>
    <mergeCell ref="I1:I3"/>
    <mergeCell ref="J1:J3"/>
    <mergeCell ref="K1:K3"/>
    <mergeCell ref="L1:L3"/>
    <mergeCell ref="M1:M3"/>
    <mergeCell ref="N1:N3"/>
    <mergeCell ref="O1:O3"/>
    <mergeCell ref="AM29:AN29"/>
    <mergeCell ref="AQ29:AR29"/>
    <mergeCell ref="AS29:AT29"/>
    <mergeCell ref="AK29:AL29"/>
    <mergeCell ref="AQ27:AR27"/>
    <mergeCell ref="BL9:BM9"/>
    <mergeCell ref="BL10:BM10"/>
    <mergeCell ref="BJ5:BK6"/>
    <mergeCell ref="BL5:BM6"/>
    <mergeCell ref="BF10:BG10"/>
    <mergeCell ref="BF9:BG9"/>
    <mergeCell ref="BH9:BI9"/>
    <mergeCell ref="BH10:BI10"/>
    <mergeCell ref="BE8:BE11"/>
    <mergeCell ref="BJ9:BK9"/>
    <mergeCell ref="BL11:BM11"/>
    <mergeCell ref="AB25:AC25"/>
    <mergeCell ref="AD25:AE25"/>
    <mergeCell ref="AF25:AG25"/>
    <mergeCell ref="X25:Y25"/>
    <mergeCell ref="Z25:AA25"/>
    <mergeCell ref="AY26:AZ26"/>
    <mergeCell ref="BA26:BB26"/>
    <mergeCell ref="BF26:BG26"/>
    <mergeCell ref="BH26:BI26"/>
    <mergeCell ref="BC26:BD26"/>
    <mergeCell ref="BE24:BE27"/>
    <mergeCell ref="AW26:AX26"/>
    <mergeCell ref="AU26:AV26"/>
    <mergeCell ref="AW27:AX27"/>
    <mergeCell ref="AS27:AT27"/>
    <mergeCell ref="AU27:AV27"/>
    <mergeCell ref="AY27:AZ27"/>
    <mergeCell ref="BA27:BB27"/>
    <mergeCell ref="BC27:BD27"/>
    <mergeCell ref="AO27:AP27"/>
    <mergeCell ref="AK26:AL26"/>
    <mergeCell ref="T26:U26"/>
    <mergeCell ref="V26:W26"/>
    <mergeCell ref="Z27:AA27"/>
    <mergeCell ref="T29:U29"/>
    <mergeCell ref="X27:Y27"/>
    <mergeCell ref="P25:Q25"/>
    <mergeCell ref="R25:S25"/>
    <mergeCell ref="T25:U25"/>
    <mergeCell ref="V25:W25"/>
    <mergeCell ref="V30:W30"/>
    <mergeCell ref="V29:W29"/>
    <mergeCell ref="R31:S31"/>
    <mergeCell ref="R30:S30"/>
    <mergeCell ref="R29:S29"/>
    <mergeCell ref="T30:U30"/>
    <mergeCell ref="X30:Y30"/>
    <mergeCell ref="N31:O31"/>
    <mergeCell ref="P31:Q31"/>
    <mergeCell ref="X29:Y29"/>
    <mergeCell ref="T31:U31"/>
    <mergeCell ref="V31:W31"/>
    <mergeCell ref="T27:U27"/>
    <mergeCell ref="V27:W27"/>
    <mergeCell ref="AB27:AC27"/>
    <mergeCell ref="AB29:AC29"/>
    <mergeCell ref="AD29:AE29"/>
    <mergeCell ref="AF27:AG27"/>
    <mergeCell ref="AD27:AE27"/>
    <mergeCell ref="AF29:AG29"/>
    <mergeCell ref="AH29:AI29"/>
    <mergeCell ref="AH27:AI27"/>
    <mergeCell ref="Z29:AA29"/>
    <mergeCell ref="E11:F11"/>
    <mergeCell ref="E15:F15"/>
    <mergeCell ref="C1:C3"/>
    <mergeCell ref="D1:D3"/>
    <mergeCell ref="E1:E3"/>
    <mergeCell ref="F1:F3"/>
    <mergeCell ref="C21:D21"/>
    <mergeCell ref="C22:D22"/>
    <mergeCell ref="E5:F6"/>
    <mergeCell ref="C5:D5"/>
    <mergeCell ref="E17:F17"/>
    <mergeCell ref="C14:D14"/>
    <mergeCell ref="C9:D9"/>
    <mergeCell ref="E10:F10"/>
    <mergeCell ref="E9:F9"/>
    <mergeCell ref="C10:D10"/>
    <mergeCell ref="C11:D11"/>
    <mergeCell ref="C6:D6"/>
    <mergeCell ref="C7:D7"/>
    <mergeCell ref="E21:F21"/>
    <mergeCell ref="BM1:BM3"/>
    <mergeCell ref="BF17:BG17"/>
    <mergeCell ref="BH17:BI17"/>
    <mergeCell ref="BF5:BG6"/>
    <mergeCell ref="BH5:BI6"/>
    <mergeCell ref="BB1:BB3"/>
    <mergeCell ref="BC1:BC3"/>
    <mergeCell ref="BD1:BD3"/>
    <mergeCell ref="BE1:BE3"/>
    <mergeCell ref="AQ1:AQ3"/>
    <mergeCell ref="AR1:AR3"/>
    <mergeCell ref="BF1:BF3"/>
    <mergeCell ref="BG1:BG3"/>
    <mergeCell ref="BJ1:BJ3"/>
    <mergeCell ref="BH1:BH3"/>
    <mergeCell ref="BI1:BI3"/>
    <mergeCell ref="BK1:BK3"/>
    <mergeCell ref="BL1:BL3"/>
    <mergeCell ref="AO23:AP23"/>
    <mergeCell ref="AS17:AT17"/>
    <mergeCell ref="AQ17:AR17"/>
    <mergeCell ref="AQ18:AR18"/>
    <mergeCell ref="AO17:AP17"/>
    <mergeCell ref="AO18:AP18"/>
    <mergeCell ref="AS25:AT25"/>
    <mergeCell ref="AS21:AT21"/>
    <mergeCell ref="AS5:AT5"/>
    <mergeCell ref="AS6:AT6"/>
    <mergeCell ref="AS7:AT7"/>
    <mergeCell ref="AQ13:AR14"/>
    <mergeCell ref="AS13:AT14"/>
    <mergeCell ref="BH11:BI11"/>
    <mergeCell ref="BF11:BG11"/>
    <mergeCell ref="BJ10:BK10"/>
    <mergeCell ref="BJ11:BK11"/>
    <mergeCell ref="BE12:BE15"/>
    <mergeCell ref="BP10:BQ10"/>
    <mergeCell ref="BN11:BO11"/>
    <mergeCell ref="BN10:BO10"/>
    <mergeCell ref="BP11:BQ11"/>
    <mergeCell ref="BX1:BX3"/>
    <mergeCell ref="BY1:BY3"/>
    <mergeCell ref="BZ1:BZ3"/>
    <mergeCell ref="CA1:CA3"/>
    <mergeCell ref="BQ1:BQ3"/>
    <mergeCell ref="BR1:BR3"/>
    <mergeCell ref="BS1:BS3"/>
    <mergeCell ref="BT1:BT3"/>
    <mergeCell ref="BU1:BU3"/>
    <mergeCell ref="BV1:BV3"/>
    <mergeCell ref="BW1:BW3"/>
    <mergeCell ref="BN1:BN3"/>
    <mergeCell ref="BO1:BO3"/>
    <mergeCell ref="BP9:BQ9"/>
    <mergeCell ref="BN9:BO9"/>
    <mergeCell ref="BP7:BQ7"/>
    <mergeCell ref="BN5:BO6"/>
    <mergeCell ref="BP5:BQ5"/>
    <mergeCell ref="BP6:BQ6"/>
    <mergeCell ref="BP1:BP3"/>
    <mergeCell ref="AZ1:AZ3"/>
    <mergeCell ref="BA1:BA3"/>
    <mergeCell ref="AS1:AS3"/>
    <mergeCell ref="AT1:AT3"/>
    <mergeCell ref="AU1:AU3"/>
    <mergeCell ref="AV1:AV3"/>
    <mergeCell ref="AW1:AW3"/>
    <mergeCell ref="AX1:AX3"/>
    <mergeCell ref="AY1:AY3"/>
    <mergeCell ref="AK13:AL14"/>
    <mergeCell ref="AM13:AN14"/>
    <mergeCell ref="AM17:AN17"/>
    <mergeCell ref="AO1:AO3"/>
    <mergeCell ref="AP1:AP3"/>
    <mergeCell ref="AH1:AH3"/>
    <mergeCell ref="AI1:AI3"/>
    <mergeCell ref="AJ1:AJ3"/>
    <mergeCell ref="AK1:AK3"/>
    <mergeCell ref="AL1:AL3"/>
    <mergeCell ref="AM1:AM3"/>
    <mergeCell ref="AN1:AN3"/>
    <mergeCell ref="AO13:AP14"/>
    <mergeCell ref="AK18:AL18"/>
    <mergeCell ref="AM19:AN19"/>
    <mergeCell ref="AK19:AL19"/>
    <mergeCell ref="AM18:AN18"/>
    <mergeCell ref="AK25:AL25"/>
    <mergeCell ref="AM25:AN25"/>
    <mergeCell ref="AJ24:AJ27"/>
    <mergeCell ref="AH25:AI25"/>
    <mergeCell ref="AJ16:AJ19"/>
    <mergeCell ref="AK17:AL17"/>
    <mergeCell ref="AH26:AI26"/>
    <mergeCell ref="AJ20:AJ23"/>
    <mergeCell ref="AM23:AN23"/>
    <mergeCell ref="AK23:AL23"/>
    <mergeCell ref="AK21:AL21"/>
    <mergeCell ref="AM21:AN21"/>
    <mergeCell ref="AK22:AL22"/>
    <mergeCell ref="AM22:AN22"/>
    <mergeCell ref="AK27:AL27"/>
    <mergeCell ref="AM27:AN27"/>
    <mergeCell ref="BN31:BO31"/>
    <mergeCell ref="BP31:BQ31"/>
    <mergeCell ref="BF31:BG31"/>
    <mergeCell ref="BH31:BI31"/>
    <mergeCell ref="BJ31:BK31"/>
    <mergeCell ref="BL31:BM31"/>
    <mergeCell ref="AJ28:AJ31"/>
    <mergeCell ref="BE28:BE31"/>
    <mergeCell ref="AY31:AZ31"/>
    <mergeCell ref="BC30:BD30"/>
    <mergeCell ref="BL29:BM29"/>
    <mergeCell ref="BH29:BI29"/>
    <mergeCell ref="BC29:BD29"/>
    <mergeCell ref="BA29:BB29"/>
    <mergeCell ref="BN30:BO30"/>
    <mergeCell ref="BN29:BO29"/>
    <mergeCell ref="BJ30:BK30"/>
    <mergeCell ref="BL30:BM30"/>
    <mergeCell ref="AW31:AX31"/>
    <mergeCell ref="AQ31:AR31"/>
    <mergeCell ref="AS31:AT31"/>
    <mergeCell ref="AW29:AX29"/>
    <mergeCell ref="AY29:AZ29"/>
    <mergeCell ref="AU29:AV29"/>
    <mergeCell ref="R27:S27"/>
    <mergeCell ref="N27:O27"/>
    <mergeCell ref="P27:Q27"/>
    <mergeCell ref="H30:I30"/>
    <mergeCell ref="J30:K30"/>
    <mergeCell ref="L31:M31"/>
    <mergeCell ref="J25:K25"/>
    <mergeCell ref="L25:M25"/>
    <mergeCell ref="R26:S26"/>
    <mergeCell ref="P26:Q26"/>
    <mergeCell ref="H25:I25"/>
    <mergeCell ref="H27:I27"/>
    <mergeCell ref="H29:I29"/>
    <mergeCell ref="BL22:BM22"/>
    <mergeCell ref="BN22:BO22"/>
    <mergeCell ref="BJ26:BK26"/>
    <mergeCell ref="BJ25:BK25"/>
    <mergeCell ref="BP23:BQ23"/>
    <mergeCell ref="BP22:BQ22"/>
    <mergeCell ref="BP19:BQ19"/>
    <mergeCell ref="BL23:BM23"/>
    <mergeCell ref="BN23:BO23"/>
    <mergeCell ref="BP21:BQ21"/>
    <mergeCell ref="BP26:BQ26"/>
    <mergeCell ref="BL25:BM25"/>
    <mergeCell ref="BL26:BM26"/>
    <mergeCell ref="BN25:BO25"/>
    <mergeCell ref="BP25:BQ25"/>
    <mergeCell ref="BN26:BO26"/>
    <mergeCell ref="BF25:BG25"/>
    <mergeCell ref="BH25:BI25"/>
    <mergeCell ref="BF23:BG23"/>
    <mergeCell ref="BH23:BI23"/>
    <mergeCell ref="BF22:BG22"/>
    <mergeCell ref="BH22:BI22"/>
    <mergeCell ref="AW25:AX25"/>
    <mergeCell ref="AY25:AZ25"/>
    <mergeCell ref="BC21:BD21"/>
    <mergeCell ref="BC22:BD22"/>
    <mergeCell ref="BF21:BG21"/>
    <mergeCell ref="BA25:BB25"/>
    <mergeCell ref="BA23:BB23"/>
    <mergeCell ref="BJ14:BK14"/>
    <mergeCell ref="BH14:BI14"/>
    <mergeCell ref="BL13:BM13"/>
    <mergeCell ref="BJ13:BK13"/>
    <mergeCell ref="BL14:BM14"/>
    <mergeCell ref="BH13:BI13"/>
    <mergeCell ref="BF13:BG13"/>
    <mergeCell ref="BL21:BM21"/>
    <mergeCell ref="BN19:BO19"/>
    <mergeCell ref="BN21:BO21"/>
    <mergeCell ref="BL19:BM19"/>
    <mergeCell ref="BJ21:BK21"/>
    <mergeCell ref="BJ19:BK19"/>
    <mergeCell ref="BN18:BO18"/>
    <mergeCell ref="BN17:BO17"/>
    <mergeCell ref="BF15:BG15"/>
    <mergeCell ref="BF14:BG14"/>
    <mergeCell ref="BN14:BO14"/>
    <mergeCell ref="BN15:BO15"/>
    <mergeCell ref="BJ15:BK15"/>
    <mergeCell ref="BN13:BO13"/>
    <mergeCell ref="BH21:BI21"/>
    <mergeCell ref="BF19:BG19"/>
    <mergeCell ref="BH19:BI19"/>
    <mergeCell ref="BJ17:BK17"/>
    <mergeCell ref="BA17:BB17"/>
    <mergeCell ref="AY17:AZ17"/>
    <mergeCell ref="AY18:AZ18"/>
    <mergeCell ref="BA18:BB18"/>
    <mergeCell ref="BH18:BI18"/>
    <mergeCell ref="BF18:BG18"/>
    <mergeCell ref="BJ18:BK18"/>
    <mergeCell ref="AW18:AX18"/>
    <mergeCell ref="AW17:AX17"/>
    <mergeCell ref="BE16:BE19"/>
    <mergeCell ref="BC17:BD17"/>
    <mergeCell ref="BC18:BD18"/>
    <mergeCell ref="BC19:BD19"/>
    <mergeCell ref="AY19:AZ19"/>
    <mergeCell ref="BA19:BB19"/>
    <mergeCell ref="BJ23:BK23"/>
    <mergeCell ref="BJ22:BK22"/>
    <mergeCell ref="BP18:BQ18"/>
    <mergeCell ref="BP17:BQ17"/>
    <mergeCell ref="BP13:BQ13"/>
    <mergeCell ref="BP14:BQ14"/>
    <mergeCell ref="BP15:BQ15"/>
    <mergeCell ref="N25:O25"/>
    <mergeCell ref="N26:O26"/>
    <mergeCell ref="AD26:AE26"/>
    <mergeCell ref="X26:Y26"/>
    <mergeCell ref="Z26:AA26"/>
    <mergeCell ref="AB26:AC26"/>
    <mergeCell ref="AF26:AG26"/>
    <mergeCell ref="AO25:AP25"/>
    <mergeCell ref="AM26:AN26"/>
    <mergeCell ref="AO26:AP26"/>
    <mergeCell ref="AQ26:AR26"/>
    <mergeCell ref="AS26:AT26"/>
    <mergeCell ref="AS23:AT23"/>
    <mergeCell ref="AS22:AT22"/>
    <mergeCell ref="BL18:BM18"/>
    <mergeCell ref="BL17:BM17"/>
    <mergeCell ref="BL15:BM15"/>
    <mergeCell ref="A16:A19"/>
    <mergeCell ref="B16:B19"/>
    <mergeCell ref="E19:F19"/>
    <mergeCell ref="E30:F30"/>
    <mergeCell ref="L30:M30"/>
    <mergeCell ref="N30:O30"/>
    <mergeCell ref="N29:O29"/>
    <mergeCell ref="P29:Q29"/>
    <mergeCell ref="P30:Q30"/>
    <mergeCell ref="L29:M29"/>
    <mergeCell ref="C23:D23"/>
    <mergeCell ref="E23:F23"/>
    <mergeCell ref="A20:A23"/>
    <mergeCell ref="A24:A27"/>
    <mergeCell ref="C29:D29"/>
    <mergeCell ref="E29:F29"/>
    <mergeCell ref="C30:D30"/>
    <mergeCell ref="A28:A31"/>
    <mergeCell ref="B28:B31"/>
    <mergeCell ref="C27:D27"/>
    <mergeCell ref="C26:D26"/>
    <mergeCell ref="C25:D25"/>
    <mergeCell ref="B24:B27"/>
    <mergeCell ref="G24:G27"/>
    <mergeCell ref="AU17:AV17"/>
    <mergeCell ref="BH15:BI15"/>
    <mergeCell ref="BA13:BB14"/>
    <mergeCell ref="AY13:AZ14"/>
    <mergeCell ref="BE20:BE23"/>
    <mergeCell ref="C13:D13"/>
    <mergeCell ref="E13:F13"/>
    <mergeCell ref="E14:F14"/>
    <mergeCell ref="E18:F18"/>
    <mergeCell ref="C17:D17"/>
    <mergeCell ref="C18:D18"/>
    <mergeCell ref="C15:D15"/>
    <mergeCell ref="C19:D19"/>
    <mergeCell ref="AU13:AV14"/>
    <mergeCell ref="AW13:AX14"/>
    <mergeCell ref="AU19:AV19"/>
    <mergeCell ref="AW19:AX19"/>
    <mergeCell ref="BC13:BD14"/>
    <mergeCell ref="BA21:BB21"/>
    <mergeCell ref="AU21:AV21"/>
    <mergeCell ref="AW21:AX21"/>
    <mergeCell ref="AY21:AZ21"/>
    <mergeCell ref="AS19:AT19"/>
    <mergeCell ref="AS18:AT18"/>
    <mergeCell ref="AO37:AP37"/>
    <mergeCell ref="AQ37:AR37"/>
    <mergeCell ref="AU39:AV39"/>
    <mergeCell ref="AU18:AV18"/>
    <mergeCell ref="AU25:AV25"/>
    <mergeCell ref="AU23:AV23"/>
    <mergeCell ref="AU22:AV22"/>
    <mergeCell ref="BC23:BD23"/>
    <mergeCell ref="BA22:BB22"/>
    <mergeCell ref="AW23:AX23"/>
    <mergeCell ref="AY23:AZ23"/>
    <mergeCell ref="AW22:AX22"/>
    <mergeCell ref="AY22:AZ22"/>
    <mergeCell ref="BC25:BD25"/>
    <mergeCell ref="AQ22:AR22"/>
    <mergeCell ref="AQ19:AR19"/>
    <mergeCell ref="AQ21:AR21"/>
    <mergeCell ref="AO19:AP19"/>
    <mergeCell ref="AO21:AP21"/>
    <mergeCell ref="AO22:AP22"/>
    <mergeCell ref="BA31:BB31"/>
    <mergeCell ref="AU31:AV31"/>
    <mergeCell ref="AQ25:AR25"/>
    <mergeCell ref="AQ23:AR23"/>
    <mergeCell ref="AJ52:AL52"/>
    <mergeCell ref="AJ51:AL51"/>
    <mergeCell ref="AM51:AP51"/>
    <mergeCell ref="AM52:AP52"/>
    <mergeCell ref="AQ47:AS47"/>
    <mergeCell ref="AT47:AW47"/>
    <mergeCell ref="AQ50:AS50"/>
    <mergeCell ref="AQ51:AS51"/>
    <mergeCell ref="AJ48:AL48"/>
    <mergeCell ref="AJ49:AL49"/>
    <mergeCell ref="AQ49:AS49"/>
    <mergeCell ref="AM49:AP49"/>
    <mergeCell ref="AJ50:AL50"/>
    <mergeCell ref="AM50:AP50"/>
    <mergeCell ref="AM48:AP48"/>
    <mergeCell ref="AJ47:AL47"/>
    <mergeCell ref="AM47:AP47"/>
    <mergeCell ref="AO39:AP39"/>
    <mergeCell ref="AQ39:AR39"/>
    <mergeCell ref="AJ45:AL45"/>
    <mergeCell ref="AJ46:AL46"/>
    <mergeCell ref="AM45:AP45"/>
    <mergeCell ref="AM46:AP46"/>
    <mergeCell ref="AS39:AT39"/>
    <mergeCell ref="AS41:AT41"/>
    <mergeCell ref="AJ38:AJ41"/>
    <mergeCell ref="C49:F49"/>
    <mergeCell ref="C47:F48"/>
    <mergeCell ref="H31:I31"/>
    <mergeCell ref="G28:G31"/>
    <mergeCell ref="C45:F45"/>
    <mergeCell ref="C46:F46"/>
    <mergeCell ref="C52:F52"/>
    <mergeCell ref="C51:F51"/>
    <mergeCell ref="C50:F50"/>
    <mergeCell ref="C31:D31"/>
    <mergeCell ref="E31:F31"/>
    <mergeCell ref="BL45:BN45"/>
    <mergeCell ref="BH45:BK45"/>
    <mergeCell ref="BL47:BN47"/>
    <mergeCell ref="BL48:BN48"/>
    <mergeCell ref="H26:I26"/>
    <mergeCell ref="J26:K26"/>
    <mergeCell ref="L26:M26"/>
    <mergeCell ref="J31:K31"/>
    <mergeCell ref="J27:K27"/>
    <mergeCell ref="L27:M27"/>
    <mergeCell ref="J29:K29"/>
    <mergeCell ref="AK41:AL41"/>
    <mergeCell ref="AK40:AL40"/>
    <mergeCell ref="AM41:AN41"/>
    <mergeCell ref="AO41:AP41"/>
    <mergeCell ref="AQ41:AR41"/>
    <mergeCell ref="AM40:AN40"/>
    <mergeCell ref="AO40:AP40"/>
    <mergeCell ref="AQ40:AR40"/>
    <mergeCell ref="AK39:AL39"/>
    <mergeCell ref="AM39:AN39"/>
    <mergeCell ref="AJ34:AJ37"/>
    <mergeCell ref="AK37:AL37"/>
    <mergeCell ref="AM37:AN37"/>
    <mergeCell ref="AQ45:AS45"/>
    <mergeCell ref="AQ46:AS46"/>
    <mergeCell ref="AQ52:AS52"/>
    <mergeCell ref="AQ48:AS48"/>
    <mergeCell ref="AX49:AZ50"/>
    <mergeCell ref="AT45:AW46"/>
    <mergeCell ref="AX48:AZ48"/>
    <mergeCell ref="BA48:BD48"/>
    <mergeCell ref="BA49:BD49"/>
    <mergeCell ref="BA50:BD50"/>
    <mergeCell ref="BA51:BD52"/>
    <mergeCell ref="AT51:AW52"/>
    <mergeCell ref="AX51:AZ52"/>
    <mergeCell ref="BH52:BK52"/>
    <mergeCell ref="BH51:BK51"/>
    <mergeCell ref="BH50:BK50"/>
    <mergeCell ref="BH47:BK47"/>
    <mergeCell ref="BE51:BG52"/>
    <mergeCell ref="AT49:AW50"/>
    <mergeCell ref="AT48:AW48"/>
    <mergeCell ref="BE49:BG49"/>
    <mergeCell ref="BE50:BG50"/>
    <mergeCell ref="BH49:BK49"/>
    <mergeCell ref="BL49:BN49"/>
    <mergeCell ref="BL50:BN50"/>
    <mergeCell ref="BL52:BN52"/>
    <mergeCell ref="BL51:BN51"/>
    <mergeCell ref="BL46:BN46"/>
    <mergeCell ref="BH46:BK46"/>
    <mergeCell ref="BH48:BK48"/>
    <mergeCell ref="BE48:BG48"/>
    <mergeCell ref="BA46:BD46"/>
    <mergeCell ref="BA47:BD47"/>
    <mergeCell ref="BE45:BG45"/>
    <mergeCell ref="BE46:BG46"/>
    <mergeCell ref="BE47:BG47"/>
    <mergeCell ref="BA45:BD45"/>
    <mergeCell ref="BA40:BB40"/>
    <mergeCell ref="BC40:BD40"/>
    <mergeCell ref="BA41:BB41"/>
    <mergeCell ref="BC41:BD41"/>
    <mergeCell ref="AX47:AZ47"/>
    <mergeCell ref="AX45:AZ46"/>
    <mergeCell ref="AW39:AX39"/>
    <mergeCell ref="AW37:AX37"/>
    <mergeCell ref="AY36:AZ36"/>
    <mergeCell ref="AW36:AX36"/>
    <mergeCell ref="AW35:AX35"/>
    <mergeCell ref="BI36:BJ36"/>
    <mergeCell ref="BE35:BF35"/>
    <mergeCell ref="BE36:BF36"/>
    <mergeCell ref="BG35:BH35"/>
    <mergeCell ref="BG36:BH36"/>
    <mergeCell ref="BC35:BD35"/>
    <mergeCell ref="BI35:BJ35"/>
    <mergeCell ref="BE41:BF41"/>
    <mergeCell ref="BG41:BH41"/>
    <mergeCell ref="BG40:BH40"/>
    <mergeCell ref="BI40:BJ40"/>
    <mergeCell ref="BE40:BF40"/>
    <mergeCell ref="BG37:BH37"/>
    <mergeCell ref="BE37:BF37"/>
    <mergeCell ref="BI39:BJ39"/>
    <mergeCell ref="BG39:BH39"/>
    <mergeCell ref="BI37:BJ37"/>
    <mergeCell ref="BK35:BL35"/>
    <mergeCell ref="BK36:BL36"/>
    <mergeCell ref="BK40:BL40"/>
    <mergeCell ref="BK39:BL39"/>
    <mergeCell ref="BK37:BL37"/>
    <mergeCell ref="AY40:AZ40"/>
    <mergeCell ref="AY41:AZ41"/>
    <mergeCell ref="AY37:AZ37"/>
    <mergeCell ref="AY39:AZ39"/>
    <mergeCell ref="BC39:BD39"/>
    <mergeCell ref="BE39:BF39"/>
    <mergeCell ref="BA39:BB39"/>
    <mergeCell ref="BA37:BB37"/>
    <mergeCell ref="BC37:BD37"/>
    <mergeCell ref="AS37:AT37"/>
    <mergeCell ref="AU37:AV37"/>
    <mergeCell ref="AU41:AV41"/>
    <mergeCell ref="AW41:AX41"/>
    <mergeCell ref="AW40:AX40"/>
    <mergeCell ref="AS40:AT40"/>
    <mergeCell ref="AU40:AV40"/>
    <mergeCell ref="BK41:BL41"/>
    <mergeCell ref="BI41:BJ41"/>
    <mergeCell ref="BN27:BO27"/>
    <mergeCell ref="BP27:BQ27"/>
    <mergeCell ref="BP30:BQ30"/>
    <mergeCell ref="BP29:BQ29"/>
    <mergeCell ref="AQ30:AR30"/>
    <mergeCell ref="AS30:AT30"/>
    <mergeCell ref="AB30:AC30"/>
    <mergeCell ref="AD30:AE30"/>
    <mergeCell ref="AO30:AP30"/>
    <mergeCell ref="BA30:BB30"/>
    <mergeCell ref="AW30:AX30"/>
    <mergeCell ref="AY30:AZ30"/>
    <mergeCell ref="AU30:AV30"/>
    <mergeCell ref="BJ29:BK29"/>
    <mergeCell ref="BF29:BG29"/>
    <mergeCell ref="BF30:BG30"/>
    <mergeCell ref="BH30:BI30"/>
    <mergeCell ref="BF27:BG27"/>
    <mergeCell ref="BH27:BI27"/>
    <mergeCell ref="BJ27:BK27"/>
    <mergeCell ref="BL27:BM27"/>
    <mergeCell ref="AO29:AP29"/>
    <mergeCell ref="AK30:AL30"/>
    <mergeCell ref="AM30:AN30"/>
    <mergeCell ref="AF31:AG31"/>
    <mergeCell ref="AH31:AI31"/>
    <mergeCell ref="AK31:AL31"/>
    <mergeCell ref="AM31:AN31"/>
    <mergeCell ref="AK35:AL35"/>
    <mergeCell ref="AQ35:AR35"/>
    <mergeCell ref="Z31:AA31"/>
    <mergeCell ref="X31:Y31"/>
    <mergeCell ref="AH30:AI30"/>
    <mergeCell ref="AB31:AC31"/>
    <mergeCell ref="AF30:AG30"/>
    <mergeCell ref="Z30:AA30"/>
    <mergeCell ref="AD31:AE31"/>
    <mergeCell ref="AO31:AP31"/>
    <mergeCell ref="BC31:BD31"/>
    <mergeCell ref="AS35:AT35"/>
    <mergeCell ref="AU36:AV36"/>
    <mergeCell ref="AS36:AT36"/>
    <mergeCell ref="AU35:AV35"/>
    <mergeCell ref="AQ36:AR36"/>
    <mergeCell ref="AK36:AL36"/>
    <mergeCell ref="AO36:AP36"/>
    <mergeCell ref="AM36:AN36"/>
    <mergeCell ref="AM35:AN35"/>
    <mergeCell ref="AO35:AP35"/>
    <mergeCell ref="BA35:BB35"/>
    <mergeCell ref="AY35:AZ35"/>
    <mergeCell ref="BC36:BD36"/>
    <mergeCell ref="BA36:BB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pane ySplit="8" topLeftCell="A9" activePane="bottomLeft" state="frozen"/>
      <selection pane="bottomLeft" activeCell="B10" sqref="B10"/>
    </sheetView>
  </sheetViews>
  <sheetFormatPr defaultColWidth="14.42578125" defaultRowHeight="15" customHeight="1" x14ac:dyDescent="0.2"/>
  <cols>
    <col min="1" max="1" width="7.42578125" customWidth="1"/>
    <col min="2" max="2" width="7.85546875" customWidth="1"/>
    <col min="3" max="4" width="13.140625" customWidth="1"/>
    <col min="5" max="5" width="11.85546875" customWidth="1"/>
    <col min="6" max="6" width="13.28515625" customWidth="1"/>
    <col min="7" max="7" width="12.28515625" customWidth="1"/>
    <col min="8" max="8" width="10.7109375" customWidth="1"/>
    <col min="9" max="9" width="2" customWidth="1"/>
    <col min="10" max="10" width="2.5703125" customWidth="1"/>
    <col min="11" max="11" width="3.5703125" customWidth="1"/>
    <col min="12" max="12" width="4.140625" customWidth="1"/>
    <col min="13" max="13" width="5.7109375" customWidth="1"/>
    <col min="14" max="14" width="13.42578125" customWidth="1"/>
    <col min="15" max="15" width="3" customWidth="1"/>
    <col min="16" max="16" width="3.5703125" customWidth="1"/>
    <col min="17" max="17" width="5.7109375" customWidth="1"/>
    <col min="18" max="27" width="9.140625" customWidth="1"/>
  </cols>
  <sheetData>
    <row r="1" spans="1:27" ht="18" customHeight="1" x14ac:dyDescent="0.25">
      <c r="A1" s="30" t="s">
        <v>4</v>
      </c>
      <c r="B1" s="31"/>
      <c r="C1" s="31"/>
      <c r="D1" s="31"/>
      <c r="E1" s="31"/>
      <c r="F1" s="31"/>
      <c r="G1" s="32"/>
      <c r="H1" s="32"/>
      <c r="I1" s="32"/>
      <c r="J1" s="32"/>
      <c r="K1" s="33"/>
      <c r="L1" s="32"/>
      <c r="M1" s="34"/>
      <c r="N1" s="32"/>
      <c r="O1" s="32"/>
      <c r="P1" s="32"/>
      <c r="Q1" s="32"/>
      <c r="R1" s="32"/>
      <c r="S1" s="32"/>
      <c r="T1" s="32"/>
      <c r="U1" s="32"/>
      <c r="V1" s="32"/>
      <c r="W1" s="32"/>
      <c r="X1" s="32"/>
      <c r="Y1" s="32"/>
      <c r="Z1" s="32"/>
      <c r="AA1" s="32"/>
    </row>
    <row r="2" spans="1:27" ht="33" customHeight="1" x14ac:dyDescent="0.2">
      <c r="A2" s="153" t="s">
        <v>5</v>
      </c>
      <c r="B2" s="150"/>
      <c r="C2" s="150"/>
      <c r="D2" s="150"/>
      <c r="E2" s="150"/>
      <c r="F2" s="150"/>
      <c r="G2" s="150"/>
      <c r="H2" s="150"/>
      <c r="I2" s="35"/>
      <c r="J2" s="32"/>
      <c r="K2" s="32"/>
      <c r="L2" s="32"/>
      <c r="M2" s="32"/>
      <c r="N2" s="32"/>
      <c r="O2" s="33"/>
      <c r="P2" s="156" t="s">
        <v>6</v>
      </c>
      <c r="Q2" s="150"/>
      <c r="R2" s="32"/>
      <c r="S2" s="32"/>
      <c r="T2" s="32"/>
      <c r="U2" s="32"/>
      <c r="V2" s="32"/>
      <c r="W2" s="32"/>
      <c r="X2" s="32"/>
      <c r="Y2" s="32"/>
      <c r="Z2" s="32"/>
      <c r="AA2" s="32"/>
    </row>
    <row r="3" spans="1:27" ht="12.75" customHeight="1" x14ac:dyDescent="0.2">
      <c r="A3" s="31"/>
      <c r="B3" s="31"/>
      <c r="C3" s="31"/>
      <c r="D3" s="31"/>
      <c r="E3" s="31"/>
      <c r="F3" s="31"/>
      <c r="G3" s="32"/>
      <c r="H3" s="32"/>
      <c r="I3" s="32"/>
      <c r="J3" s="32"/>
      <c r="K3" s="34"/>
      <c r="L3" s="34"/>
      <c r="M3" s="34"/>
      <c r="N3" s="34"/>
      <c r="O3" s="32"/>
      <c r="P3" s="107"/>
      <c r="Q3" s="107"/>
      <c r="R3" s="32"/>
      <c r="S3" s="32"/>
      <c r="T3" s="32"/>
      <c r="U3" s="32"/>
      <c r="V3" s="32"/>
      <c r="W3" s="32"/>
      <c r="X3" s="32"/>
      <c r="Y3" s="32"/>
      <c r="Z3" s="32"/>
      <c r="AA3" s="32"/>
    </row>
    <row r="4" spans="1:27" ht="12.75" customHeight="1" x14ac:dyDescent="0.2">
      <c r="A4" s="36" t="s">
        <v>7</v>
      </c>
      <c r="B4" s="36" t="s">
        <v>8</v>
      </c>
      <c r="C4" s="36" t="s">
        <v>9</v>
      </c>
      <c r="D4" s="36" t="s">
        <v>10</v>
      </c>
      <c r="E4" s="36" t="s">
        <v>11</v>
      </c>
      <c r="F4" s="36" t="s">
        <v>12</v>
      </c>
      <c r="G4" s="36" t="s">
        <v>13</v>
      </c>
      <c r="H4" s="36" t="s">
        <v>14</v>
      </c>
      <c r="I4" s="36"/>
      <c r="J4" s="34" t="s">
        <v>15</v>
      </c>
      <c r="K4" s="162" t="s">
        <v>16</v>
      </c>
      <c r="L4" s="150"/>
      <c r="M4" s="150"/>
      <c r="N4" s="150"/>
      <c r="O4" s="32"/>
      <c r="P4" s="37" t="str">
        <f>A5</f>
        <v>#1</v>
      </c>
      <c r="Q4" s="38" t="s">
        <v>17</v>
      </c>
      <c r="R4" s="32"/>
      <c r="S4" s="32"/>
      <c r="T4" s="32"/>
      <c r="U4" s="32"/>
      <c r="V4" s="32"/>
      <c r="W4" s="32"/>
      <c r="X4" s="32"/>
      <c r="Y4" s="32"/>
      <c r="Z4" s="32"/>
      <c r="AA4" s="32"/>
    </row>
    <row r="5" spans="1:27" ht="12.75" customHeight="1" x14ac:dyDescent="0.2">
      <c r="A5" s="36" t="s">
        <v>18</v>
      </c>
      <c r="B5" s="36" t="s">
        <v>19</v>
      </c>
      <c r="C5" s="36" t="s">
        <v>20</v>
      </c>
      <c r="D5" s="36" t="s">
        <v>21</v>
      </c>
      <c r="E5" s="36" t="s">
        <v>22</v>
      </c>
      <c r="F5" s="36" t="s">
        <v>23</v>
      </c>
      <c r="G5" s="36" t="s">
        <v>24</v>
      </c>
      <c r="H5" s="36" t="s">
        <v>17</v>
      </c>
      <c r="I5" s="36"/>
      <c r="J5" s="34"/>
      <c r="K5" s="150"/>
      <c r="L5" s="150"/>
      <c r="M5" s="150"/>
      <c r="N5" s="150"/>
      <c r="O5" s="160" t="str">
        <f>E5</f>
        <v>#5</v>
      </c>
      <c r="P5" s="154" t="str">
        <f>B5</f>
        <v>#2</v>
      </c>
      <c r="Q5" s="155"/>
      <c r="R5" s="33"/>
      <c r="S5" s="33"/>
      <c r="T5" s="33"/>
      <c r="U5" s="33"/>
      <c r="V5" s="33"/>
      <c r="W5" s="33"/>
      <c r="X5" s="33"/>
      <c r="Y5" s="33"/>
      <c r="Z5" s="33"/>
      <c r="AA5" s="33"/>
    </row>
    <row r="6" spans="1:27" ht="12.75" customHeight="1" x14ac:dyDescent="0.2">
      <c r="A6" s="152" t="str">
        <f t="shared" ref="A6:H6" ca="1" si="0">IF(ISBLANK(INDIRECT(CONCATENATE("'Full Data'!",A$4,ROW()-3))),"",INDIRECT(CONCATENATE("'Full Data'!",A$4,ROW()-3)))</f>
        <v>atomic #</v>
      </c>
      <c r="B6" s="152" t="str">
        <f t="shared" ca="1" si="0"/>
        <v>atomic symbol</v>
      </c>
      <c r="C6" s="152" t="str">
        <f t="shared" ca="1" si="0"/>
        <v>Group #</v>
      </c>
      <c r="D6" s="152" t="str">
        <f t="shared" ca="1" si="0"/>
        <v>Old Group #</v>
      </c>
      <c r="E6" s="152" t="str">
        <f t="shared" ca="1" si="0"/>
        <v>Period</v>
      </c>
      <c r="F6" s="152" t="str">
        <f t="shared" ca="1" si="0"/>
        <v>English 
element name</v>
      </c>
      <c r="G6" s="152" t="str">
        <f t="shared" ca="1" si="0"/>
        <v>atomic mass (rounded)</v>
      </c>
      <c r="H6" s="152" t="str">
        <f t="shared" ca="1" si="0"/>
        <v>ions commonly formed</v>
      </c>
      <c r="I6" s="36"/>
      <c r="J6" s="34"/>
      <c r="K6" s="150"/>
      <c r="L6" s="150"/>
      <c r="M6" s="150"/>
      <c r="N6" s="150"/>
      <c r="O6" s="155"/>
      <c r="P6" s="157" t="str">
        <f>F5</f>
        <v>#6</v>
      </c>
      <c r="Q6" s="155"/>
      <c r="R6" s="33"/>
      <c r="S6" s="33"/>
      <c r="T6" s="33"/>
      <c r="U6" s="33"/>
      <c r="V6" s="33"/>
      <c r="W6" s="33"/>
      <c r="X6" s="33"/>
      <c r="Y6" s="33"/>
      <c r="Z6" s="33"/>
      <c r="AA6" s="33"/>
    </row>
    <row r="7" spans="1:27" ht="12.75" customHeight="1" x14ac:dyDescent="0.2">
      <c r="A7" s="129"/>
      <c r="B7" s="129"/>
      <c r="C7" s="129"/>
      <c r="D7" s="129"/>
      <c r="E7" s="129"/>
      <c r="F7" s="129"/>
      <c r="G7" s="129"/>
      <c r="H7" s="129"/>
      <c r="I7" s="36"/>
      <c r="J7" s="34"/>
      <c r="K7" s="150"/>
      <c r="L7" s="150"/>
      <c r="M7" s="150"/>
      <c r="N7" s="150"/>
      <c r="O7" s="32"/>
      <c r="P7" s="158" t="str">
        <f>G5</f>
        <v>#7</v>
      </c>
      <c r="Q7" s="159"/>
      <c r="R7" s="33"/>
      <c r="S7" s="33"/>
      <c r="T7" s="33"/>
      <c r="U7" s="33"/>
      <c r="V7" s="33"/>
      <c r="W7" s="33"/>
      <c r="X7" s="33"/>
      <c r="Y7" s="33"/>
      <c r="Z7" s="33"/>
      <c r="AA7" s="33"/>
    </row>
    <row r="8" spans="1:27" ht="12.75" customHeight="1" x14ac:dyDescent="0.2">
      <c r="A8" s="130"/>
      <c r="B8" s="130"/>
      <c r="C8" s="130"/>
      <c r="D8" s="130"/>
      <c r="E8" s="130"/>
      <c r="F8" s="130"/>
      <c r="G8" s="130"/>
      <c r="H8" s="130"/>
      <c r="I8" s="36"/>
      <c r="J8" s="34"/>
      <c r="K8" s="150"/>
      <c r="L8" s="150"/>
      <c r="M8" s="150"/>
      <c r="N8" s="150"/>
      <c r="O8" s="39"/>
      <c r="P8" s="39"/>
      <c r="Q8" s="39"/>
      <c r="R8" s="39"/>
      <c r="S8" s="39"/>
      <c r="T8" s="39"/>
      <c r="U8" s="39"/>
      <c r="V8" s="39"/>
      <c r="W8" s="39"/>
      <c r="X8" s="39"/>
      <c r="Y8" s="39"/>
      <c r="Z8" s="39"/>
      <c r="AA8" s="39"/>
    </row>
    <row r="9" spans="1:27" ht="12.75" customHeight="1" x14ac:dyDescent="0.2">
      <c r="A9" s="40">
        <f ca="1">IF(ISBLANK(INDIRECT(CONCATENATE("'Full Data'!",A$4,ROW('Full Data'!A6)))),"",INDIRECT(CONCATENATE("'Full Data'!",A$4,ROW('Full Data'!A6))))</f>
        <v>1</v>
      </c>
      <c r="B9" s="40" t="str">
        <f ca="1">IF(ISBLANK(INDIRECT(CONCATENATE("'Full Data'!",B$4,ROW('Full Data'!B6)))),"",INDIRECT(CONCATENATE("'Full Data'!",B$4,ROW('Full Data'!B6))))</f>
        <v>H</v>
      </c>
      <c r="C9" s="40">
        <f ca="1">IF(ISBLANK(INDIRECT(CONCATENATE("'Full Data'!",C$4,ROW('Full Data'!C6)))),"",INDIRECT(CONCATENATE("'Full Data'!",C$4,ROW('Full Data'!C6))))</f>
        <v>1</v>
      </c>
      <c r="D9" s="40" t="str">
        <f ca="1">IF(ISBLANK(INDIRECT(CONCATENATE("'Full Data'!",D$4,ROW('Full Data'!D6)))),"",INDIRECT(CONCATENATE("'Full Data'!",D$4,ROW('Full Data'!D6))))</f>
        <v>I A</v>
      </c>
      <c r="E9" s="40">
        <f ca="1">IF(ISBLANK(INDIRECT(CONCATENATE("'Full Data'!",E$4,ROW('Full Data'!E6)))),"",INDIRECT(CONCATENATE("'Full Data'!",E$4,ROW('Full Data'!E6))))</f>
        <v>1</v>
      </c>
      <c r="F9" s="40" t="str">
        <f ca="1">IF(ISBLANK(INDIRECT(CONCATENATE("'Full Data'!",F$4,ROW('Full Data'!F6)))),"",INDIRECT(CONCATENATE("'Full Data'!",F$4,ROW('Full Data'!F6))))</f>
        <v>hydrogen</v>
      </c>
      <c r="G9" s="40" t="str">
        <f ca="1">IF(ISBLANK(INDIRECT(CONCATENATE("'Full Data'!",G$4,ROW('Full Data'!G6)))),"",INDIRECT(CONCATENATE("'Full Data'!",G$4,ROW('Full Data'!G6))))</f>
        <v>1.008</v>
      </c>
      <c r="H9" s="41" t="str">
        <f ca="1">IF(ISBLANK(INDIRECT(CONCATENATE("'Full Data'!",H$4,ROW('Full Data'!H6)))),"",INDIRECT(CONCATENATE("'Full Data'!",H$4,ROW('Full Data'!H6))))</f>
        <v>±1</v>
      </c>
      <c r="I9" s="40"/>
      <c r="J9" s="32"/>
      <c r="K9" s="161" t="s">
        <v>25</v>
      </c>
      <c r="L9" s="150"/>
      <c r="M9" s="150"/>
      <c r="N9" s="150"/>
      <c r="O9" s="150"/>
      <c r="P9" s="150"/>
      <c r="Q9" s="150"/>
      <c r="R9" s="32"/>
      <c r="S9" s="32"/>
      <c r="T9" s="32"/>
      <c r="U9" s="32"/>
      <c r="V9" s="32"/>
      <c r="W9" s="32"/>
      <c r="X9" s="32"/>
      <c r="Y9" s="32"/>
      <c r="Z9" s="32"/>
      <c r="AA9" s="32"/>
    </row>
    <row r="10" spans="1:27" ht="12.75" customHeight="1" x14ac:dyDescent="0.2">
      <c r="A10" s="40">
        <f ca="1">IF(ISBLANK(INDIRECT(CONCATENATE("'Full Data'!",A$4,ROW('Full Data'!A7)))),"",INDIRECT(CONCATENATE("'Full Data'!",A$4,ROW('Full Data'!A7))))</f>
        <v>2</v>
      </c>
      <c r="B10" s="40" t="str">
        <f ca="1">IF(ISBLANK(INDIRECT(CONCATENATE("'Full Data'!",B$4,ROW('Full Data'!B7)))),"",INDIRECT(CONCATENATE("'Full Data'!",B$4,ROW('Full Data'!B7))))</f>
        <v>He</v>
      </c>
      <c r="C10" s="40">
        <f ca="1">IF(ISBLANK(INDIRECT(CONCATENATE("'Full Data'!",C$4,ROW('Full Data'!C7)))),"",INDIRECT(CONCATENATE("'Full Data'!",C$4,ROW('Full Data'!C7))))</f>
        <v>18</v>
      </c>
      <c r="D10" s="40" t="str">
        <f ca="1">IF(ISBLANK(INDIRECT(CONCATENATE("'Full Data'!",D$4,ROW('Full Data'!D7)))),"",INDIRECT(CONCATENATE("'Full Data'!",D$4,ROW('Full Data'!D7))))</f>
        <v>VIII A</v>
      </c>
      <c r="E10" s="40">
        <f ca="1">IF(ISBLANK(INDIRECT(CONCATENATE("'Full Data'!",E$4,ROW('Full Data'!E7)))),"",INDIRECT(CONCATENATE("'Full Data'!",E$4,ROW('Full Data'!E7))))</f>
        <v>1</v>
      </c>
      <c r="F10" s="40" t="str">
        <f ca="1">IF(ISBLANK(INDIRECT(CONCATENATE("'Full Data'!",F$4,ROW('Full Data'!F7)))),"",INDIRECT(CONCATENATE("'Full Data'!",F$4,ROW('Full Data'!F7))))</f>
        <v>helium</v>
      </c>
      <c r="G10" s="40" t="str">
        <f ca="1">IF(ISBLANK(INDIRECT(CONCATENATE("'Full Data'!",G$4,ROW('Full Data'!G7)))),"",INDIRECT(CONCATENATE("'Full Data'!",G$4,ROW('Full Data'!G7))))</f>
        <v>4.003</v>
      </c>
      <c r="H10" s="40" t="str">
        <f ca="1">IF(ISBLANK(INDIRECT(CONCATENATE("'Full Data'!",H$4,ROW('Full Data'!H7)))),"",INDIRECT(CONCATENATE("'Full Data'!",H$4,ROW('Full Data'!H7))))</f>
        <v/>
      </c>
      <c r="I10" s="40"/>
      <c r="J10" s="32"/>
      <c r="K10" s="150"/>
      <c r="L10" s="150"/>
      <c r="M10" s="150"/>
      <c r="N10" s="150"/>
      <c r="O10" s="150"/>
      <c r="P10" s="150"/>
      <c r="Q10" s="150"/>
      <c r="R10" s="32"/>
      <c r="S10" s="32"/>
      <c r="T10" s="32"/>
      <c r="U10" s="32"/>
      <c r="V10" s="32"/>
      <c r="W10" s="32"/>
      <c r="X10" s="32"/>
      <c r="Y10" s="32"/>
      <c r="Z10" s="32"/>
      <c r="AA10" s="32"/>
    </row>
    <row r="11" spans="1:27" ht="12.75" customHeight="1" x14ac:dyDescent="0.2">
      <c r="A11" s="40">
        <f ca="1">IF(ISBLANK(INDIRECT(CONCATENATE("'Full Data'!",A$4,ROW('Full Data'!A8)))),"",INDIRECT(CONCATENATE("'Full Data'!",A$4,ROW('Full Data'!A8))))</f>
        <v>3</v>
      </c>
      <c r="B11" s="40" t="str">
        <f ca="1">IF(ISBLANK(INDIRECT(CONCATENATE("'Full Data'!",B$4,ROW('Full Data'!B8)))),"",INDIRECT(CONCATENATE("'Full Data'!",B$4,ROW('Full Data'!B8))))</f>
        <v>Li</v>
      </c>
      <c r="C11" s="40">
        <f ca="1">IF(ISBLANK(INDIRECT(CONCATENATE("'Full Data'!",C$4,ROW('Full Data'!C8)))),"",INDIRECT(CONCATENATE("'Full Data'!",C$4,ROW('Full Data'!C8))))</f>
        <v>1</v>
      </c>
      <c r="D11" s="40" t="str">
        <f ca="1">IF(ISBLANK(INDIRECT(CONCATENATE("'Full Data'!",D$4,ROW('Full Data'!D8)))),"",INDIRECT(CONCATENATE("'Full Data'!",D$4,ROW('Full Data'!D8))))</f>
        <v>I A</v>
      </c>
      <c r="E11" s="40">
        <f ca="1">IF(ISBLANK(INDIRECT(CONCATENATE("'Full Data'!",E$4,ROW('Full Data'!E8)))),"",INDIRECT(CONCATENATE("'Full Data'!",E$4,ROW('Full Data'!E8))))</f>
        <v>2</v>
      </c>
      <c r="F11" s="40" t="str">
        <f ca="1">IF(ISBLANK(INDIRECT(CONCATENATE("'Full Data'!",F$4,ROW('Full Data'!F8)))),"",INDIRECT(CONCATENATE("'Full Data'!",F$4,ROW('Full Data'!F8))))</f>
        <v>lithium</v>
      </c>
      <c r="G11" s="40" t="str">
        <f ca="1">IF(ISBLANK(INDIRECT(CONCATENATE("'Full Data'!",G$4,ROW('Full Data'!G8)))),"",INDIRECT(CONCATENATE("'Full Data'!",G$4,ROW('Full Data'!G8))))</f>
        <v>6.968</v>
      </c>
      <c r="H11" s="41" t="str">
        <f ca="1">IF(ISBLANK(INDIRECT(CONCATENATE("'Full Data'!",H$4,ROW('Full Data'!H8)))),"",INDIRECT(CONCATENATE("'Full Data'!",H$4,ROW('Full Data'!H8))))</f>
        <v>+1</v>
      </c>
      <c r="I11" s="40"/>
      <c r="J11" s="32"/>
      <c r="K11" s="150"/>
      <c r="L11" s="150"/>
      <c r="M11" s="150"/>
      <c r="N11" s="150"/>
      <c r="O11" s="150"/>
      <c r="P11" s="150"/>
      <c r="Q11" s="150"/>
      <c r="R11" s="32"/>
      <c r="S11" s="32"/>
      <c r="T11" s="32"/>
      <c r="U11" s="32"/>
      <c r="V11" s="32"/>
      <c r="W11" s="32"/>
      <c r="X11" s="32"/>
      <c r="Y11" s="32"/>
      <c r="Z11" s="32"/>
      <c r="AA11" s="32"/>
    </row>
    <row r="12" spans="1:27" ht="12.75" customHeight="1" x14ac:dyDescent="0.2">
      <c r="A12" s="40">
        <f ca="1">IF(ISBLANK(INDIRECT(CONCATENATE("'Full Data'!",A$4,ROW('Full Data'!A9)))),"",INDIRECT(CONCATENATE("'Full Data'!",A$4,ROW('Full Data'!A9))))</f>
        <v>4</v>
      </c>
      <c r="B12" s="40" t="str">
        <f ca="1">IF(ISBLANK(INDIRECT(CONCATENATE("'Full Data'!",B$4,ROW('Full Data'!B9)))),"",INDIRECT(CONCATENATE("'Full Data'!",B$4,ROW('Full Data'!B9))))</f>
        <v>Be</v>
      </c>
      <c r="C12" s="40">
        <f ca="1">IF(ISBLANK(INDIRECT(CONCATENATE("'Full Data'!",C$4,ROW('Full Data'!C9)))),"",INDIRECT(CONCATENATE("'Full Data'!",C$4,ROW('Full Data'!C9))))</f>
        <v>2</v>
      </c>
      <c r="D12" s="40" t="str">
        <f ca="1">IF(ISBLANK(INDIRECT(CONCATENATE("'Full Data'!",D$4,ROW('Full Data'!D9)))),"",INDIRECT(CONCATENATE("'Full Data'!",D$4,ROW('Full Data'!D9))))</f>
        <v>II A</v>
      </c>
      <c r="E12" s="40">
        <f ca="1">IF(ISBLANK(INDIRECT(CONCATENATE("'Full Data'!",E$4,ROW('Full Data'!E9)))),"",INDIRECT(CONCATENATE("'Full Data'!",E$4,ROW('Full Data'!E9))))</f>
        <v>2</v>
      </c>
      <c r="F12" s="40" t="str">
        <f ca="1">IF(ISBLANK(INDIRECT(CONCATENATE("'Full Data'!",F$4,ROW('Full Data'!F9)))),"",INDIRECT(CONCATENATE("'Full Data'!",F$4,ROW('Full Data'!F9))))</f>
        <v>beryllium</v>
      </c>
      <c r="G12" s="40" t="str">
        <f ca="1">IF(ISBLANK(INDIRECT(CONCATENATE("'Full Data'!",G$4,ROW('Full Data'!G9)))),"",INDIRECT(CONCATENATE("'Full Data'!",G$4,ROW('Full Data'!G9))))</f>
        <v>9.012</v>
      </c>
      <c r="H12" s="41" t="str">
        <f ca="1">IF(ISBLANK(INDIRECT(CONCATENATE("'Full Data'!",H$4,ROW('Full Data'!H9)))),"",INDIRECT(CONCATENATE("'Full Data'!",H$4,ROW('Full Data'!H9))))</f>
        <v>+2</v>
      </c>
      <c r="I12" s="40"/>
      <c r="J12" s="32"/>
      <c r="K12" s="150"/>
      <c r="L12" s="150"/>
      <c r="M12" s="150"/>
      <c r="N12" s="150"/>
      <c r="O12" s="150"/>
      <c r="P12" s="150"/>
      <c r="Q12" s="150"/>
      <c r="R12" s="32"/>
      <c r="S12" s="32"/>
      <c r="T12" s="32"/>
      <c r="U12" s="32"/>
      <c r="V12" s="32"/>
      <c r="W12" s="32"/>
      <c r="X12" s="32"/>
      <c r="Y12" s="32"/>
      <c r="Z12" s="32"/>
      <c r="AA12" s="32"/>
    </row>
    <row r="13" spans="1:27" ht="12.75" customHeight="1" x14ac:dyDescent="0.2">
      <c r="A13" s="40">
        <f ca="1">IF(ISBLANK(INDIRECT(CONCATENATE("'Full Data'!",A$4,ROW('Full Data'!A10)))),"",INDIRECT(CONCATENATE("'Full Data'!",A$4,ROW('Full Data'!A10))))</f>
        <v>5</v>
      </c>
      <c r="B13" s="40" t="str">
        <f ca="1">IF(ISBLANK(INDIRECT(CONCATENATE("'Full Data'!",B$4,ROW('Full Data'!B10)))),"",INDIRECT(CONCATENATE("'Full Data'!",B$4,ROW('Full Data'!B10))))</f>
        <v>B</v>
      </c>
      <c r="C13" s="40">
        <f ca="1">IF(ISBLANK(INDIRECT(CONCATENATE("'Full Data'!",C$4,ROW('Full Data'!C10)))),"",INDIRECT(CONCATENATE("'Full Data'!",C$4,ROW('Full Data'!C10))))</f>
        <v>13</v>
      </c>
      <c r="D13" s="40" t="str">
        <f ca="1">IF(ISBLANK(INDIRECT(CONCATENATE("'Full Data'!",D$4,ROW('Full Data'!D10)))),"",INDIRECT(CONCATENATE("'Full Data'!",D$4,ROW('Full Data'!D10))))</f>
        <v>III A</v>
      </c>
      <c r="E13" s="40">
        <f ca="1">IF(ISBLANK(INDIRECT(CONCATENATE("'Full Data'!",E$4,ROW('Full Data'!E10)))),"",INDIRECT(CONCATENATE("'Full Data'!",E$4,ROW('Full Data'!E10))))</f>
        <v>2</v>
      </c>
      <c r="F13" s="40" t="str">
        <f ca="1">IF(ISBLANK(INDIRECT(CONCATENATE("'Full Data'!",F$4,ROW('Full Data'!F10)))),"",INDIRECT(CONCATENATE("'Full Data'!",F$4,ROW('Full Data'!F10))))</f>
        <v>boron</v>
      </c>
      <c r="G13" s="40" t="str">
        <f ca="1">IF(ISBLANK(INDIRECT(CONCATENATE("'Full Data'!",G$4,ROW('Full Data'!G10)))),"",INDIRECT(CONCATENATE("'Full Data'!",G$4,ROW('Full Data'!G10))))</f>
        <v>10.81</v>
      </c>
      <c r="H13" s="41" t="str">
        <f ca="1">IF(ISBLANK(INDIRECT(CONCATENATE("'Full Data'!",H$4,ROW('Full Data'!H10)))),"",INDIRECT(CONCATENATE("'Full Data'!",H$4,ROW('Full Data'!H10))))</f>
        <v>+3</v>
      </c>
      <c r="I13" s="40"/>
      <c r="J13" s="32"/>
      <c r="K13" s="150"/>
      <c r="L13" s="150"/>
      <c r="M13" s="150"/>
      <c r="N13" s="150"/>
      <c r="O13" s="150"/>
      <c r="P13" s="150"/>
      <c r="Q13" s="150"/>
      <c r="R13" s="32"/>
      <c r="S13" s="32"/>
      <c r="T13" s="32"/>
      <c r="U13" s="32"/>
      <c r="V13" s="32"/>
      <c r="W13" s="32"/>
      <c r="X13" s="32"/>
      <c r="Y13" s="32"/>
      <c r="Z13" s="32"/>
      <c r="AA13" s="32"/>
    </row>
    <row r="14" spans="1:27" ht="12.75" customHeight="1" x14ac:dyDescent="0.2">
      <c r="A14" s="40">
        <f ca="1">IF(ISBLANK(INDIRECT(CONCATENATE("'Full Data'!",A$4,ROW('Full Data'!A11)))),"",INDIRECT(CONCATENATE("'Full Data'!",A$4,ROW('Full Data'!A11))))</f>
        <v>6</v>
      </c>
      <c r="B14" s="40" t="str">
        <f ca="1">IF(ISBLANK(INDIRECT(CONCATENATE("'Full Data'!",B$4,ROW('Full Data'!B11)))),"",INDIRECT(CONCATENATE("'Full Data'!",B$4,ROW('Full Data'!B11))))</f>
        <v>C</v>
      </c>
      <c r="C14" s="40">
        <f ca="1">IF(ISBLANK(INDIRECT(CONCATENATE("'Full Data'!",C$4,ROW('Full Data'!C11)))),"",INDIRECT(CONCATENATE("'Full Data'!",C$4,ROW('Full Data'!C11))))</f>
        <v>14</v>
      </c>
      <c r="D14" s="40" t="str">
        <f ca="1">IF(ISBLANK(INDIRECT(CONCATENATE("'Full Data'!",D$4,ROW('Full Data'!D11)))),"",INDIRECT(CONCATENATE("'Full Data'!",D$4,ROW('Full Data'!D11))))</f>
        <v>IV A</v>
      </c>
      <c r="E14" s="40">
        <f ca="1">IF(ISBLANK(INDIRECT(CONCATENATE("'Full Data'!",E$4,ROW('Full Data'!E11)))),"",INDIRECT(CONCATENATE("'Full Data'!",E$4,ROW('Full Data'!E11))))</f>
        <v>2</v>
      </c>
      <c r="F14" s="40" t="str">
        <f ca="1">IF(ISBLANK(INDIRECT(CONCATENATE("'Full Data'!",F$4,ROW('Full Data'!F11)))),"",INDIRECT(CONCATENATE("'Full Data'!",F$4,ROW('Full Data'!F11))))</f>
        <v>carbon</v>
      </c>
      <c r="G14" s="40" t="str">
        <f ca="1">IF(ISBLANK(INDIRECT(CONCATENATE("'Full Data'!",G$4,ROW('Full Data'!G11)))),"",INDIRECT(CONCATENATE("'Full Data'!",G$4,ROW('Full Data'!G11))))</f>
        <v>12.01</v>
      </c>
      <c r="H14" s="41" t="str">
        <f ca="1">IF(ISBLANK(INDIRECT(CONCATENATE("'Full Data'!",H$4,ROW('Full Data'!H11)))),"",INDIRECT(CONCATENATE("'Full Data'!",H$4,ROW('Full Data'!H11))))</f>
        <v>−4</v>
      </c>
      <c r="I14" s="40"/>
      <c r="J14" s="32"/>
      <c r="K14" s="150"/>
      <c r="L14" s="150"/>
      <c r="M14" s="150"/>
      <c r="N14" s="150"/>
      <c r="O14" s="150"/>
      <c r="P14" s="150"/>
      <c r="Q14" s="150"/>
      <c r="R14" s="32"/>
      <c r="S14" s="32"/>
      <c r="T14" s="32"/>
      <c r="U14" s="32"/>
      <c r="V14" s="32"/>
      <c r="W14" s="32"/>
      <c r="X14" s="32"/>
      <c r="Y14" s="32"/>
      <c r="Z14" s="32"/>
      <c r="AA14" s="32"/>
    </row>
    <row r="15" spans="1:27" ht="12.75" customHeight="1" x14ac:dyDescent="0.2">
      <c r="A15" s="40">
        <f ca="1">IF(ISBLANK(INDIRECT(CONCATENATE("'Full Data'!",A$4,ROW('Full Data'!A12)))),"",INDIRECT(CONCATENATE("'Full Data'!",A$4,ROW('Full Data'!A12))))</f>
        <v>7</v>
      </c>
      <c r="B15" s="40" t="str">
        <f ca="1">IF(ISBLANK(INDIRECT(CONCATENATE("'Full Data'!",B$4,ROW('Full Data'!B12)))),"",INDIRECT(CONCATENATE("'Full Data'!",B$4,ROW('Full Data'!B12))))</f>
        <v>N</v>
      </c>
      <c r="C15" s="40">
        <f ca="1">IF(ISBLANK(INDIRECT(CONCATENATE("'Full Data'!",C$4,ROW('Full Data'!C12)))),"",INDIRECT(CONCATENATE("'Full Data'!",C$4,ROW('Full Data'!C12))))</f>
        <v>15</v>
      </c>
      <c r="D15" s="40" t="str">
        <f ca="1">IF(ISBLANK(INDIRECT(CONCATENATE("'Full Data'!",D$4,ROW('Full Data'!D12)))),"",INDIRECT(CONCATENATE("'Full Data'!",D$4,ROW('Full Data'!D12))))</f>
        <v>V A</v>
      </c>
      <c r="E15" s="40">
        <f ca="1">IF(ISBLANK(INDIRECT(CONCATENATE("'Full Data'!",E$4,ROW('Full Data'!E12)))),"",INDIRECT(CONCATENATE("'Full Data'!",E$4,ROW('Full Data'!E12))))</f>
        <v>2</v>
      </c>
      <c r="F15" s="40" t="str">
        <f ca="1">IF(ISBLANK(INDIRECT(CONCATENATE("'Full Data'!",F$4,ROW('Full Data'!F12)))),"",INDIRECT(CONCATENATE("'Full Data'!",F$4,ROW('Full Data'!F12))))</f>
        <v>nitrogen</v>
      </c>
      <c r="G15" s="40" t="str">
        <f ca="1">IF(ISBLANK(INDIRECT(CONCATENATE("'Full Data'!",G$4,ROW('Full Data'!G12)))),"",INDIRECT(CONCATENATE("'Full Data'!",G$4,ROW('Full Data'!G12))))</f>
        <v>14.01</v>
      </c>
      <c r="H15" s="41" t="str">
        <f ca="1">IF(ISBLANK(INDIRECT(CONCATENATE("'Full Data'!",H$4,ROW('Full Data'!H12)))),"",INDIRECT(CONCATENATE("'Full Data'!",H$4,ROW('Full Data'!H12))))</f>
        <v>−3</v>
      </c>
      <c r="I15" s="40"/>
      <c r="J15" s="32"/>
      <c r="K15" s="150"/>
      <c r="L15" s="150"/>
      <c r="M15" s="150"/>
      <c r="N15" s="150"/>
      <c r="O15" s="150"/>
      <c r="P15" s="150"/>
      <c r="Q15" s="150"/>
      <c r="R15" s="32"/>
      <c r="S15" s="32"/>
      <c r="T15" s="32"/>
      <c r="U15" s="32"/>
      <c r="V15" s="32"/>
      <c r="W15" s="32"/>
      <c r="X15" s="32"/>
      <c r="Y15" s="32"/>
      <c r="Z15" s="32"/>
      <c r="AA15" s="32"/>
    </row>
    <row r="16" spans="1:27" ht="12.75" customHeight="1" x14ac:dyDescent="0.2">
      <c r="A16" s="40">
        <f ca="1">IF(ISBLANK(INDIRECT(CONCATENATE("'Full Data'!",A$4,ROW('Full Data'!A13)))),"",INDIRECT(CONCATENATE("'Full Data'!",A$4,ROW('Full Data'!A13))))</f>
        <v>8</v>
      </c>
      <c r="B16" s="40" t="str">
        <f ca="1">IF(ISBLANK(INDIRECT(CONCATENATE("'Full Data'!",B$4,ROW('Full Data'!B13)))),"",INDIRECT(CONCATENATE("'Full Data'!",B$4,ROW('Full Data'!B13))))</f>
        <v>O</v>
      </c>
      <c r="C16" s="40">
        <f ca="1">IF(ISBLANK(INDIRECT(CONCATENATE("'Full Data'!",C$4,ROW('Full Data'!C13)))),"",INDIRECT(CONCATENATE("'Full Data'!",C$4,ROW('Full Data'!C13))))</f>
        <v>16</v>
      </c>
      <c r="D16" s="40" t="str">
        <f ca="1">IF(ISBLANK(INDIRECT(CONCATENATE("'Full Data'!",D$4,ROW('Full Data'!D13)))),"",INDIRECT(CONCATENATE("'Full Data'!",D$4,ROW('Full Data'!D13))))</f>
        <v>VI A</v>
      </c>
      <c r="E16" s="40">
        <f ca="1">IF(ISBLANK(INDIRECT(CONCATENATE("'Full Data'!",E$4,ROW('Full Data'!E13)))),"",INDIRECT(CONCATENATE("'Full Data'!",E$4,ROW('Full Data'!E13))))</f>
        <v>2</v>
      </c>
      <c r="F16" s="40" t="str">
        <f ca="1">IF(ISBLANK(INDIRECT(CONCATENATE("'Full Data'!",F$4,ROW('Full Data'!F13)))),"",INDIRECT(CONCATENATE("'Full Data'!",F$4,ROW('Full Data'!F13))))</f>
        <v>oxygen</v>
      </c>
      <c r="G16" s="40" t="str">
        <f ca="1">IF(ISBLANK(INDIRECT(CONCATENATE("'Full Data'!",G$4,ROW('Full Data'!G13)))),"",INDIRECT(CONCATENATE("'Full Data'!",G$4,ROW('Full Data'!G13))))</f>
        <v>16.00</v>
      </c>
      <c r="H16" s="41" t="str">
        <f ca="1">IF(ISBLANK(INDIRECT(CONCATENATE("'Full Data'!",H$4,ROW('Full Data'!H13)))),"",INDIRECT(CONCATENATE("'Full Data'!",H$4,ROW('Full Data'!H13))))</f>
        <v>−2</v>
      </c>
      <c r="I16" s="40"/>
      <c r="J16" s="32"/>
      <c r="K16" s="150"/>
      <c r="L16" s="150"/>
      <c r="M16" s="150"/>
      <c r="N16" s="150"/>
      <c r="O16" s="150"/>
      <c r="P16" s="150"/>
      <c r="Q16" s="150"/>
      <c r="R16" s="32"/>
      <c r="S16" s="32"/>
      <c r="T16" s="32"/>
      <c r="U16" s="32"/>
      <c r="V16" s="32"/>
      <c r="W16" s="32"/>
      <c r="X16" s="32"/>
      <c r="Y16" s="32"/>
      <c r="Z16" s="32"/>
      <c r="AA16" s="32"/>
    </row>
    <row r="17" spans="1:27" ht="12.75" customHeight="1" x14ac:dyDescent="0.2">
      <c r="A17" s="40">
        <f ca="1">IF(ISBLANK(INDIRECT(CONCATENATE("'Full Data'!",A$4,ROW('Full Data'!A14)))),"",INDIRECT(CONCATENATE("'Full Data'!",A$4,ROW('Full Data'!A14))))</f>
        <v>9</v>
      </c>
      <c r="B17" s="40" t="str">
        <f ca="1">IF(ISBLANK(INDIRECT(CONCATENATE("'Full Data'!",B$4,ROW('Full Data'!B14)))),"",INDIRECT(CONCATENATE("'Full Data'!",B$4,ROW('Full Data'!B14))))</f>
        <v>F</v>
      </c>
      <c r="C17" s="40">
        <f ca="1">IF(ISBLANK(INDIRECT(CONCATENATE("'Full Data'!",C$4,ROW('Full Data'!C14)))),"",INDIRECT(CONCATENATE("'Full Data'!",C$4,ROW('Full Data'!C14))))</f>
        <v>17</v>
      </c>
      <c r="D17" s="40" t="str">
        <f ca="1">IF(ISBLANK(INDIRECT(CONCATENATE("'Full Data'!",D$4,ROW('Full Data'!D14)))),"",INDIRECT(CONCATENATE("'Full Data'!",D$4,ROW('Full Data'!D14))))</f>
        <v>VII A</v>
      </c>
      <c r="E17" s="40">
        <f ca="1">IF(ISBLANK(INDIRECT(CONCATENATE("'Full Data'!",E$4,ROW('Full Data'!E14)))),"",INDIRECT(CONCATENATE("'Full Data'!",E$4,ROW('Full Data'!E14))))</f>
        <v>2</v>
      </c>
      <c r="F17" s="40" t="str">
        <f ca="1">IF(ISBLANK(INDIRECT(CONCATENATE("'Full Data'!",F$4,ROW('Full Data'!F14)))),"",INDIRECT(CONCATENATE("'Full Data'!",F$4,ROW('Full Data'!F14))))</f>
        <v>fluorine</v>
      </c>
      <c r="G17" s="40" t="str">
        <f ca="1">IF(ISBLANK(INDIRECT(CONCATENATE("'Full Data'!",G$4,ROW('Full Data'!G14)))),"",INDIRECT(CONCATENATE("'Full Data'!",G$4,ROW('Full Data'!G14))))</f>
        <v>19.00</v>
      </c>
      <c r="H17" s="41" t="str">
        <f ca="1">IF(ISBLANK(INDIRECT(CONCATENATE("'Full Data'!",H$4,ROW('Full Data'!H14)))),"",INDIRECT(CONCATENATE("'Full Data'!",H$4,ROW('Full Data'!H14))))</f>
        <v>−1</v>
      </c>
      <c r="I17" s="40"/>
      <c r="J17" s="32"/>
      <c r="K17" s="150"/>
      <c r="L17" s="150"/>
      <c r="M17" s="150"/>
      <c r="N17" s="150"/>
      <c r="O17" s="150"/>
      <c r="P17" s="150"/>
      <c r="Q17" s="150"/>
      <c r="R17" s="32"/>
      <c r="S17" s="32"/>
      <c r="T17" s="32"/>
      <c r="U17" s="32"/>
      <c r="V17" s="32"/>
      <c r="W17" s="32"/>
      <c r="X17" s="32"/>
      <c r="Y17" s="32"/>
      <c r="Z17" s="32"/>
      <c r="AA17" s="32"/>
    </row>
    <row r="18" spans="1:27" ht="12.75" customHeight="1" x14ac:dyDescent="0.2">
      <c r="A18" s="40">
        <f ca="1">IF(ISBLANK(INDIRECT(CONCATENATE("'Full Data'!",A$4,ROW('Full Data'!A15)))),"",INDIRECT(CONCATENATE("'Full Data'!",A$4,ROW('Full Data'!A15))))</f>
        <v>10</v>
      </c>
      <c r="B18" s="40" t="str">
        <f ca="1">IF(ISBLANK(INDIRECT(CONCATENATE("'Full Data'!",B$4,ROW('Full Data'!B15)))),"",INDIRECT(CONCATENATE("'Full Data'!",B$4,ROW('Full Data'!B15))))</f>
        <v>Ne</v>
      </c>
      <c r="C18" s="40">
        <f ca="1">IF(ISBLANK(INDIRECT(CONCATENATE("'Full Data'!",C$4,ROW('Full Data'!C15)))),"",INDIRECT(CONCATENATE("'Full Data'!",C$4,ROW('Full Data'!C15))))</f>
        <v>18</v>
      </c>
      <c r="D18" s="40" t="str">
        <f ca="1">IF(ISBLANK(INDIRECT(CONCATENATE("'Full Data'!",D$4,ROW('Full Data'!D15)))),"",INDIRECT(CONCATENATE("'Full Data'!",D$4,ROW('Full Data'!D15))))</f>
        <v>VIII A</v>
      </c>
      <c r="E18" s="40">
        <f ca="1">IF(ISBLANK(INDIRECT(CONCATENATE("'Full Data'!",E$4,ROW('Full Data'!E15)))),"",INDIRECT(CONCATENATE("'Full Data'!",E$4,ROW('Full Data'!E15))))</f>
        <v>2</v>
      </c>
      <c r="F18" s="40" t="str">
        <f ca="1">IF(ISBLANK(INDIRECT(CONCATENATE("'Full Data'!",F$4,ROW('Full Data'!F15)))),"",INDIRECT(CONCATENATE("'Full Data'!",F$4,ROW('Full Data'!F15))))</f>
        <v>neon</v>
      </c>
      <c r="G18" s="40" t="str">
        <f ca="1">IF(ISBLANK(INDIRECT(CONCATENATE("'Full Data'!",G$4,ROW('Full Data'!G15)))),"",INDIRECT(CONCATENATE("'Full Data'!",G$4,ROW('Full Data'!G15))))</f>
        <v>20.18</v>
      </c>
      <c r="H18" s="40" t="str">
        <f ca="1">IF(ISBLANK(INDIRECT(CONCATENATE("'Full Data'!",H$4,ROW('Full Data'!H15)))),"",INDIRECT(CONCATENATE("'Full Data'!",H$4,ROW('Full Data'!H15))))</f>
        <v/>
      </c>
      <c r="I18" s="40"/>
      <c r="J18" s="32"/>
      <c r="K18" s="150"/>
      <c r="L18" s="150"/>
      <c r="M18" s="150"/>
      <c r="N18" s="150"/>
      <c r="O18" s="150"/>
      <c r="P18" s="150"/>
      <c r="Q18" s="150"/>
      <c r="R18" s="32"/>
      <c r="S18" s="32"/>
      <c r="T18" s="32"/>
      <c r="U18" s="32"/>
      <c r="V18" s="32"/>
      <c r="W18" s="32"/>
      <c r="X18" s="32"/>
      <c r="Y18" s="32"/>
      <c r="Z18" s="32"/>
      <c r="AA18" s="32"/>
    </row>
    <row r="19" spans="1:27" ht="12.75" customHeight="1" x14ac:dyDescent="0.2">
      <c r="A19" s="40">
        <f ca="1">IF(ISBLANK(INDIRECT(CONCATENATE("'Full Data'!",A$4,ROW('Full Data'!A16)))),"",INDIRECT(CONCATENATE("'Full Data'!",A$4,ROW('Full Data'!A16))))</f>
        <v>11</v>
      </c>
      <c r="B19" s="40" t="str">
        <f ca="1">IF(ISBLANK(INDIRECT(CONCATENATE("'Full Data'!",B$4,ROW('Full Data'!B16)))),"",INDIRECT(CONCATENATE("'Full Data'!",B$4,ROW('Full Data'!B16))))</f>
        <v>Na</v>
      </c>
      <c r="C19" s="40">
        <f ca="1">IF(ISBLANK(INDIRECT(CONCATENATE("'Full Data'!",C$4,ROW('Full Data'!C16)))),"",INDIRECT(CONCATENATE("'Full Data'!",C$4,ROW('Full Data'!C16))))</f>
        <v>1</v>
      </c>
      <c r="D19" s="40" t="str">
        <f ca="1">IF(ISBLANK(INDIRECT(CONCATENATE("'Full Data'!",D$4,ROW('Full Data'!D16)))),"",INDIRECT(CONCATENATE("'Full Data'!",D$4,ROW('Full Data'!D16))))</f>
        <v>I A</v>
      </c>
      <c r="E19" s="40">
        <f ca="1">IF(ISBLANK(INDIRECT(CONCATENATE("'Full Data'!",E$4,ROW('Full Data'!E16)))),"",INDIRECT(CONCATENATE("'Full Data'!",E$4,ROW('Full Data'!E16))))</f>
        <v>3</v>
      </c>
      <c r="F19" s="40" t="str">
        <f ca="1">IF(ISBLANK(INDIRECT(CONCATENATE("'Full Data'!",F$4,ROW('Full Data'!F16)))),"",INDIRECT(CONCATENATE("'Full Data'!",F$4,ROW('Full Data'!F16))))</f>
        <v>sodium</v>
      </c>
      <c r="G19" s="40" t="str">
        <f ca="1">IF(ISBLANK(INDIRECT(CONCATENATE("'Full Data'!",G$4,ROW('Full Data'!G16)))),"",INDIRECT(CONCATENATE("'Full Data'!",G$4,ROW('Full Data'!G16))))</f>
        <v>22.99</v>
      </c>
      <c r="H19" s="41" t="str">
        <f ca="1">IF(ISBLANK(INDIRECT(CONCATENATE("'Full Data'!",H$4,ROW('Full Data'!H16)))),"",INDIRECT(CONCATENATE("'Full Data'!",H$4,ROW('Full Data'!H16))))</f>
        <v>+1</v>
      </c>
      <c r="I19" s="40"/>
      <c r="J19" s="32"/>
      <c r="K19" s="150"/>
      <c r="L19" s="150"/>
      <c r="M19" s="150"/>
      <c r="N19" s="150"/>
      <c r="O19" s="150"/>
      <c r="P19" s="150"/>
      <c r="Q19" s="150"/>
      <c r="R19" s="32"/>
      <c r="S19" s="32"/>
      <c r="T19" s="32"/>
      <c r="U19" s="32"/>
      <c r="V19" s="32"/>
      <c r="W19" s="32"/>
      <c r="X19" s="32"/>
      <c r="Y19" s="32"/>
      <c r="Z19" s="32"/>
      <c r="AA19" s="32"/>
    </row>
    <row r="20" spans="1:27" ht="12.75" customHeight="1" x14ac:dyDescent="0.2">
      <c r="A20" s="40">
        <f ca="1">IF(ISBLANK(INDIRECT(CONCATENATE("'Full Data'!",A$4,ROW('Full Data'!A17)))),"",INDIRECT(CONCATENATE("'Full Data'!",A$4,ROW('Full Data'!A17))))</f>
        <v>12</v>
      </c>
      <c r="B20" s="40" t="str">
        <f ca="1">IF(ISBLANK(INDIRECT(CONCATENATE("'Full Data'!",B$4,ROW('Full Data'!B17)))),"",INDIRECT(CONCATENATE("'Full Data'!",B$4,ROW('Full Data'!B17))))</f>
        <v>Mg</v>
      </c>
      <c r="C20" s="40">
        <f ca="1">IF(ISBLANK(INDIRECT(CONCATENATE("'Full Data'!",C$4,ROW('Full Data'!C17)))),"",INDIRECT(CONCATENATE("'Full Data'!",C$4,ROW('Full Data'!C17))))</f>
        <v>2</v>
      </c>
      <c r="D20" s="40" t="str">
        <f ca="1">IF(ISBLANK(INDIRECT(CONCATENATE("'Full Data'!",D$4,ROW('Full Data'!D17)))),"",INDIRECT(CONCATENATE("'Full Data'!",D$4,ROW('Full Data'!D17))))</f>
        <v>II A</v>
      </c>
      <c r="E20" s="40">
        <f ca="1">IF(ISBLANK(INDIRECT(CONCATENATE("'Full Data'!",E$4,ROW('Full Data'!E17)))),"",INDIRECT(CONCATENATE("'Full Data'!",E$4,ROW('Full Data'!E17))))</f>
        <v>3</v>
      </c>
      <c r="F20" s="40" t="str">
        <f ca="1">IF(ISBLANK(INDIRECT(CONCATENATE("'Full Data'!",F$4,ROW('Full Data'!F17)))),"",INDIRECT(CONCATENATE("'Full Data'!",F$4,ROW('Full Data'!F17))))</f>
        <v>magnesium</v>
      </c>
      <c r="G20" s="40" t="str">
        <f ca="1">IF(ISBLANK(INDIRECT(CONCATENATE("'Full Data'!",G$4,ROW('Full Data'!G17)))),"",INDIRECT(CONCATENATE("'Full Data'!",G$4,ROW('Full Data'!G17))))</f>
        <v>24.31</v>
      </c>
      <c r="H20" s="41" t="str">
        <f ca="1">IF(ISBLANK(INDIRECT(CONCATENATE("'Full Data'!",H$4,ROW('Full Data'!H17)))),"",INDIRECT(CONCATENATE("'Full Data'!",H$4,ROW('Full Data'!H17))))</f>
        <v>+2</v>
      </c>
      <c r="I20" s="40"/>
      <c r="J20" s="32"/>
      <c r="K20" s="150"/>
      <c r="L20" s="150"/>
      <c r="M20" s="150"/>
      <c r="N20" s="150"/>
      <c r="O20" s="150"/>
      <c r="P20" s="150"/>
      <c r="Q20" s="150"/>
      <c r="R20" s="32"/>
      <c r="S20" s="32"/>
      <c r="T20" s="32"/>
      <c r="U20" s="32"/>
      <c r="V20" s="32"/>
      <c r="W20" s="32"/>
      <c r="X20" s="32"/>
      <c r="Y20" s="32"/>
      <c r="Z20" s="32"/>
      <c r="AA20" s="32"/>
    </row>
    <row r="21" spans="1:27" ht="12.75" customHeight="1" x14ac:dyDescent="0.2">
      <c r="A21" s="40">
        <f ca="1">IF(ISBLANK(INDIRECT(CONCATENATE("'Full Data'!",A$4,ROW('Full Data'!A18)))),"",INDIRECT(CONCATENATE("'Full Data'!",A$4,ROW('Full Data'!A18))))</f>
        <v>13</v>
      </c>
      <c r="B21" s="40" t="str">
        <f ca="1">IF(ISBLANK(INDIRECT(CONCATENATE("'Full Data'!",B$4,ROW('Full Data'!B18)))),"",INDIRECT(CONCATENATE("'Full Data'!",B$4,ROW('Full Data'!B18))))</f>
        <v>Al</v>
      </c>
      <c r="C21" s="40">
        <f ca="1">IF(ISBLANK(INDIRECT(CONCATENATE("'Full Data'!",C$4,ROW('Full Data'!C18)))),"",INDIRECT(CONCATENATE("'Full Data'!",C$4,ROW('Full Data'!C18))))</f>
        <v>13</v>
      </c>
      <c r="D21" s="40" t="str">
        <f ca="1">IF(ISBLANK(INDIRECT(CONCATENATE("'Full Data'!",D$4,ROW('Full Data'!D18)))),"",INDIRECT(CONCATENATE("'Full Data'!",D$4,ROW('Full Data'!D18))))</f>
        <v>III A</v>
      </c>
      <c r="E21" s="40">
        <f ca="1">IF(ISBLANK(INDIRECT(CONCATENATE("'Full Data'!",E$4,ROW('Full Data'!E18)))),"",INDIRECT(CONCATENATE("'Full Data'!",E$4,ROW('Full Data'!E18))))</f>
        <v>3</v>
      </c>
      <c r="F21" s="40" t="str">
        <f ca="1">IF(ISBLANK(INDIRECT(CONCATENATE("'Full Data'!",F$4,ROW('Full Data'!F18)))),"",INDIRECT(CONCATENATE("'Full Data'!",F$4,ROW('Full Data'!F18))))</f>
        <v>aluminum</v>
      </c>
      <c r="G21" s="40" t="str">
        <f ca="1">IF(ISBLANK(INDIRECT(CONCATENATE("'Full Data'!",G$4,ROW('Full Data'!G18)))),"",INDIRECT(CONCATENATE("'Full Data'!",G$4,ROW('Full Data'!G18))))</f>
        <v>26.98</v>
      </c>
      <c r="H21" s="41" t="str">
        <f ca="1">IF(ISBLANK(INDIRECT(CONCATENATE("'Full Data'!",H$4,ROW('Full Data'!H18)))),"",INDIRECT(CONCATENATE("'Full Data'!",H$4,ROW('Full Data'!H18))))</f>
        <v>+3</v>
      </c>
      <c r="I21" s="40"/>
      <c r="J21" s="32"/>
      <c r="K21" s="150"/>
      <c r="L21" s="150"/>
      <c r="M21" s="150"/>
      <c r="N21" s="150"/>
      <c r="O21" s="150"/>
      <c r="P21" s="150"/>
      <c r="Q21" s="150"/>
      <c r="R21" s="32"/>
      <c r="S21" s="32"/>
      <c r="T21" s="32"/>
      <c r="U21" s="32"/>
      <c r="V21" s="32"/>
      <c r="W21" s="32"/>
      <c r="X21" s="32"/>
      <c r="Y21" s="32"/>
      <c r="Z21" s="32"/>
      <c r="AA21" s="32"/>
    </row>
    <row r="22" spans="1:27" ht="12.75" customHeight="1" x14ac:dyDescent="0.2">
      <c r="A22" s="40">
        <f ca="1">IF(ISBLANK(INDIRECT(CONCATENATE("'Full Data'!",A$4,ROW('Full Data'!A19)))),"",INDIRECT(CONCATENATE("'Full Data'!",A$4,ROW('Full Data'!A19))))</f>
        <v>14</v>
      </c>
      <c r="B22" s="40" t="str">
        <f ca="1">IF(ISBLANK(INDIRECT(CONCATENATE("'Full Data'!",B$4,ROW('Full Data'!B19)))),"",INDIRECT(CONCATENATE("'Full Data'!",B$4,ROW('Full Data'!B19))))</f>
        <v>Si</v>
      </c>
      <c r="C22" s="40">
        <f ca="1">IF(ISBLANK(INDIRECT(CONCATENATE("'Full Data'!",C$4,ROW('Full Data'!C19)))),"",INDIRECT(CONCATENATE("'Full Data'!",C$4,ROW('Full Data'!C19))))</f>
        <v>14</v>
      </c>
      <c r="D22" s="40" t="str">
        <f ca="1">IF(ISBLANK(INDIRECT(CONCATENATE("'Full Data'!",D$4,ROW('Full Data'!D19)))),"",INDIRECT(CONCATENATE("'Full Data'!",D$4,ROW('Full Data'!D19))))</f>
        <v>IV A</v>
      </c>
      <c r="E22" s="40">
        <f ca="1">IF(ISBLANK(INDIRECT(CONCATENATE("'Full Data'!",E$4,ROW('Full Data'!E19)))),"",INDIRECT(CONCATENATE("'Full Data'!",E$4,ROW('Full Data'!E19))))</f>
        <v>3</v>
      </c>
      <c r="F22" s="40" t="str">
        <f ca="1">IF(ISBLANK(INDIRECT(CONCATENATE("'Full Data'!",F$4,ROW('Full Data'!F19)))),"",INDIRECT(CONCATENATE("'Full Data'!",F$4,ROW('Full Data'!F19))))</f>
        <v>silicon</v>
      </c>
      <c r="G22" s="40" t="str">
        <f ca="1">IF(ISBLANK(INDIRECT(CONCATENATE("'Full Data'!",G$4,ROW('Full Data'!G19)))),"",INDIRECT(CONCATENATE("'Full Data'!",G$4,ROW('Full Data'!G19))))</f>
        <v>28.09</v>
      </c>
      <c r="H22" s="41" t="str">
        <f ca="1">IF(ISBLANK(INDIRECT(CONCATENATE("'Full Data'!",H$4,ROW('Full Data'!H19)))),"",INDIRECT(CONCATENATE("'Full Data'!",H$4,ROW('Full Data'!H19))))</f>
        <v>−4</v>
      </c>
      <c r="I22" s="40"/>
      <c r="J22" s="32"/>
      <c r="K22" s="150"/>
      <c r="L22" s="150"/>
      <c r="M22" s="150"/>
      <c r="N22" s="150"/>
      <c r="O22" s="150"/>
      <c r="P22" s="150"/>
      <c r="Q22" s="150"/>
      <c r="R22" s="32"/>
      <c r="S22" s="32"/>
      <c r="T22" s="32"/>
      <c r="U22" s="32"/>
      <c r="V22" s="32"/>
      <c r="W22" s="32"/>
      <c r="X22" s="32"/>
      <c r="Y22" s="32"/>
      <c r="Z22" s="32"/>
      <c r="AA22" s="32"/>
    </row>
    <row r="23" spans="1:27" ht="12.75" customHeight="1" x14ac:dyDescent="0.2">
      <c r="A23" s="40">
        <f ca="1">IF(ISBLANK(INDIRECT(CONCATENATE("'Full Data'!",A$4,ROW('Full Data'!A20)))),"",INDIRECT(CONCATENATE("'Full Data'!",A$4,ROW('Full Data'!A20))))</f>
        <v>15</v>
      </c>
      <c r="B23" s="40" t="str">
        <f ca="1">IF(ISBLANK(INDIRECT(CONCATENATE("'Full Data'!",B$4,ROW('Full Data'!B20)))),"",INDIRECT(CONCATENATE("'Full Data'!",B$4,ROW('Full Data'!B20))))</f>
        <v>P</v>
      </c>
      <c r="C23" s="40">
        <f ca="1">IF(ISBLANK(INDIRECT(CONCATENATE("'Full Data'!",C$4,ROW('Full Data'!C20)))),"",INDIRECT(CONCATENATE("'Full Data'!",C$4,ROW('Full Data'!C20))))</f>
        <v>15</v>
      </c>
      <c r="D23" s="40" t="str">
        <f ca="1">IF(ISBLANK(INDIRECT(CONCATENATE("'Full Data'!",D$4,ROW('Full Data'!D20)))),"",INDIRECT(CONCATENATE("'Full Data'!",D$4,ROW('Full Data'!D20))))</f>
        <v>V A</v>
      </c>
      <c r="E23" s="40">
        <f ca="1">IF(ISBLANK(INDIRECT(CONCATENATE("'Full Data'!",E$4,ROW('Full Data'!E20)))),"",INDIRECT(CONCATENATE("'Full Data'!",E$4,ROW('Full Data'!E20))))</f>
        <v>3</v>
      </c>
      <c r="F23" s="40" t="str">
        <f ca="1">IF(ISBLANK(INDIRECT(CONCATENATE("'Full Data'!",F$4,ROW('Full Data'!F20)))),"",INDIRECT(CONCATENATE("'Full Data'!",F$4,ROW('Full Data'!F20))))</f>
        <v>phosphorus</v>
      </c>
      <c r="G23" s="40" t="str">
        <f ca="1">IF(ISBLANK(INDIRECT(CONCATENATE("'Full Data'!",G$4,ROW('Full Data'!G20)))),"",INDIRECT(CONCATENATE("'Full Data'!",G$4,ROW('Full Data'!G20))))</f>
        <v>30.97</v>
      </c>
      <c r="H23" s="41" t="str">
        <f ca="1">IF(ISBLANK(INDIRECT(CONCATENATE("'Full Data'!",H$4,ROW('Full Data'!H20)))),"",INDIRECT(CONCATENATE("'Full Data'!",H$4,ROW('Full Data'!H20))))</f>
        <v>−3</v>
      </c>
      <c r="I23" s="40"/>
      <c r="J23" s="32"/>
      <c r="K23" s="150"/>
      <c r="L23" s="150"/>
      <c r="M23" s="150"/>
      <c r="N23" s="150"/>
      <c r="O23" s="150"/>
      <c r="P23" s="150"/>
      <c r="Q23" s="150"/>
      <c r="R23" s="32"/>
      <c r="S23" s="32"/>
      <c r="T23" s="32"/>
      <c r="U23" s="32"/>
      <c r="V23" s="32"/>
      <c r="W23" s="32"/>
      <c r="X23" s="32"/>
      <c r="Y23" s="32"/>
      <c r="Z23" s="32"/>
      <c r="AA23" s="32"/>
    </row>
    <row r="24" spans="1:27" ht="12.75" customHeight="1" x14ac:dyDescent="0.2">
      <c r="A24" s="40">
        <f ca="1">IF(ISBLANK(INDIRECT(CONCATENATE("'Full Data'!",A$4,ROW('Full Data'!A21)))),"",INDIRECT(CONCATENATE("'Full Data'!",A$4,ROW('Full Data'!A21))))</f>
        <v>16</v>
      </c>
      <c r="B24" s="40" t="str">
        <f ca="1">IF(ISBLANK(INDIRECT(CONCATENATE("'Full Data'!",B$4,ROW('Full Data'!B21)))),"",INDIRECT(CONCATENATE("'Full Data'!",B$4,ROW('Full Data'!B21))))</f>
        <v>S</v>
      </c>
      <c r="C24" s="40">
        <f ca="1">IF(ISBLANK(INDIRECT(CONCATENATE("'Full Data'!",C$4,ROW('Full Data'!C21)))),"",INDIRECT(CONCATENATE("'Full Data'!",C$4,ROW('Full Data'!C21))))</f>
        <v>16</v>
      </c>
      <c r="D24" s="40" t="str">
        <f ca="1">IF(ISBLANK(INDIRECT(CONCATENATE("'Full Data'!",D$4,ROW('Full Data'!D21)))),"",INDIRECT(CONCATENATE("'Full Data'!",D$4,ROW('Full Data'!D21))))</f>
        <v>VI A</v>
      </c>
      <c r="E24" s="40">
        <f ca="1">IF(ISBLANK(INDIRECT(CONCATENATE("'Full Data'!",E$4,ROW('Full Data'!E21)))),"",INDIRECT(CONCATENATE("'Full Data'!",E$4,ROW('Full Data'!E21))))</f>
        <v>3</v>
      </c>
      <c r="F24" s="40" t="str">
        <f ca="1">IF(ISBLANK(INDIRECT(CONCATENATE("'Full Data'!",F$4,ROW('Full Data'!F21)))),"",INDIRECT(CONCATENATE("'Full Data'!",F$4,ROW('Full Data'!F21))))</f>
        <v>sulfur</v>
      </c>
      <c r="G24" s="40" t="str">
        <f ca="1">IF(ISBLANK(INDIRECT(CONCATENATE("'Full Data'!",G$4,ROW('Full Data'!G21)))),"",INDIRECT(CONCATENATE("'Full Data'!",G$4,ROW('Full Data'!G21))))</f>
        <v>32.07</v>
      </c>
      <c r="H24" s="41" t="str">
        <f ca="1">IF(ISBLANK(INDIRECT(CONCATENATE("'Full Data'!",H$4,ROW('Full Data'!H21)))),"",INDIRECT(CONCATENATE("'Full Data'!",H$4,ROW('Full Data'!H21))))</f>
        <v>−2</v>
      </c>
      <c r="I24" s="40"/>
      <c r="J24" s="32"/>
      <c r="K24" s="150"/>
      <c r="L24" s="150"/>
      <c r="M24" s="150"/>
      <c r="N24" s="150"/>
      <c r="O24" s="150"/>
      <c r="P24" s="150"/>
      <c r="Q24" s="150"/>
      <c r="R24" s="32"/>
      <c r="S24" s="32"/>
      <c r="T24" s="32"/>
      <c r="U24" s="32"/>
      <c r="V24" s="32"/>
      <c r="W24" s="32"/>
      <c r="X24" s="32"/>
      <c r="Y24" s="32"/>
      <c r="Z24" s="32"/>
      <c r="AA24" s="32"/>
    </row>
    <row r="25" spans="1:27" ht="12.75" customHeight="1" x14ac:dyDescent="0.2">
      <c r="A25" s="40">
        <f ca="1">IF(ISBLANK(INDIRECT(CONCATENATE("'Full Data'!",A$4,ROW('Full Data'!A22)))),"",INDIRECT(CONCATENATE("'Full Data'!",A$4,ROW('Full Data'!A22))))</f>
        <v>17</v>
      </c>
      <c r="B25" s="40" t="str">
        <f ca="1">IF(ISBLANK(INDIRECT(CONCATENATE("'Full Data'!",B$4,ROW('Full Data'!B22)))),"",INDIRECT(CONCATENATE("'Full Data'!",B$4,ROW('Full Data'!B22))))</f>
        <v>Cl</v>
      </c>
      <c r="C25" s="40">
        <f ca="1">IF(ISBLANK(INDIRECT(CONCATENATE("'Full Data'!",C$4,ROW('Full Data'!C22)))),"",INDIRECT(CONCATENATE("'Full Data'!",C$4,ROW('Full Data'!C22))))</f>
        <v>17</v>
      </c>
      <c r="D25" s="40" t="str">
        <f ca="1">IF(ISBLANK(INDIRECT(CONCATENATE("'Full Data'!",D$4,ROW('Full Data'!D22)))),"",INDIRECT(CONCATENATE("'Full Data'!",D$4,ROW('Full Data'!D22))))</f>
        <v>VII A</v>
      </c>
      <c r="E25" s="40">
        <f ca="1">IF(ISBLANK(INDIRECT(CONCATENATE("'Full Data'!",E$4,ROW('Full Data'!E22)))),"",INDIRECT(CONCATENATE("'Full Data'!",E$4,ROW('Full Data'!E22))))</f>
        <v>3</v>
      </c>
      <c r="F25" s="40" t="str">
        <f ca="1">IF(ISBLANK(INDIRECT(CONCATENATE("'Full Data'!",F$4,ROW('Full Data'!F22)))),"",INDIRECT(CONCATENATE("'Full Data'!",F$4,ROW('Full Data'!F22))))</f>
        <v>chlorine</v>
      </c>
      <c r="G25" s="40" t="str">
        <f ca="1">IF(ISBLANK(INDIRECT(CONCATENATE("'Full Data'!",G$4,ROW('Full Data'!G22)))),"",INDIRECT(CONCATENATE("'Full Data'!",G$4,ROW('Full Data'!G22))))</f>
        <v>35.45</v>
      </c>
      <c r="H25" s="41" t="str">
        <f ca="1">IF(ISBLANK(INDIRECT(CONCATENATE("'Full Data'!",H$4,ROW('Full Data'!H22)))),"",INDIRECT(CONCATENATE("'Full Data'!",H$4,ROW('Full Data'!H22))))</f>
        <v>−1</v>
      </c>
      <c r="I25" s="40"/>
      <c r="J25" s="32"/>
      <c r="K25" s="150"/>
      <c r="L25" s="150"/>
      <c r="M25" s="150"/>
      <c r="N25" s="150"/>
      <c r="O25" s="150"/>
      <c r="P25" s="150"/>
      <c r="Q25" s="150"/>
      <c r="R25" s="32"/>
      <c r="S25" s="32"/>
      <c r="T25" s="32"/>
      <c r="U25" s="32"/>
      <c r="V25" s="32"/>
      <c r="W25" s="32"/>
      <c r="X25" s="32"/>
      <c r="Y25" s="32"/>
      <c r="Z25" s="32"/>
      <c r="AA25" s="32"/>
    </row>
    <row r="26" spans="1:27" ht="12.75" customHeight="1" x14ac:dyDescent="0.2">
      <c r="A26" s="40">
        <f ca="1">IF(ISBLANK(INDIRECT(CONCATENATE("'Full Data'!",A$4,ROW('Full Data'!A23)))),"",INDIRECT(CONCATENATE("'Full Data'!",A$4,ROW('Full Data'!A23))))</f>
        <v>18</v>
      </c>
      <c r="B26" s="40" t="str">
        <f ca="1">IF(ISBLANK(INDIRECT(CONCATENATE("'Full Data'!",B$4,ROW('Full Data'!B23)))),"",INDIRECT(CONCATENATE("'Full Data'!",B$4,ROW('Full Data'!B23))))</f>
        <v>Ar</v>
      </c>
      <c r="C26" s="40">
        <f ca="1">IF(ISBLANK(INDIRECT(CONCATENATE("'Full Data'!",C$4,ROW('Full Data'!C23)))),"",INDIRECT(CONCATENATE("'Full Data'!",C$4,ROW('Full Data'!C23))))</f>
        <v>18</v>
      </c>
      <c r="D26" s="40" t="str">
        <f ca="1">IF(ISBLANK(INDIRECT(CONCATENATE("'Full Data'!",D$4,ROW('Full Data'!D23)))),"",INDIRECT(CONCATENATE("'Full Data'!",D$4,ROW('Full Data'!D23))))</f>
        <v>VIII A</v>
      </c>
      <c r="E26" s="40">
        <f ca="1">IF(ISBLANK(INDIRECT(CONCATENATE("'Full Data'!",E$4,ROW('Full Data'!E23)))),"",INDIRECT(CONCATENATE("'Full Data'!",E$4,ROW('Full Data'!E23))))</f>
        <v>3</v>
      </c>
      <c r="F26" s="40" t="str">
        <f ca="1">IF(ISBLANK(INDIRECT(CONCATENATE("'Full Data'!",F$4,ROW('Full Data'!F23)))),"",INDIRECT(CONCATENATE("'Full Data'!",F$4,ROW('Full Data'!F23))))</f>
        <v>argon</v>
      </c>
      <c r="G26" s="40" t="str">
        <f ca="1">IF(ISBLANK(INDIRECT(CONCATENATE("'Full Data'!",G$4,ROW('Full Data'!G23)))),"",INDIRECT(CONCATENATE("'Full Data'!",G$4,ROW('Full Data'!G23))))</f>
        <v>39.95</v>
      </c>
      <c r="H26" s="40" t="str">
        <f ca="1">IF(ISBLANK(INDIRECT(CONCATENATE("'Full Data'!",H$4,ROW('Full Data'!H23)))),"",INDIRECT(CONCATENATE("'Full Data'!",H$4,ROW('Full Data'!H23))))</f>
        <v/>
      </c>
      <c r="I26" s="40"/>
      <c r="J26" s="32"/>
      <c r="K26" s="150"/>
      <c r="L26" s="150"/>
      <c r="M26" s="150"/>
      <c r="N26" s="150"/>
      <c r="O26" s="150"/>
      <c r="P26" s="150"/>
      <c r="Q26" s="150"/>
      <c r="R26" s="32"/>
      <c r="S26" s="32"/>
      <c r="T26" s="32"/>
      <c r="U26" s="32"/>
      <c r="V26" s="32"/>
      <c r="W26" s="32"/>
      <c r="X26" s="32"/>
      <c r="Y26" s="32"/>
      <c r="Z26" s="32"/>
      <c r="AA26" s="32"/>
    </row>
    <row r="27" spans="1:27" ht="12.75" customHeight="1" x14ac:dyDescent="0.2">
      <c r="A27" s="40">
        <f ca="1">IF(ISBLANK(INDIRECT(CONCATENATE("'Full Data'!",A$4,ROW('Full Data'!A24)))),"",INDIRECT(CONCATENATE("'Full Data'!",A$4,ROW('Full Data'!A24))))</f>
        <v>19</v>
      </c>
      <c r="B27" s="40" t="str">
        <f ca="1">IF(ISBLANK(INDIRECT(CONCATENATE("'Full Data'!",B$4,ROW('Full Data'!B24)))),"",INDIRECT(CONCATENATE("'Full Data'!",B$4,ROW('Full Data'!B24))))</f>
        <v>K</v>
      </c>
      <c r="C27" s="40">
        <f ca="1">IF(ISBLANK(INDIRECT(CONCATENATE("'Full Data'!",C$4,ROW('Full Data'!C24)))),"",INDIRECT(CONCATENATE("'Full Data'!",C$4,ROW('Full Data'!C24))))</f>
        <v>1</v>
      </c>
      <c r="D27" s="40" t="str">
        <f ca="1">IF(ISBLANK(INDIRECT(CONCATENATE("'Full Data'!",D$4,ROW('Full Data'!D24)))),"",INDIRECT(CONCATENATE("'Full Data'!",D$4,ROW('Full Data'!D24))))</f>
        <v>I A</v>
      </c>
      <c r="E27" s="40">
        <f ca="1">IF(ISBLANK(INDIRECT(CONCATENATE("'Full Data'!",E$4,ROW('Full Data'!E24)))),"",INDIRECT(CONCATENATE("'Full Data'!",E$4,ROW('Full Data'!E24))))</f>
        <v>4</v>
      </c>
      <c r="F27" s="40" t="str">
        <f ca="1">IF(ISBLANK(INDIRECT(CONCATENATE("'Full Data'!",F$4,ROW('Full Data'!F24)))),"",INDIRECT(CONCATENATE("'Full Data'!",F$4,ROW('Full Data'!F24))))</f>
        <v>potassium</v>
      </c>
      <c r="G27" s="40" t="str">
        <f ca="1">IF(ISBLANK(INDIRECT(CONCATENATE("'Full Data'!",G$4,ROW('Full Data'!G24)))),"",INDIRECT(CONCATENATE("'Full Data'!",G$4,ROW('Full Data'!G24))))</f>
        <v>39.10</v>
      </c>
      <c r="H27" s="41" t="str">
        <f ca="1">IF(ISBLANK(INDIRECT(CONCATENATE("'Full Data'!",H$4,ROW('Full Data'!H24)))),"",INDIRECT(CONCATENATE("'Full Data'!",H$4,ROW('Full Data'!H24))))</f>
        <v>+1</v>
      </c>
      <c r="I27" s="40"/>
      <c r="J27" s="32"/>
      <c r="K27" s="150"/>
      <c r="L27" s="150"/>
      <c r="M27" s="150"/>
      <c r="N27" s="150"/>
      <c r="O27" s="150"/>
      <c r="P27" s="150"/>
      <c r="Q27" s="150"/>
      <c r="R27" s="32"/>
      <c r="S27" s="32"/>
      <c r="T27" s="32"/>
      <c r="U27" s="32"/>
      <c r="V27" s="32"/>
      <c r="W27" s="32"/>
      <c r="X27" s="32"/>
      <c r="Y27" s="32"/>
      <c r="Z27" s="32"/>
      <c r="AA27" s="32"/>
    </row>
    <row r="28" spans="1:27" ht="12.75" customHeight="1" x14ac:dyDescent="0.2">
      <c r="A28" s="40">
        <f ca="1">IF(ISBLANK(INDIRECT(CONCATENATE("'Full Data'!",A$4,ROW('Full Data'!A25)))),"",INDIRECT(CONCATENATE("'Full Data'!",A$4,ROW('Full Data'!A25))))</f>
        <v>20</v>
      </c>
      <c r="B28" s="40" t="str">
        <f ca="1">IF(ISBLANK(INDIRECT(CONCATENATE("'Full Data'!",B$4,ROW('Full Data'!B25)))),"",INDIRECT(CONCATENATE("'Full Data'!",B$4,ROW('Full Data'!B25))))</f>
        <v>Ca</v>
      </c>
      <c r="C28" s="40">
        <f ca="1">IF(ISBLANK(INDIRECT(CONCATENATE("'Full Data'!",C$4,ROW('Full Data'!C25)))),"",INDIRECT(CONCATENATE("'Full Data'!",C$4,ROW('Full Data'!C25))))</f>
        <v>2</v>
      </c>
      <c r="D28" s="40" t="str">
        <f ca="1">IF(ISBLANK(INDIRECT(CONCATENATE("'Full Data'!",D$4,ROW('Full Data'!D25)))),"",INDIRECT(CONCATENATE("'Full Data'!",D$4,ROW('Full Data'!D25))))</f>
        <v>II A</v>
      </c>
      <c r="E28" s="40">
        <f ca="1">IF(ISBLANK(INDIRECT(CONCATENATE("'Full Data'!",E$4,ROW('Full Data'!E25)))),"",INDIRECT(CONCATENATE("'Full Data'!",E$4,ROW('Full Data'!E25))))</f>
        <v>4</v>
      </c>
      <c r="F28" s="40" t="str">
        <f ca="1">IF(ISBLANK(INDIRECT(CONCATENATE("'Full Data'!",F$4,ROW('Full Data'!F25)))),"",INDIRECT(CONCATENATE("'Full Data'!",F$4,ROW('Full Data'!F25))))</f>
        <v>calcium</v>
      </c>
      <c r="G28" s="40" t="str">
        <f ca="1">IF(ISBLANK(INDIRECT(CONCATENATE("'Full Data'!",G$4,ROW('Full Data'!G25)))),"",INDIRECT(CONCATENATE("'Full Data'!",G$4,ROW('Full Data'!G25))))</f>
        <v>40.08</v>
      </c>
      <c r="H28" s="41" t="str">
        <f ca="1">IF(ISBLANK(INDIRECT(CONCATENATE("'Full Data'!",H$4,ROW('Full Data'!H25)))),"",INDIRECT(CONCATENATE("'Full Data'!",H$4,ROW('Full Data'!H25))))</f>
        <v>+2</v>
      </c>
      <c r="I28" s="40"/>
      <c r="J28" s="32"/>
      <c r="K28" s="150"/>
      <c r="L28" s="150"/>
      <c r="M28" s="150"/>
      <c r="N28" s="150"/>
      <c r="O28" s="150"/>
      <c r="P28" s="150"/>
      <c r="Q28" s="150"/>
      <c r="R28" s="32"/>
      <c r="S28" s="32"/>
      <c r="T28" s="32"/>
      <c r="U28" s="32"/>
      <c r="V28" s="32"/>
      <c r="W28" s="32"/>
      <c r="X28" s="32"/>
      <c r="Y28" s="32"/>
      <c r="Z28" s="32"/>
      <c r="AA28" s="32"/>
    </row>
    <row r="29" spans="1:27" ht="12.75" customHeight="1" x14ac:dyDescent="0.2">
      <c r="A29" s="40">
        <f ca="1">IF(ISBLANK(INDIRECT(CONCATENATE("'Full Data'!",A$4,ROW('Full Data'!A26)))),"",INDIRECT(CONCATENATE("'Full Data'!",A$4,ROW('Full Data'!A26))))</f>
        <v>21</v>
      </c>
      <c r="B29" s="40" t="str">
        <f ca="1">IF(ISBLANK(INDIRECT(CONCATENATE("'Full Data'!",B$4,ROW('Full Data'!B26)))),"",INDIRECT(CONCATENATE("'Full Data'!",B$4,ROW('Full Data'!B26))))</f>
        <v>Sc</v>
      </c>
      <c r="C29" s="40">
        <f ca="1">IF(ISBLANK(INDIRECT(CONCATENATE("'Full Data'!",C$4,ROW('Full Data'!C26)))),"",INDIRECT(CONCATENATE("'Full Data'!",C$4,ROW('Full Data'!C26))))</f>
        <v>3</v>
      </c>
      <c r="D29" s="40" t="str">
        <f ca="1">IF(ISBLANK(INDIRECT(CONCATENATE("'Full Data'!",D$4,ROW('Full Data'!D26)))),"",INDIRECT(CONCATENATE("'Full Data'!",D$4,ROW('Full Data'!D26))))</f>
        <v>III B</v>
      </c>
      <c r="E29" s="40">
        <f ca="1">IF(ISBLANK(INDIRECT(CONCATENATE("'Full Data'!",E$4,ROW('Full Data'!E26)))),"",INDIRECT(CONCATENATE("'Full Data'!",E$4,ROW('Full Data'!E26))))</f>
        <v>4</v>
      </c>
      <c r="F29" s="40" t="str">
        <f ca="1">IF(ISBLANK(INDIRECT(CONCATENATE("'Full Data'!",F$4,ROW('Full Data'!F26)))),"",INDIRECT(CONCATENATE("'Full Data'!",F$4,ROW('Full Data'!F26))))</f>
        <v>scandium</v>
      </c>
      <c r="G29" s="40" t="str">
        <f ca="1">IF(ISBLANK(INDIRECT(CONCATENATE("'Full Data'!",G$4,ROW('Full Data'!G26)))),"",INDIRECT(CONCATENATE("'Full Data'!",G$4,ROW('Full Data'!G26))))</f>
        <v>44.96</v>
      </c>
      <c r="H29" s="41" t="str">
        <f ca="1">IF(ISBLANK(INDIRECT(CONCATENATE("'Full Data'!",H$4,ROW('Full Data'!H26)))),"",INDIRECT(CONCATENATE("'Full Data'!",H$4,ROW('Full Data'!H26))))</f>
        <v>+3</v>
      </c>
      <c r="I29" s="40"/>
      <c r="J29" s="32"/>
      <c r="K29" s="150"/>
      <c r="L29" s="150"/>
      <c r="M29" s="150"/>
      <c r="N29" s="150"/>
      <c r="O29" s="150"/>
      <c r="P29" s="150"/>
      <c r="Q29" s="150"/>
      <c r="R29" s="32"/>
      <c r="S29" s="32"/>
      <c r="T29" s="32"/>
      <c r="U29" s="32"/>
      <c r="V29" s="32"/>
      <c r="W29" s="32"/>
      <c r="X29" s="32"/>
      <c r="Y29" s="32"/>
      <c r="Z29" s="32"/>
      <c r="AA29" s="32"/>
    </row>
    <row r="30" spans="1:27" ht="12.75" customHeight="1" x14ac:dyDescent="0.2">
      <c r="A30" s="40">
        <f ca="1">IF(ISBLANK(INDIRECT(CONCATENATE("'Full Data'!",A$4,ROW('Full Data'!A27)))),"",INDIRECT(CONCATENATE("'Full Data'!",A$4,ROW('Full Data'!A27))))</f>
        <v>22</v>
      </c>
      <c r="B30" s="40" t="str">
        <f ca="1">IF(ISBLANK(INDIRECT(CONCATENATE("'Full Data'!",B$4,ROW('Full Data'!B27)))),"",INDIRECT(CONCATENATE("'Full Data'!",B$4,ROW('Full Data'!B27))))</f>
        <v>Ti</v>
      </c>
      <c r="C30" s="40">
        <f ca="1">IF(ISBLANK(INDIRECT(CONCATENATE("'Full Data'!",C$4,ROW('Full Data'!C27)))),"",INDIRECT(CONCATENATE("'Full Data'!",C$4,ROW('Full Data'!C27))))</f>
        <v>4</v>
      </c>
      <c r="D30" s="40" t="str">
        <f ca="1">IF(ISBLANK(INDIRECT(CONCATENATE("'Full Data'!",D$4,ROW('Full Data'!D27)))),"",INDIRECT(CONCATENATE("'Full Data'!",D$4,ROW('Full Data'!D27))))</f>
        <v>IV B</v>
      </c>
      <c r="E30" s="40">
        <f ca="1">IF(ISBLANK(INDIRECT(CONCATENATE("'Full Data'!",E$4,ROW('Full Data'!E27)))),"",INDIRECT(CONCATENATE("'Full Data'!",E$4,ROW('Full Data'!E27))))</f>
        <v>4</v>
      </c>
      <c r="F30" s="40" t="str">
        <f ca="1">IF(ISBLANK(INDIRECT(CONCATENATE("'Full Data'!",F$4,ROW('Full Data'!F27)))),"",INDIRECT(CONCATENATE("'Full Data'!",F$4,ROW('Full Data'!F27))))</f>
        <v>titanium</v>
      </c>
      <c r="G30" s="40" t="str">
        <f ca="1">IF(ISBLANK(INDIRECT(CONCATENATE("'Full Data'!",G$4,ROW('Full Data'!G27)))),"",INDIRECT(CONCATENATE("'Full Data'!",G$4,ROW('Full Data'!G27))))</f>
        <v>47.87</v>
      </c>
      <c r="H30" s="41" t="str">
        <f ca="1">IF(ISBLANK(INDIRECT(CONCATENATE("'Full Data'!",H$4,ROW('Full Data'!H27)))),"",INDIRECT(CONCATENATE("'Full Data'!",H$4,ROW('Full Data'!H27))))</f>
        <v>+4,3,2</v>
      </c>
      <c r="I30" s="40"/>
      <c r="J30" s="32"/>
      <c r="K30" s="150"/>
      <c r="L30" s="150"/>
      <c r="M30" s="150"/>
      <c r="N30" s="150"/>
      <c r="O30" s="150"/>
      <c r="P30" s="150"/>
      <c r="Q30" s="150"/>
      <c r="R30" s="32"/>
      <c r="S30" s="32"/>
      <c r="T30" s="32"/>
      <c r="U30" s="32"/>
      <c r="V30" s="32"/>
      <c r="W30" s="32"/>
      <c r="X30" s="32"/>
      <c r="Y30" s="32"/>
      <c r="Z30" s="32"/>
      <c r="AA30" s="32"/>
    </row>
    <row r="31" spans="1:27" ht="12.75" customHeight="1" x14ac:dyDescent="0.2">
      <c r="A31" s="40">
        <f ca="1">IF(ISBLANK(INDIRECT(CONCATENATE("'Full Data'!",A$4,ROW('Full Data'!A28)))),"",INDIRECT(CONCATENATE("'Full Data'!",A$4,ROW('Full Data'!A28))))</f>
        <v>23</v>
      </c>
      <c r="B31" s="40" t="str">
        <f ca="1">IF(ISBLANK(INDIRECT(CONCATENATE("'Full Data'!",B$4,ROW('Full Data'!B28)))),"",INDIRECT(CONCATENATE("'Full Data'!",B$4,ROW('Full Data'!B28))))</f>
        <v>V</v>
      </c>
      <c r="C31" s="40">
        <f ca="1">IF(ISBLANK(INDIRECT(CONCATENATE("'Full Data'!",C$4,ROW('Full Data'!C28)))),"",INDIRECT(CONCATENATE("'Full Data'!",C$4,ROW('Full Data'!C28))))</f>
        <v>5</v>
      </c>
      <c r="D31" s="40" t="str">
        <f ca="1">IF(ISBLANK(INDIRECT(CONCATENATE("'Full Data'!",D$4,ROW('Full Data'!D28)))),"",INDIRECT(CONCATENATE("'Full Data'!",D$4,ROW('Full Data'!D28))))</f>
        <v>V B</v>
      </c>
      <c r="E31" s="40">
        <f ca="1">IF(ISBLANK(INDIRECT(CONCATENATE("'Full Data'!",E$4,ROW('Full Data'!E28)))),"",INDIRECT(CONCATENATE("'Full Data'!",E$4,ROW('Full Data'!E28))))</f>
        <v>4</v>
      </c>
      <c r="F31" s="40" t="str">
        <f ca="1">IF(ISBLANK(INDIRECT(CONCATENATE("'Full Data'!",F$4,ROW('Full Data'!F28)))),"",INDIRECT(CONCATENATE("'Full Data'!",F$4,ROW('Full Data'!F28))))</f>
        <v>vanadium</v>
      </c>
      <c r="G31" s="40" t="str">
        <f ca="1">IF(ISBLANK(INDIRECT(CONCATENATE("'Full Data'!",G$4,ROW('Full Data'!G28)))),"",INDIRECT(CONCATENATE("'Full Data'!",G$4,ROW('Full Data'!G28))))</f>
        <v>50.94</v>
      </c>
      <c r="H31" s="41" t="str">
        <f ca="1">IF(ISBLANK(INDIRECT(CONCATENATE("'Full Data'!",H$4,ROW('Full Data'!H28)))),"",INDIRECT(CONCATENATE("'Full Data'!",H$4,ROW('Full Data'!H28))))</f>
        <v>+5,2,3,4</v>
      </c>
      <c r="I31" s="40"/>
      <c r="J31" s="32"/>
      <c r="K31" s="150"/>
      <c r="L31" s="150"/>
      <c r="M31" s="150"/>
      <c r="N31" s="150"/>
      <c r="O31" s="150"/>
      <c r="P31" s="150"/>
      <c r="Q31" s="150"/>
      <c r="R31" s="32"/>
      <c r="S31" s="32"/>
      <c r="T31" s="32"/>
      <c r="U31" s="32"/>
      <c r="V31" s="32"/>
      <c r="W31" s="32"/>
      <c r="X31" s="32"/>
      <c r="Y31" s="32"/>
      <c r="Z31" s="32"/>
      <c r="AA31" s="32"/>
    </row>
    <row r="32" spans="1:27" ht="12.75" customHeight="1" x14ac:dyDescent="0.2">
      <c r="A32" s="40">
        <f ca="1">IF(ISBLANK(INDIRECT(CONCATENATE("'Full Data'!",A$4,ROW('Full Data'!A29)))),"",INDIRECT(CONCATENATE("'Full Data'!",A$4,ROW('Full Data'!A29))))</f>
        <v>24</v>
      </c>
      <c r="B32" s="40" t="str">
        <f ca="1">IF(ISBLANK(INDIRECT(CONCATENATE("'Full Data'!",B$4,ROW('Full Data'!B29)))),"",INDIRECT(CONCATENATE("'Full Data'!",B$4,ROW('Full Data'!B29))))</f>
        <v>Cr</v>
      </c>
      <c r="C32" s="40">
        <f ca="1">IF(ISBLANK(INDIRECT(CONCATENATE("'Full Data'!",C$4,ROW('Full Data'!C29)))),"",INDIRECT(CONCATENATE("'Full Data'!",C$4,ROW('Full Data'!C29))))</f>
        <v>6</v>
      </c>
      <c r="D32" s="40" t="str">
        <f ca="1">IF(ISBLANK(INDIRECT(CONCATENATE("'Full Data'!",D$4,ROW('Full Data'!D29)))),"",INDIRECT(CONCATENATE("'Full Data'!",D$4,ROW('Full Data'!D29))))</f>
        <v>VI B</v>
      </c>
      <c r="E32" s="40">
        <f ca="1">IF(ISBLANK(INDIRECT(CONCATENATE("'Full Data'!",E$4,ROW('Full Data'!E29)))),"",INDIRECT(CONCATENATE("'Full Data'!",E$4,ROW('Full Data'!E29))))</f>
        <v>4</v>
      </c>
      <c r="F32" s="40" t="str">
        <f ca="1">IF(ISBLANK(INDIRECT(CONCATENATE("'Full Data'!",F$4,ROW('Full Data'!F29)))),"",INDIRECT(CONCATENATE("'Full Data'!",F$4,ROW('Full Data'!F29))))</f>
        <v>chromium</v>
      </c>
      <c r="G32" s="40" t="str">
        <f ca="1">IF(ISBLANK(INDIRECT(CONCATENATE("'Full Data'!",G$4,ROW('Full Data'!G29)))),"",INDIRECT(CONCATENATE("'Full Data'!",G$4,ROW('Full Data'!G29))))</f>
        <v>52.00</v>
      </c>
      <c r="H32" s="41" t="str">
        <f ca="1">IF(ISBLANK(INDIRECT(CONCATENATE("'Full Data'!",H$4,ROW('Full Data'!H29)))),"",INDIRECT(CONCATENATE("'Full Data'!",H$4,ROW('Full Data'!H29))))</f>
        <v>+3,2,6</v>
      </c>
      <c r="I32" s="40"/>
      <c r="J32" s="32"/>
      <c r="K32" s="150"/>
      <c r="L32" s="150"/>
      <c r="M32" s="150"/>
      <c r="N32" s="150"/>
      <c r="O32" s="150"/>
      <c r="P32" s="150"/>
      <c r="Q32" s="150"/>
      <c r="R32" s="32"/>
      <c r="S32" s="32"/>
      <c r="T32" s="32"/>
      <c r="U32" s="32"/>
      <c r="V32" s="32"/>
      <c r="W32" s="32"/>
      <c r="X32" s="32"/>
      <c r="Y32" s="32"/>
      <c r="Z32" s="32"/>
      <c r="AA32" s="32"/>
    </row>
    <row r="33" spans="1:27" ht="12.75" customHeight="1" x14ac:dyDescent="0.2">
      <c r="A33" s="40">
        <f ca="1">IF(ISBLANK(INDIRECT(CONCATENATE("'Full Data'!",A$4,ROW('Full Data'!A30)))),"",INDIRECT(CONCATENATE("'Full Data'!",A$4,ROW('Full Data'!A30))))</f>
        <v>25</v>
      </c>
      <c r="B33" s="40" t="str">
        <f ca="1">IF(ISBLANK(INDIRECT(CONCATENATE("'Full Data'!",B$4,ROW('Full Data'!B30)))),"",INDIRECT(CONCATENATE("'Full Data'!",B$4,ROW('Full Data'!B30))))</f>
        <v>Mn</v>
      </c>
      <c r="C33" s="40">
        <f ca="1">IF(ISBLANK(INDIRECT(CONCATENATE("'Full Data'!",C$4,ROW('Full Data'!C30)))),"",INDIRECT(CONCATENATE("'Full Data'!",C$4,ROW('Full Data'!C30))))</f>
        <v>7</v>
      </c>
      <c r="D33" s="40" t="str">
        <f ca="1">IF(ISBLANK(INDIRECT(CONCATENATE("'Full Data'!",D$4,ROW('Full Data'!D30)))),"",INDIRECT(CONCATENATE("'Full Data'!",D$4,ROW('Full Data'!D30))))</f>
        <v>VII B</v>
      </c>
      <c r="E33" s="40">
        <f ca="1">IF(ISBLANK(INDIRECT(CONCATENATE("'Full Data'!",E$4,ROW('Full Data'!E30)))),"",INDIRECT(CONCATENATE("'Full Data'!",E$4,ROW('Full Data'!E30))))</f>
        <v>4</v>
      </c>
      <c r="F33" s="40" t="str">
        <f ca="1">IF(ISBLANK(INDIRECT(CONCATENATE("'Full Data'!",F$4,ROW('Full Data'!F30)))),"",INDIRECT(CONCATENATE("'Full Data'!",F$4,ROW('Full Data'!F30))))</f>
        <v>manganese</v>
      </c>
      <c r="G33" s="40" t="str">
        <f ca="1">IF(ISBLANK(INDIRECT(CONCATENATE("'Full Data'!",G$4,ROW('Full Data'!G30)))),"",INDIRECT(CONCATENATE("'Full Data'!",G$4,ROW('Full Data'!G30))))</f>
        <v>54.94</v>
      </c>
      <c r="H33" s="41" t="str">
        <f ca="1">IF(ISBLANK(INDIRECT(CONCATENATE("'Full Data'!",H$4,ROW('Full Data'!H30)))),"",INDIRECT(CONCATENATE("'Full Data'!",H$4,ROW('Full Data'!H30))))</f>
        <v>+2,3,4,6,7</v>
      </c>
      <c r="I33" s="40"/>
      <c r="J33" s="32"/>
      <c r="K33" s="150"/>
      <c r="L33" s="150"/>
      <c r="M33" s="150"/>
      <c r="N33" s="150"/>
      <c r="O33" s="150"/>
      <c r="P33" s="150"/>
      <c r="Q33" s="150"/>
      <c r="R33" s="32"/>
      <c r="S33" s="32"/>
      <c r="T33" s="32"/>
      <c r="U33" s="32"/>
      <c r="V33" s="32"/>
      <c r="W33" s="32"/>
      <c r="X33" s="32"/>
      <c r="Y33" s="32"/>
      <c r="Z33" s="32"/>
      <c r="AA33" s="32"/>
    </row>
    <row r="34" spans="1:27" ht="12.75" customHeight="1" x14ac:dyDescent="0.2">
      <c r="A34" s="40">
        <f ca="1">IF(ISBLANK(INDIRECT(CONCATENATE("'Full Data'!",A$4,ROW('Full Data'!A31)))),"",INDIRECT(CONCATENATE("'Full Data'!",A$4,ROW('Full Data'!A31))))</f>
        <v>26</v>
      </c>
      <c r="B34" s="40" t="str">
        <f ca="1">IF(ISBLANK(INDIRECT(CONCATENATE("'Full Data'!",B$4,ROW('Full Data'!B31)))),"",INDIRECT(CONCATENATE("'Full Data'!",B$4,ROW('Full Data'!B31))))</f>
        <v>Fe</v>
      </c>
      <c r="C34" s="40">
        <f ca="1">IF(ISBLANK(INDIRECT(CONCATENATE("'Full Data'!",C$4,ROW('Full Data'!C31)))),"",INDIRECT(CONCATENATE("'Full Data'!",C$4,ROW('Full Data'!C31))))</f>
        <v>8</v>
      </c>
      <c r="D34" s="40" t="str">
        <f ca="1">IF(ISBLANK(INDIRECT(CONCATENATE("'Full Data'!",D$4,ROW('Full Data'!D31)))),"",INDIRECT(CONCATENATE("'Full Data'!",D$4,ROW('Full Data'!D31))))</f>
        <v>VIII B</v>
      </c>
      <c r="E34" s="40">
        <f ca="1">IF(ISBLANK(INDIRECT(CONCATENATE("'Full Data'!",E$4,ROW('Full Data'!E31)))),"",INDIRECT(CONCATENATE("'Full Data'!",E$4,ROW('Full Data'!E31))))</f>
        <v>4</v>
      </c>
      <c r="F34" s="40" t="str">
        <f ca="1">IF(ISBLANK(INDIRECT(CONCATENATE("'Full Data'!",F$4,ROW('Full Data'!F31)))),"",INDIRECT(CONCATENATE("'Full Data'!",F$4,ROW('Full Data'!F31))))</f>
        <v>iron</v>
      </c>
      <c r="G34" s="40" t="str">
        <f ca="1">IF(ISBLANK(INDIRECT(CONCATENATE("'Full Data'!",G$4,ROW('Full Data'!G31)))),"",INDIRECT(CONCATENATE("'Full Data'!",G$4,ROW('Full Data'!G31))))</f>
        <v>55.85</v>
      </c>
      <c r="H34" s="41" t="str">
        <f ca="1">IF(ISBLANK(INDIRECT(CONCATENATE("'Full Data'!",H$4,ROW('Full Data'!H31)))),"",INDIRECT(CONCATENATE("'Full Data'!",H$4,ROW('Full Data'!H31))))</f>
        <v>+3,2</v>
      </c>
      <c r="I34" s="40"/>
      <c r="J34" s="32"/>
      <c r="K34" s="150"/>
      <c r="L34" s="150"/>
      <c r="M34" s="150"/>
      <c r="N34" s="150"/>
      <c r="O34" s="150"/>
      <c r="P34" s="150"/>
      <c r="Q34" s="150"/>
      <c r="R34" s="32"/>
      <c r="S34" s="32"/>
      <c r="T34" s="32"/>
      <c r="U34" s="32"/>
      <c r="V34" s="32"/>
      <c r="W34" s="32"/>
      <c r="X34" s="32"/>
      <c r="Y34" s="32"/>
      <c r="Z34" s="32"/>
      <c r="AA34" s="32"/>
    </row>
    <row r="35" spans="1:27" ht="12.75" customHeight="1" x14ac:dyDescent="0.2">
      <c r="A35" s="40">
        <f ca="1">IF(ISBLANK(INDIRECT(CONCATENATE("'Full Data'!",A$4,ROW('Full Data'!A32)))),"",INDIRECT(CONCATENATE("'Full Data'!",A$4,ROW('Full Data'!A32))))</f>
        <v>27</v>
      </c>
      <c r="B35" s="40" t="str">
        <f ca="1">IF(ISBLANK(INDIRECT(CONCATENATE("'Full Data'!",B$4,ROW('Full Data'!B32)))),"",INDIRECT(CONCATENATE("'Full Data'!",B$4,ROW('Full Data'!B32))))</f>
        <v>Co</v>
      </c>
      <c r="C35" s="40">
        <f ca="1">IF(ISBLANK(INDIRECT(CONCATENATE("'Full Data'!",C$4,ROW('Full Data'!C32)))),"",INDIRECT(CONCATENATE("'Full Data'!",C$4,ROW('Full Data'!C32))))</f>
        <v>9</v>
      </c>
      <c r="D35" s="40" t="str">
        <f ca="1">IF(ISBLANK(INDIRECT(CONCATENATE("'Full Data'!",D$4,ROW('Full Data'!D32)))),"",INDIRECT(CONCATENATE("'Full Data'!",D$4,ROW('Full Data'!D32))))</f>
        <v>VIII B</v>
      </c>
      <c r="E35" s="40">
        <f ca="1">IF(ISBLANK(INDIRECT(CONCATENATE("'Full Data'!",E$4,ROW('Full Data'!E32)))),"",INDIRECT(CONCATENATE("'Full Data'!",E$4,ROW('Full Data'!E32))))</f>
        <v>4</v>
      </c>
      <c r="F35" s="40" t="str">
        <f ca="1">IF(ISBLANK(INDIRECT(CONCATENATE("'Full Data'!",F$4,ROW('Full Data'!F32)))),"",INDIRECT(CONCATENATE("'Full Data'!",F$4,ROW('Full Data'!F32))))</f>
        <v>cobalt</v>
      </c>
      <c r="G35" s="40" t="str">
        <f ca="1">IF(ISBLANK(INDIRECT(CONCATENATE("'Full Data'!",G$4,ROW('Full Data'!G32)))),"",INDIRECT(CONCATENATE("'Full Data'!",G$4,ROW('Full Data'!G32))))</f>
        <v>58.93</v>
      </c>
      <c r="H35" s="41" t="str">
        <f ca="1">IF(ISBLANK(INDIRECT(CONCATENATE("'Full Data'!",H$4,ROW('Full Data'!H32)))),"",INDIRECT(CONCATENATE("'Full Data'!",H$4,ROW('Full Data'!H32))))</f>
        <v>+2,3</v>
      </c>
      <c r="I35" s="40"/>
      <c r="J35" s="32"/>
      <c r="K35" s="150"/>
      <c r="L35" s="150"/>
      <c r="M35" s="150"/>
      <c r="N35" s="150"/>
      <c r="O35" s="150"/>
      <c r="P35" s="150"/>
      <c r="Q35" s="150"/>
      <c r="R35" s="32"/>
      <c r="S35" s="32"/>
      <c r="T35" s="32"/>
      <c r="U35" s="32"/>
      <c r="V35" s="32"/>
      <c r="W35" s="32"/>
      <c r="X35" s="32"/>
      <c r="Y35" s="32"/>
      <c r="Z35" s="32"/>
      <c r="AA35" s="32"/>
    </row>
    <row r="36" spans="1:27" ht="12.75" customHeight="1" x14ac:dyDescent="0.2">
      <c r="A36" s="40">
        <f ca="1">IF(ISBLANK(INDIRECT(CONCATENATE("'Full Data'!",A$4,ROW('Full Data'!A33)))),"",INDIRECT(CONCATENATE("'Full Data'!",A$4,ROW('Full Data'!A33))))</f>
        <v>28</v>
      </c>
      <c r="B36" s="40" t="str">
        <f ca="1">IF(ISBLANK(INDIRECT(CONCATENATE("'Full Data'!",B$4,ROW('Full Data'!B33)))),"",INDIRECT(CONCATENATE("'Full Data'!",B$4,ROW('Full Data'!B33))))</f>
        <v>Ni</v>
      </c>
      <c r="C36" s="40">
        <f ca="1">IF(ISBLANK(INDIRECT(CONCATENATE("'Full Data'!",C$4,ROW('Full Data'!C33)))),"",INDIRECT(CONCATENATE("'Full Data'!",C$4,ROW('Full Data'!C33))))</f>
        <v>10</v>
      </c>
      <c r="D36" s="40" t="str">
        <f ca="1">IF(ISBLANK(INDIRECT(CONCATENATE("'Full Data'!",D$4,ROW('Full Data'!D33)))),"",INDIRECT(CONCATENATE("'Full Data'!",D$4,ROW('Full Data'!D33))))</f>
        <v>VIII B</v>
      </c>
      <c r="E36" s="40">
        <f ca="1">IF(ISBLANK(INDIRECT(CONCATENATE("'Full Data'!",E$4,ROW('Full Data'!E33)))),"",INDIRECT(CONCATENATE("'Full Data'!",E$4,ROW('Full Data'!E33))))</f>
        <v>4</v>
      </c>
      <c r="F36" s="40" t="str">
        <f ca="1">IF(ISBLANK(INDIRECT(CONCATENATE("'Full Data'!",F$4,ROW('Full Data'!F33)))),"",INDIRECT(CONCATENATE("'Full Data'!",F$4,ROW('Full Data'!F33))))</f>
        <v>nickel</v>
      </c>
      <c r="G36" s="40" t="str">
        <f ca="1">IF(ISBLANK(INDIRECT(CONCATENATE("'Full Data'!",G$4,ROW('Full Data'!G33)))),"",INDIRECT(CONCATENATE("'Full Data'!",G$4,ROW('Full Data'!G33))))</f>
        <v>58.69</v>
      </c>
      <c r="H36" s="41" t="str">
        <f ca="1">IF(ISBLANK(INDIRECT(CONCATENATE("'Full Data'!",H$4,ROW('Full Data'!H33)))),"",INDIRECT(CONCATENATE("'Full Data'!",H$4,ROW('Full Data'!H33))))</f>
        <v>+2,3</v>
      </c>
      <c r="I36" s="40"/>
      <c r="J36" s="32"/>
      <c r="K36" s="150"/>
      <c r="L36" s="150"/>
      <c r="M36" s="150"/>
      <c r="N36" s="150"/>
      <c r="O36" s="150"/>
      <c r="P36" s="150"/>
      <c r="Q36" s="150"/>
      <c r="R36" s="32"/>
      <c r="S36" s="32"/>
      <c r="T36" s="32"/>
      <c r="U36" s="32"/>
      <c r="V36" s="32"/>
      <c r="W36" s="32"/>
      <c r="X36" s="32"/>
      <c r="Y36" s="32"/>
      <c r="Z36" s="32"/>
      <c r="AA36" s="32"/>
    </row>
    <row r="37" spans="1:27" ht="12.75" customHeight="1" x14ac:dyDescent="0.2">
      <c r="A37" s="40">
        <f ca="1">IF(ISBLANK(INDIRECT(CONCATENATE("'Full Data'!",A$4,ROW('Full Data'!A34)))),"",INDIRECT(CONCATENATE("'Full Data'!",A$4,ROW('Full Data'!A34))))</f>
        <v>29</v>
      </c>
      <c r="B37" s="40" t="str">
        <f ca="1">IF(ISBLANK(INDIRECT(CONCATENATE("'Full Data'!",B$4,ROW('Full Data'!B34)))),"",INDIRECT(CONCATENATE("'Full Data'!",B$4,ROW('Full Data'!B34))))</f>
        <v>Cu</v>
      </c>
      <c r="C37" s="40">
        <f ca="1">IF(ISBLANK(INDIRECT(CONCATENATE("'Full Data'!",C$4,ROW('Full Data'!C34)))),"",INDIRECT(CONCATENATE("'Full Data'!",C$4,ROW('Full Data'!C34))))</f>
        <v>11</v>
      </c>
      <c r="D37" s="40" t="str">
        <f ca="1">IF(ISBLANK(INDIRECT(CONCATENATE("'Full Data'!",D$4,ROW('Full Data'!D34)))),"",INDIRECT(CONCATENATE("'Full Data'!",D$4,ROW('Full Data'!D34))))</f>
        <v>I B</v>
      </c>
      <c r="E37" s="40">
        <f ca="1">IF(ISBLANK(INDIRECT(CONCATENATE("'Full Data'!",E$4,ROW('Full Data'!E34)))),"",INDIRECT(CONCATENATE("'Full Data'!",E$4,ROW('Full Data'!E34))))</f>
        <v>4</v>
      </c>
      <c r="F37" s="40" t="str">
        <f ca="1">IF(ISBLANK(INDIRECT(CONCATENATE("'Full Data'!",F$4,ROW('Full Data'!F34)))),"",INDIRECT(CONCATENATE("'Full Data'!",F$4,ROW('Full Data'!F34))))</f>
        <v>copper</v>
      </c>
      <c r="G37" s="40" t="str">
        <f ca="1">IF(ISBLANK(INDIRECT(CONCATENATE("'Full Data'!",G$4,ROW('Full Data'!G34)))),"",INDIRECT(CONCATENATE("'Full Data'!",G$4,ROW('Full Data'!G34))))</f>
        <v>63.55</v>
      </c>
      <c r="H37" s="41" t="str">
        <f ca="1">IF(ISBLANK(INDIRECT(CONCATENATE("'Full Data'!",H$4,ROW('Full Data'!H34)))),"",INDIRECT(CONCATENATE("'Full Data'!",H$4,ROW('Full Data'!H34))))</f>
        <v>+2,1</v>
      </c>
      <c r="I37" s="40"/>
      <c r="J37" s="32"/>
      <c r="K37" s="150"/>
      <c r="L37" s="150"/>
      <c r="M37" s="150"/>
      <c r="N37" s="150"/>
      <c r="O37" s="150"/>
      <c r="P37" s="150"/>
      <c r="Q37" s="150"/>
      <c r="R37" s="32"/>
      <c r="S37" s="32"/>
      <c r="T37" s="32"/>
      <c r="U37" s="32"/>
      <c r="V37" s="32"/>
      <c r="W37" s="32"/>
      <c r="X37" s="32"/>
      <c r="Y37" s="32"/>
      <c r="Z37" s="32"/>
      <c r="AA37" s="32"/>
    </row>
    <row r="38" spans="1:27" ht="12.75" customHeight="1" x14ac:dyDescent="0.2">
      <c r="A38" s="40">
        <f ca="1">IF(ISBLANK(INDIRECT(CONCATENATE("'Full Data'!",A$4,ROW('Full Data'!A35)))),"",INDIRECT(CONCATENATE("'Full Data'!",A$4,ROW('Full Data'!A35))))</f>
        <v>30</v>
      </c>
      <c r="B38" s="40" t="str">
        <f ca="1">IF(ISBLANK(INDIRECT(CONCATENATE("'Full Data'!",B$4,ROW('Full Data'!B35)))),"",INDIRECT(CONCATENATE("'Full Data'!",B$4,ROW('Full Data'!B35))))</f>
        <v>Zn</v>
      </c>
      <c r="C38" s="40">
        <f ca="1">IF(ISBLANK(INDIRECT(CONCATENATE("'Full Data'!",C$4,ROW('Full Data'!C35)))),"",INDIRECT(CONCATENATE("'Full Data'!",C$4,ROW('Full Data'!C35))))</f>
        <v>12</v>
      </c>
      <c r="D38" s="40" t="str">
        <f ca="1">IF(ISBLANK(INDIRECT(CONCATENATE("'Full Data'!",D$4,ROW('Full Data'!D35)))),"",INDIRECT(CONCATENATE("'Full Data'!",D$4,ROW('Full Data'!D35))))</f>
        <v>II B</v>
      </c>
      <c r="E38" s="40">
        <f ca="1">IF(ISBLANK(INDIRECT(CONCATENATE("'Full Data'!",E$4,ROW('Full Data'!E35)))),"",INDIRECT(CONCATENATE("'Full Data'!",E$4,ROW('Full Data'!E35))))</f>
        <v>4</v>
      </c>
      <c r="F38" s="40" t="str">
        <f ca="1">IF(ISBLANK(INDIRECT(CONCATENATE("'Full Data'!",F$4,ROW('Full Data'!F35)))),"",INDIRECT(CONCATENATE("'Full Data'!",F$4,ROW('Full Data'!F35))))</f>
        <v>zinc</v>
      </c>
      <c r="G38" s="40" t="str">
        <f ca="1">IF(ISBLANK(INDIRECT(CONCATENATE("'Full Data'!",G$4,ROW('Full Data'!G35)))),"",INDIRECT(CONCATENATE("'Full Data'!",G$4,ROW('Full Data'!G35))))</f>
        <v>65.38</v>
      </c>
      <c r="H38" s="41" t="str">
        <f ca="1">IF(ISBLANK(INDIRECT(CONCATENATE("'Full Data'!",H$4,ROW('Full Data'!H35)))),"",INDIRECT(CONCATENATE("'Full Data'!",H$4,ROW('Full Data'!H35))))</f>
        <v>+2</v>
      </c>
      <c r="I38" s="40"/>
      <c r="J38" s="32"/>
      <c r="K38" s="150"/>
      <c r="L38" s="150"/>
      <c r="M38" s="150"/>
      <c r="N38" s="150"/>
      <c r="O38" s="150"/>
      <c r="P38" s="150"/>
      <c r="Q38" s="150"/>
      <c r="R38" s="32"/>
      <c r="S38" s="32"/>
      <c r="T38" s="32"/>
      <c r="U38" s="32"/>
      <c r="V38" s="32"/>
      <c r="W38" s="32"/>
      <c r="X38" s="32"/>
      <c r="Y38" s="32"/>
      <c r="Z38" s="32"/>
      <c r="AA38" s="32"/>
    </row>
    <row r="39" spans="1:27" ht="12.75" customHeight="1" x14ac:dyDescent="0.2">
      <c r="A39" s="40">
        <f ca="1">IF(ISBLANK(INDIRECT(CONCATENATE("'Full Data'!",A$4,ROW('Full Data'!A36)))),"",INDIRECT(CONCATENATE("'Full Data'!",A$4,ROW('Full Data'!A36))))</f>
        <v>31</v>
      </c>
      <c r="B39" s="40" t="str">
        <f ca="1">IF(ISBLANK(INDIRECT(CONCATENATE("'Full Data'!",B$4,ROW('Full Data'!B36)))),"",INDIRECT(CONCATENATE("'Full Data'!",B$4,ROW('Full Data'!B36))))</f>
        <v>Ga</v>
      </c>
      <c r="C39" s="40">
        <f ca="1">IF(ISBLANK(INDIRECT(CONCATENATE("'Full Data'!",C$4,ROW('Full Data'!C36)))),"",INDIRECT(CONCATENATE("'Full Data'!",C$4,ROW('Full Data'!C36))))</f>
        <v>13</v>
      </c>
      <c r="D39" s="40" t="str">
        <f ca="1">IF(ISBLANK(INDIRECT(CONCATENATE("'Full Data'!",D$4,ROW('Full Data'!D36)))),"",INDIRECT(CONCATENATE("'Full Data'!",D$4,ROW('Full Data'!D36))))</f>
        <v>III A</v>
      </c>
      <c r="E39" s="40">
        <f ca="1">IF(ISBLANK(INDIRECT(CONCATENATE("'Full Data'!",E$4,ROW('Full Data'!E36)))),"",INDIRECT(CONCATENATE("'Full Data'!",E$4,ROW('Full Data'!E36))))</f>
        <v>4</v>
      </c>
      <c r="F39" s="40" t="str">
        <f ca="1">IF(ISBLANK(INDIRECT(CONCATENATE("'Full Data'!",F$4,ROW('Full Data'!F36)))),"",INDIRECT(CONCATENATE("'Full Data'!",F$4,ROW('Full Data'!F36))))</f>
        <v>gallium</v>
      </c>
      <c r="G39" s="40" t="str">
        <f ca="1">IF(ISBLANK(INDIRECT(CONCATENATE("'Full Data'!",G$4,ROW('Full Data'!G36)))),"",INDIRECT(CONCATENATE("'Full Data'!",G$4,ROW('Full Data'!G36))))</f>
        <v>69.72</v>
      </c>
      <c r="H39" s="41" t="str">
        <f ca="1">IF(ISBLANK(INDIRECT(CONCATENATE("'Full Data'!",H$4,ROW('Full Data'!H36)))),"",INDIRECT(CONCATENATE("'Full Data'!",H$4,ROW('Full Data'!H36))))</f>
        <v>+3</v>
      </c>
      <c r="I39" s="40"/>
      <c r="J39" s="32"/>
      <c r="K39" s="32"/>
      <c r="L39" s="42"/>
      <c r="M39" s="42"/>
      <c r="N39" s="42"/>
      <c r="O39" s="42"/>
      <c r="P39" s="42"/>
      <c r="Q39" s="42"/>
      <c r="R39" s="32"/>
      <c r="S39" s="32"/>
      <c r="T39" s="32"/>
      <c r="U39" s="32"/>
      <c r="V39" s="32"/>
      <c r="W39" s="32"/>
      <c r="X39" s="32"/>
      <c r="Y39" s="32"/>
      <c r="Z39" s="32"/>
      <c r="AA39" s="32"/>
    </row>
    <row r="40" spans="1:27" ht="12.75" customHeight="1" x14ac:dyDescent="0.2">
      <c r="A40" s="40">
        <f ca="1">IF(ISBLANK(INDIRECT(CONCATENATE("'Full Data'!",A$4,ROW('Full Data'!A37)))),"",INDIRECT(CONCATENATE("'Full Data'!",A$4,ROW('Full Data'!A37))))</f>
        <v>32</v>
      </c>
      <c r="B40" s="40" t="str">
        <f ca="1">IF(ISBLANK(INDIRECT(CONCATENATE("'Full Data'!",B$4,ROW('Full Data'!B37)))),"",INDIRECT(CONCATENATE("'Full Data'!",B$4,ROW('Full Data'!B37))))</f>
        <v>Ge</v>
      </c>
      <c r="C40" s="40">
        <f ca="1">IF(ISBLANK(INDIRECT(CONCATENATE("'Full Data'!",C$4,ROW('Full Data'!C37)))),"",INDIRECT(CONCATENATE("'Full Data'!",C$4,ROW('Full Data'!C37))))</f>
        <v>14</v>
      </c>
      <c r="D40" s="40" t="str">
        <f ca="1">IF(ISBLANK(INDIRECT(CONCATENATE("'Full Data'!",D$4,ROW('Full Data'!D37)))),"",INDIRECT(CONCATENATE("'Full Data'!",D$4,ROW('Full Data'!D37))))</f>
        <v>IV A</v>
      </c>
      <c r="E40" s="40">
        <f ca="1">IF(ISBLANK(INDIRECT(CONCATENATE("'Full Data'!",E$4,ROW('Full Data'!E37)))),"",INDIRECT(CONCATENATE("'Full Data'!",E$4,ROW('Full Data'!E37))))</f>
        <v>4</v>
      </c>
      <c r="F40" s="40" t="str">
        <f ca="1">IF(ISBLANK(INDIRECT(CONCATENATE("'Full Data'!",F$4,ROW('Full Data'!F37)))),"",INDIRECT(CONCATENATE("'Full Data'!",F$4,ROW('Full Data'!F37))))</f>
        <v>germanium</v>
      </c>
      <c r="G40" s="40" t="str">
        <f ca="1">IF(ISBLANK(INDIRECT(CONCATENATE("'Full Data'!",G$4,ROW('Full Data'!G37)))),"",INDIRECT(CONCATENATE("'Full Data'!",G$4,ROW('Full Data'!G37))))</f>
        <v>72.63</v>
      </c>
      <c r="H40" s="41" t="str">
        <f ca="1">IF(ISBLANK(INDIRECT(CONCATENATE("'Full Data'!",H$4,ROW('Full Data'!H37)))),"",INDIRECT(CONCATENATE("'Full Data'!",H$4,ROW('Full Data'!H37))))</f>
        <v>+4,2</v>
      </c>
      <c r="I40" s="40"/>
      <c r="J40" s="32"/>
      <c r="K40" s="32"/>
      <c r="L40" s="42"/>
      <c r="M40" s="42"/>
      <c r="N40" s="42"/>
      <c r="O40" s="42"/>
      <c r="P40" s="42"/>
      <c r="Q40" s="42"/>
      <c r="R40" s="32"/>
      <c r="S40" s="32"/>
      <c r="T40" s="32"/>
      <c r="U40" s="32"/>
      <c r="V40" s="32"/>
      <c r="W40" s="32"/>
      <c r="X40" s="32"/>
      <c r="Y40" s="32"/>
      <c r="Z40" s="32"/>
      <c r="AA40" s="32"/>
    </row>
    <row r="41" spans="1:27" ht="12.75" customHeight="1" x14ac:dyDescent="0.2">
      <c r="A41" s="40">
        <f ca="1">IF(ISBLANK(INDIRECT(CONCATENATE("'Full Data'!",A$4,ROW('Full Data'!A38)))),"",INDIRECT(CONCATENATE("'Full Data'!",A$4,ROW('Full Data'!A38))))</f>
        <v>33</v>
      </c>
      <c r="B41" s="40" t="str">
        <f ca="1">IF(ISBLANK(INDIRECT(CONCATENATE("'Full Data'!",B$4,ROW('Full Data'!B38)))),"",INDIRECT(CONCATENATE("'Full Data'!",B$4,ROW('Full Data'!B38))))</f>
        <v>As</v>
      </c>
      <c r="C41" s="40">
        <f ca="1">IF(ISBLANK(INDIRECT(CONCATENATE("'Full Data'!",C$4,ROW('Full Data'!C38)))),"",INDIRECT(CONCATENATE("'Full Data'!",C$4,ROW('Full Data'!C38))))</f>
        <v>15</v>
      </c>
      <c r="D41" s="40" t="str">
        <f ca="1">IF(ISBLANK(INDIRECT(CONCATENATE("'Full Data'!",D$4,ROW('Full Data'!D38)))),"",INDIRECT(CONCATENATE("'Full Data'!",D$4,ROW('Full Data'!D38))))</f>
        <v>V A</v>
      </c>
      <c r="E41" s="40">
        <f ca="1">IF(ISBLANK(INDIRECT(CONCATENATE("'Full Data'!",E$4,ROW('Full Data'!E38)))),"",INDIRECT(CONCATENATE("'Full Data'!",E$4,ROW('Full Data'!E38))))</f>
        <v>4</v>
      </c>
      <c r="F41" s="40" t="str">
        <f ca="1">IF(ISBLANK(INDIRECT(CONCATENATE("'Full Data'!",F$4,ROW('Full Data'!F38)))),"",INDIRECT(CONCATENATE("'Full Data'!",F$4,ROW('Full Data'!F38))))</f>
        <v>arsenic</v>
      </c>
      <c r="G41" s="40" t="str">
        <f ca="1">IF(ISBLANK(INDIRECT(CONCATENATE("'Full Data'!",G$4,ROW('Full Data'!G38)))),"",INDIRECT(CONCATENATE("'Full Data'!",G$4,ROW('Full Data'!G38))))</f>
        <v>74.92</v>
      </c>
      <c r="H41" s="41" t="str">
        <f ca="1">IF(ISBLANK(INDIRECT(CONCATENATE("'Full Data'!",H$4,ROW('Full Data'!H38)))),"",INDIRECT(CONCATENATE("'Full Data'!",H$4,ROW('Full Data'!H38))))</f>
        <v>−3</v>
      </c>
      <c r="I41" s="40"/>
      <c r="J41" s="32"/>
      <c r="K41" s="32"/>
      <c r="L41" s="42"/>
      <c r="M41" s="42"/>
      <c r="N41" s="42"/>
      <c r="O41" s="42"/>
      <c r="P41" s="42"/>
      <c r="Q41" s="42"/>
      <c r="R41" s="32"/>
      <c r="S41" s="32"/>
      <c r="T41" s="32"/>
      <c r="U41" s="32"/>
      <c r="V41" s="32"/>
      <c r="W41" s="32"/>
      <c r="X41" s="32"/>
      <c r="Y41" s="32"/>
      <c r="Z41" s="32"/>
      <c r="AA41" s="32"/>
    </row>
    <row r="42" spans="1:27" ht="12.75" customHeight="1" x14ac:dyDescent="0.2">
      <c r="A42" s="40">
        <f ca="1">IF(ISBLANK(INDIRECT(CONCATENATE("'Full Data'!",A$4,ROW('Full Data'!A39)))),"",INDIRECT(CONCATENATE("'Full Data'!",A$4,ROW('Full Data'!A39))))</f>
        <v>34</v>
      </c>
      <c r="B42" s="40" t="str">
        <f ca="1">IF(ISBLANK(INDIRECT(CONCATENATE("'Full Data'!",B$4,ROW('Full Data'!B39)))),"",INDIRECT(CONCATENATE("'Full Data'!",B$4,ROW('Full Data'!B39))))</f>
        <v>Se</v>
      </c>
      <c r="C42" s="40">
        <f ca="1">IF(ISBLANK(INDIRECT(CONCATENATE("'Full Data'!",C$4,ROW('Full Data'!C39)))),"",INDIRECT(CONCATENATE("'Full Data'!",C$4,ROW('Full Data'!C39))))</f>
        <v>16</v>
      </c>
      <c r="D42" s="40" t="str">
        <f ca="1">IF(ISBLANK(INDIRECT(CONCATENATE("'Full Data'!",D$4,ROW('Full Data'!D39)))),"",INDIRECT(CONCATENATE("'Full Data'!",D$4,ROW('Full Data'!D39))))</f>
        <v>VI A</v>
      </c>
      <c r="E42" s="40">
        <f ca="1">IF(ISBLANK(INDIRECT(CONCATENATE("'Full Data'!",E$4,ROW('Full Data'!E39)))),"",INDIRECT(CONCATENATE("'Full Data'!",E$4,ROW('Full Data'!E39))))</f>
        <v>4</v>
      </c>
      <c r="F42" s="40" t="str">
        <f ca="1">IF(ISBLANK(INDIRECT(CONCATENATE("'Full Data'!",F$4,ROW('Full Data'!F39)))),"",INDIRECT(CONCATENATE("'Full Data'!",F$4,ROW('Full Data'!F39))))</f>
        <v>selenium</v>
      </c>
      <c r="G42" s="40" t="str">
        <f ca="1">IF(ISBLANK(INDIRECT(CONCATENATE("'Full Data'!",G$4,ROW('Full Data'!G39)))),"",INDIRECT(CONCATENATE("'Full Data'!",G$4,ROW('Full Data'!G39))))</f>
        <v>78.97</v>
      </c>
      <c r="H42" s="41" t="str">
        <f ca="1">IF(ISBLANK(INDIRECT(CONCATENATE("'Full Data'!",H$4,ROW('Full Data'!H39)))),"",INDIRECT(CONCATENATE("'Full Data'!",H$4,ROW('Full Data'!H39))))</f>
        <v>−2</v>
      </c>
      <c r="I42" s="40"/>
      <c r="J42" s="32"/>
      <c r="K42" s="32"/>
      <c r="L42" s="42"/>
      <c r="M42" s="42"/>
      <c r="N42" s="42"/>
      <c r="O42" s="42"/>
      <c r="P42" s="42"/>
      <c r="Q42" s="42"/>
      <c r="R42" s="32"/>
      <c r="S42" s="32"/>
      <c r="T42" s="32"/>
      <c r="U42" s="32"/>
      <c r="V42" s="32"/>
      <c r="W42" s="32"/>
      <c r="X42" s="32"/>
      <c r="Y42" s="32"/>
      <c r="Z42" s="32"/>
      <c r="AA42" s="32"/>
    </row>
    <row r="43" spans="1:27" ht="12.75" customHeight="1" x14ac:dyDescent="0.2">
      <c r="A43" s="40">
        <f ca="1">IF(ISBLANK(INDIRECT(CONCATENATE("'Full Data'!",A$4,ROW('Full Data'!A40)))),"",INDIRECT(CONCATENATE("'Full Data'!",A$4,ROW('Full Data'!A40))))</f>
        <v>35</v>
      </c>
      <c r="B43" s="40" t="str">
        <f ca="1">IF(ISBLANK(INDIRECT(CONCATENATE("'Full Data'!",B$4,ROW('Full Data'!B40)))),"",INDIRECT(CONCATENATE("'Full Data'!",B$4,ROW('Full Data'!B40))))</f>
        <v>Br</v>
      </c>
      <c r="C43" s="40">
        <f ca="1">IF(ISBLANK(INDIRECT(CONCATENATE("'Full Data'!",C$4,ROW('Full Data'!C40)))),"",INDIRECT(CONCATENATE("'Full Data'!",C$4,ROW('Full Data'!C40))))</f>
        <v>17</v>
      </c>
      <c r="D43" s="40" t="str">
        <f ca="1">IF(ISBLANK(INDIRECT(CONCATENATE("'Full Data'!",D$4,ROW('Full Data'!D40)))),"",INDIRECT(CONCATENATE("'Full Data'!",D$4,ROW('Full Data'!D40))))</f>
        <v>VII A</v>
      </c>
      <c r="E43" s="40">
        <f ca="1">IF(ISBLANK(INDIRECT(CONCATENATE("'Full Data'!",E$4,ROW('Full Data'!E40)))),"",INDIRECT(CONCATENATE("'Full Data'!",E$4,ROW('Full Data'!E40))))</f>
        <v>4</v>
      </c>
      <c r="F43" s="40" t="str">
        <f ca="1">IF(ISBLANK(INDIRECT(CONCATENATE("'Full Data'!",F$4,ROW('Full Data'!F40)))),"",INDIRECT(CONCATENATE("'Full Data'!",F$4,ROW('Full Data'!F40))))</f>
        <v>bromine</v>
      </c>
      <c r="G43" s="40" t="str">
        <f ca="1">IF(ISBLANK(INDIRECT(CONCATENATE("'Full Data'!",G$4,ROW('Full Data'!G40)))),"",INDIRECT(CONCATENATE("'Full Data'!",G$4,ROW('Full Data'!G40))))</f>
        <v>79.90</v>
      </c>
      <c r="H43" s="41" t="str">
        <f ca="1">IF(ISBLANK(INDIRECT(CONCATENATE("'Full Data'!",H$4,ROW('Full Data'!H40)))),"",INDIRECT(CONCATENATE("'Full Data'!",H$4,ROW('Full Data'!H40))))</f>
        <v>−1</v>
      </c>
      <c r="I43" s="40"/>
      <c r="J43" s="32"/>
      <c r="K43" s="32"/>
      <c r="L43" s="42"/>
      <c r="M43" s="42"/>
      <c r="N43" s="42"/>
      <c r="O43" s="42"/>
      <c r="P43" s="42"/>
      <c r="Q43" s="42"/>
      <c r="R43" s="32"/>
      <c r="S43" s="32"/>
      <c r="T43" s="32"/>
      <c r="U43" s="32"/>
      <c r="V43" s="32"/>
      <c r="W43" s="32"/>
      <c r="X43" s="32"/>
      <c r="Y43" s="32"/>
      <c r="Z43" s="32"/>
      <c r="AA43" s="32"/>
    </row>
    <row r="44" spans="1:27" ht="12.75" customHeight="1" x14ac:dyDescent="0.2">
      <c r="A44" s="40">
        <f ca="1">IF(ISBLANK(INDIRECT(CONCATENATE("'Full Data'!",A$4,ROW('Full Data'!A41)))),"",INDIRECT(CONCATENATE("'Full Data'!",A$4,ROW('Full Data'!A41))))</f>
        <v>36</v>
      </c>
      <c r="B44" s="40" t="str">
        <f ca="1">IF(ISBLANK(INDIRECT(CONCATENATE("'Full Data'!",B$4,ROW('Full Data'!B41)))),"",INDIRECT(CONCATENATE("'Full Data'!",B$4,ROW('Full Data'!B41))))</f>
        <v>Kr</v>
      </c>
      <c r="C44" s="40">
        <f ca="1">IF(ISBLANK(INDIRECT(CONCATENATE("'Full Data'!",C$4,ROW('Full Data'!C41)))),"",INDIRECT(CONCATENATE("'Full Data'!",C$4,ROW('Full Data'!C41))))</f>
        <v>18</v>
      </c>
      <c r="D44" s="40" t="str">
        <f ca="1">IF(ISBLANK(INDIRECT(CONCATENATE("'Full Data'!",D$4,ROW('Full Data'!D41)))),"",INDIRECT(CONCATENATE("'Full Data'!",D$4,ROW('Full Data'!D41))))</f>
        <v>VIII A</v>
      </c>
      <c r="E44" s="40">
        <f ca="1">IF(ISBLANK(INDIRECT(CONCATENATE("'Full Data'!",E$4,ROW('Full Data'!E41)))),"",INDIRECT(CONCATENATE("'Full Data'!",E$4,ROW('Full Data'!E41))))</f>
        <v>4</v>
      </c>
      <c r="F44" s="40" t="str">
        <f ca="1">IF(ISBLANK(INDIRECT(CONCATENATE("'Full Data'!",F$4,ROW('Full Data'!F41)))),"",INDIRECT(CONCATENATE("'Full Data'!",F$4,ROW('Full Data'!F41))))</f>
        <v>krypton</v>
      </c>
      <c r="G44" s="40" t="str">
        <f ca="1">IF(ISBLANK(INDIRECT(CONCATENATE("'Full Data'!",G$4,ROW('Full Data'!G41)))),"",INDIRECT(CONCATENATE("'Full Data'!",G$4,ROW('Full Data'!G41))))</f>
        <v>83.80</v>
      </c>
      <c r="H44" s="40" t="str">
        <f ca="1">IF(ISBLANK(INDIRECT(CONCATENATE("'Full Data'!",H$4,ROW('Full Data'!H41)))),"",INDIRECT(CONCATENATE("'Full Data'!",H$4,ROW('Full Data'!H41))))</f>
        <v/>
      </c>
      <c r="I44" s="40"/>
      <c r="J44" s="32"/>
      <c r="K44" s="32"/>
      <c r="L44" s="42"/>
      <c r="M44" s="42"/>
      <c r="N44" s="42"/>
      <c r="O44" s="42"/>
      <c r="P44" s="42"/>
      <c r="Q44" s="42"/>
      <c r="R44" s="32"/>
      <c r="S44" s="32"/>
      <c r="T44" s="32"/>
      <c r="U44" s="32"/>
      <c r="V44" s="32"/>
      <c r="W44" s="32"/>
      <c r="X44" s="32"/>
      <c r="Y44" s="32"/>
      <c r="Z44" s="32"/>
      <c r="AA44" s="32"/>
    </row>
    <row r="45" spans="1:27" ht="12.75" customHeight="1" x14ac:dyDescent="0.2">
      <c r="A45" s="40">
        <f ca="1">IF(ISBLANK(INDIRECT(CONCATENATE("'Full Data'!",A$4,ROW('Full Data'!A42)))),"",INDIRECT(CONCATENATE("'Full Data'!",A$4,ROW('Full Data'!A42))))</f>
        <v>37</v>
      </c>
      <c r="B45" s="40" t="str">
        <f ca="1">IF(ISBLANK(INDIRECT(CONCATENATE("'Full Data'!",B$4,ROW('Full Data'!B42)))),"",INDIRECT(CONCATENATE("'Full Data'!",B$4,ROW('Full Data'!B42))))</f>
        <v>Rb</v>
      </c>
      <c r="C45" s="40">
        <f ca="1">IF(ISBLANK(INDIRECT(CONCATENATE("'Full Data'!",C$4,ROW('Full Data'!C42)))),"",INDIRECT(CONCATENATE("'Full Data'!",C$4,ROW('Full Data'!C42))))</f>
        <v>1</v>
      </c>
      <c r="D45" s="40" t="str">
        <f ca="1">IF(ISBLANK(INDIRECT(CONCATENATE("'Full Data'!",D$4,ROW('Full Data'!D42)))),"",INDIRECT(CONCATENATE("'Full Data'!",D$4,ROW('Full Data'!D42))))</f>
        <v>I A</v>
      </c>
      <c r="E45" s="40">
        <f ca="1">IF(ISBLANK(INDIRECT(CONCATENATE("'Full Data'!",E$4,ROW('Full Data'!E42)))),"",INDIRECT(CONCATENATE("'Full Data'!",E$4,ROW('Full Data'!E42))))</f>
        <v>5</v>
      </c>
      <c r="F45" s="40" t="str">
        <f ca="1">IF(ISBLANK(INDIRECT(CONCATENATE("'Full Data'!",F$4,ROW('Full Data'!F42)))),"",INDIRECT(CONCATENATE("'Full Data'!",F$4,ROW('Full Data'!F42))))</f>
        <v>rubidium</v>
      </c>
      <c r="G45" s="40" t="str">
        <f ca="1">IF(ISBLANK(INDIRECT(CONCATENATE("'Full Data'!",G$4,ROW('Full Data'!G42)))),"",INDIRECT(CONCATENATE("'Full Data'!",G$4,ROW('Full Data'!G42))))</f>
        <v>85.47</v>
      </c>
      <c r="H45" s="41" t="str">
        <f ca="1">IF(ISBLANK(INDIRECT(CONCATENATE("'Full Data'!",H$4,ROW('Full Data'!H42)))),"",INDIRECT(CONCATENATE("'Full Data'!",H$4,ROW('Full Data'!H42))))</f>
        <v>+1</v>
      </c>
      <c r="I45" s="40"/>
      <c r="J45" s="32"/>
      <c r="K45" s="32"/>
      <c r="L45" s="42"/>
      <c r="M45" s="42"/>
      <c r="N45" s="42"/>
      <c r="O45" s="42"/>
      <c r="P45" s="42"/>
      <c r="Q45" s="42"/>
      <c r="R45" s="32"/>
      <c r="S45" s="32"/>
      <c r="T45" s="32"/>
      <c r="U45" s="32"/>
      <c r="V45" s="32"/>
      <c r="W45" s="32"/>
      <c r="X45" s="32"/>
      <c r="Y45" s="32"/>
      <c r="Z45" s="32"/>
      <c r="AA45" s="32"/>
    </row>
    <row r="46" spans="1:27" ht="12.75" customHeight="1" x14ac:dyDescent="0.2">
      <c r="A46" s="40">
        <f ca="1">IF(ISBLANK(INDIRECT(CONCATENATE("'Full Data'!",A$4,ROW('Full Data'!A43)))),"",INDIRECT(CONCATENATE("'Full Data'!",A$4,ROW('Full Data'!A43))))</f>
        <v>38</v>
      </c>
      <c r="B46" s="40" t="str">
        <f ca="1">IF(ISBLANK(INDIRECT(CONCATENATE("'Full Data'!",B$4,ROW('Full Data'!B43)))),"",INDIRECT(CONCATENATE("'Full Data'!",B$4,ROW('Full Data'!B43))))</f>
        <v>Sr</v>
      </c>
      <c r="C46" s="40">
        <f ca="1">IF(ISBLANK(INDIRECT(CONCATENATE("'Full Data'!",C$4,ROW('Full Data'!C43)))),"",INDIRECT(CONCATENATE("'Full Data'!",C$4,ROW('Full Data'!C43))))</f>
        <v>2</v>
      </c>
      <c r="D46" s="40" t="str">
        <f ca="1">IF(ISBLANK(INDIRECT(CONCATENATE("'Full Data'!",D$4,ROW('Full Data'!D43)))),"",INDIRECT(CONCATENATE("'Full Data'!",D$4,ROW('Full Data'!D43))))</f>
        <v>II A</v>
      </c>
      <c r="E46" s="40">
        <f ca="1">IF(ISBLANK(INDIRECT(CONCATENATE("'Full Data'!",E$4,ROW('Full Data'!E43)))),"",INDIRECT(CONCATENATE("'Full Data'!",E$4,ROW('Full Data'!E43))))</f>
        <v>5</v>
      </c>
      <c r="F46" s="40" t="str">
        <f ca="1">IF(ISBLANK(INDIRECT(CONCATENATE("'Full Data'!",F$4,ROW('Full Data'!F43)))),"",INDIRECT(CONCATENATE("'Full Data'!",F$4,ROW('Full Data'!F43))))</f>
        <v>strontium</v>
      </c>
      <c r="G46" s="40" t="str">
        <f ca="1">IF(ISBLANK(INDIRECT(CONCATENATE("'Full Data'!",G$4,ROW('Full Data'!G43)))),"",INDIRECT(CONCATENATE("'Full Data'!",G$4,ROW('Full Data'!G43))))</f>
        <v>87.62</v>
      </c>
      <c r="H46" s="41" t="str">
        <f ca="1">IF(ISBLANK(INDIRECT(CONCATENATE("'Full Data'!",H$4,ROW('Full Data'!H43)))),"",INDIRECT(CONCATENATE("'Full Data'!",H$4,ROW('Full Data'!H43))))</f>
        <v>+2</v>
      </c>
      <c r="I46" s="40"/>
      <c r="J46" s="32"/>
      <c r="K46" s="32"/>
      <c r="L46" s="42"/>
      <c r="M46" s="42"/>
      <c r="N46" s="42"/>
      <c r="O46" s="42"/>
      <c r="P46" s="42"/>
      <c r="Q46" s="42"/>
      <c r="R46" s="32"/>
      <c r="S46" s="32"/>
      <c r="T46" s="32"/>
      <c r="U46" s="32"/>
      <c r="V46" s="32"/>
      <c r="W46" s="32"/>
      <c r="X46" s="32"/>
      <c r="Y46" s="32"/>
      <c r="Z46" s="32"/>
      <c r="AA46" s="32"/>
    </row>
    <row r="47" spans="1:27" ht="12.75" customHeight="1" x14ac:dyDescent="0.2">
      <c r="A47" s="40">
        <f ca="1">IF(ISBLANK(INDIRECT(CONCATENATE("'Full Data'!",A$4,ROW('Full Data'!A44)))),"",INDIRECT(CONCATENATE("'Full Data'!",A$4,ROW('Full Data'!A44))))</f>
        <v>39</v>
      </c>
      <c r="B47" s="40" t="str">
        <f ca="1">IF(ISBLANK(INDIRECT(CONCATENATE("'Full Data'!",B$4,ROW('Full Data'!B44)))),"",INDIRECT(CONCATENATE("'Full Data'!",B$4,ROW('Full Data'!B44))))</f>
        <v>Y</v>
      </c>
      <c r="C47" s="40">
        <f ca="1">IF(ISBLANK(INDIRECT(CONCATENATE("'Full Data'!",C$4,ROW('Full Data'!C44)))),"",INDIRECT(CONCATENATE("'Full Data'!",C$4,ROW('Full Data'!C44))))</f>
        <v>3</v>
      </c>
      <c r="D47" s="40" t="str">
        <f ca="1">IF(ISBLANK(INDIRECT(CONCATENATE("'Full Data'!",D$4,ROW('Full Data'!D44)))),"",INDIRECT(CONCATENATE("'Full Data'!",D$4,ROW('Full Data'!D44))))</f>
        <v>III B</v>
      </c>
      <c r="E47" s="40">
        <f ca="1">IF(ISBLANK(INDIRECT(CONCATENATE("'Full Data'!",E$4,ROW('Full Data'!E44)))),"",INDIRECT(CONCATENATE("'Full Data'!",E$4,ROW('Full Data'!E44))))</f>
        <v>5</v>
      </c>
      <c r="F47" s="40" t="str">
        <f ca="1">IF(ISBLANK(INDIRECT(CONCATENATE("'Full Data'!",F$4,ROW('Full Data'!F44)))),"",INDIRECT(CONCATENATE("'Full Data'!",F$4,ROW('Full Data'!F44))))</f>
        <v>yttrium</v>
      </c>
      <c r="G47" s="40" t="str">
        <f ca="1">IF(ISBLANK(INDIRECT(CONCATENATE("'Full Data'!",G$4,ROW('Full Data'!G44)))),"",INDIRECT(CONCATENATE("'Full Data'!",G$4,ROW('Full Data'!G44))))</f>
        <v>88.91</v>
      </c>
      <c r="H47" s="41" t="str">
        <f ca="1">IF(ISBLANK(INDIRECT(CONCATENATE("'Full Data'!",H$4,ROW('Full Data'!H44)))),"",INDIRECT(CONCATENATE("'Full Data'!",H$4,ROW('Full Data'!H44))))</f>
        <v>+3</v>
      </c>
      <c r="I47" s="40"/>
      <c r="J47" s="32"/>
      <c r="K47" s="32"/>
      <c r="L47" s="42"/>
      <c r="M47" s="42"/>
      <c r="N47" s="42"/>
      <c r="O47" s="42"/>
      <c r="P47" s="42"/>
      <c r="Q47" s="42"/>
      <c r="R47" s="32"/>
      <c r="S47" s="32"/>
      <c r="T47" s="32"/>
      <c r="U47" s="32"/>
      <c r="V47" s="32"/>
      <c r="W47" s="32"/>
      <c r="X47" s="32"/>
      <c r="Y47" s="32"/>
      <c r="Z47" s="32"/>
      <c r="AA47" s="32"/>
    </row>
    <row r="48" spans="1:27" ht="12.75" customHeight="1" x14ac:dyDescent="0.2">
      <c r="A48" s="40">
        <f ca="1">IF(ISBLANK(INDIRECT(CONCATENATE("'Full Data'!",A$4,ROW('Full Data'!A45)))),"",INDIRECT(CONCATENATE("'Full Data'!",A$4,ROW('Full Data'!A45))))</f>
        <v>40</v>
      </c>
      <c r="B48" s="40" t="str">
        <f ca="1">IF(ISBLANK(INDIRECT(CONCATENATE("'Full Data'!",B$4,ROW('Full Data'!B45)))),"",INDIRECT(CONCATENATE("'Full Data'!",B$4,ROW('Full Data'!B45))))</f>
        <v>Zr</v>
      </c>
      <c r="C48" s="40">
        <f ca="1">IF(ISBLANK(INDIRECT(CONCATENATE("'Full Data'!",C$4,ROW('Full Data'!C45)))),"",INDIRECT(CONCATENATE("'Full Data'!",C$4,ROW('Full Data'!C45))))</f>
        <v>4</v>
      </c>
      <c r="D48" s="40" t="str">
        <f ca="1">IF(ISBLANK(INDIRECT(CONCATENATE("'Full Data'!",D$4,ROW('Full Data'!D45)))),"",INDIRECT(CONCATENATE("'Full Data'!",D$4,ROW('Full Data'!D45))))</f>
        <v>IV B</v>
      </c>
      <c r="E48" s="40">
        <f ca="1">IF(ISBLANK(INDIRECT(CONCATENATE("'Full Data'!",E$4,ROW('Full Data'!E45)))),"",INDIRECT(CONCATENATE("'Full Data'!",E$4,ROW('Full Data'!E45))))</f>
        <v>5</v>
      </c>
      <c r="F48" s="40" t="str">
        <f ca="1">IF(ISBLANK(INDIRECT(CONCATENATE("'Full Data'!",F$4,ROW('Full Data'!F45)))),"",INDIRECT(CONCATENATE("'Full Data'!",F$4,ROW('Full Data'!F45))))</f>
        <v>zirconium</v>
      </c>
      <c r="G48" s="40" t="str">
        <f ca="1">IF(ISBLANK(INDIRECT(CONCATENATE("'Full Data'!",G$4,ROW('Full Data'!G45)))),"",INDIRECT(CONCATENATE("'Full Data'!",G$4,ROW('Full Data'!G45))))</f>
        <v>91.22</v>
      </c>
      <c r="H48" s="41" t="str">
        <f ca="1">IF(ISBLANK(INDIRECT(CONCATENATE("'Full Data'!",H$4,ROW('Full Data'!H45)))),"",INDIRECT(CONCATENATE("'Full Data'!",H$4,ROW('Full Data'!H45))))</f>
        <v>+4</v>
      </c>
      <c r="I48" s="40"/>
      <c r="J48" s="32"/>
      <c r="K48" s="32"/>
      <c r="L48" s="42"/>
      <c r="M48" s="42"/>
      <c r="N48" s="42"/>
      <c r="O48" s="42"/>
      <c r="P48" s="42"/>
      <c r="Q48" s="42"/>
      <c r="R48" s="32"/>
      <c r="S48" s="32"/>
      <c r="T48" s="32"/>
      <c r="U48" s="32"/>
      <c r="V48" s="32"/>
      <c r="W48" s="32"/>
      <c r="X48" s="32"/>
      <c r="Y48" s="32"/>
      <c r="Z48" s="32"/>
      <c r="AA48" s="32"/>
    </row>
    <row r="49" spans="1:27" ht="12.75" customHeight="1" x14ac:dyDescent="0.2">
      <c r="A49" s="40">
        <f ca="1">IF(ISBLANK(INDIRECT(CONCATENATE("'Full Data'!",A$4,ROW('Full Data'!A46)))),"",INDIRECT(CONCATENATE("'Full Data'!",A$4,ROW('Full Data'!A46))))</f>
        <v>41</v>
      </c>
      <c r="B49" s="40" t="str">
        <f ca="1">IF(ISBLANK(INDIRECT(CONCATENATE("'Full Data'!",B$4,ROW('Full Data'!B46)))),"",INDIRECT(CONCATENATE("'Full Data'!",B$4,ROW('Full Data'!B46))))</f>
        <v>Nb</v>
      </c>
      <c r="C49" s="40">
        <f ca="1">IF(ISBLANK(INDIRECT(CONCATENATE("'Full Data'!",C$4,ROW('Full Data'!C46)))),"",INDIRECT(CONCATENATE("'Full Data'!",C$4,ROW('Full Data'!C46))))</f>
        <v>5</v>
      </c>
      <c r="D49" s="40" t="str">
        <f ca="1">IF(ISBLANK(INDIRECT(CONCATENATE("'Full Data'!",D$4,ROW('Full Data'!D46)))),"",INDIRECT(CONCATENATE("'Full Data'!",D$4,ROW('Full Data'!D46))))</f>
        <v>VI B</v>
      </c>
      <c r="E49" s="40">
        <f ca="1">IF(ISBLANK(INDIRECT(CONCATENATE("'Full Data'!",E$4,ROW('Full Data'!E46)))),"",INDIRECT(CONCATENATE("'Full Data'!",E$4,ROW('Full Data'!E46))))</f>
        <v>5</v>
      </c>
      <c r="F49" s="40" t="str">
        <f ca="1">IF(ISBLANK(INDIRECT(CONCATENATE("'Full Data'!",F$4,ROW('Full Data'!F46)))),"",INDIRECT(CONCATENATE("'Full Data'!",F$4,ROW('Full Data'!F46))))</f>
        <v>niobium</v>
      </c>
      <c r="G49" s="40" t="str">
        <f ca="1">IF(ISBLANK(INDIRECT(CONCATENATE("'Full Data'!",G$4,ROW('Full Data'!G46)))),"",INDIRECT(CONCATENATE("'Full Data'!",G$4,ROW('Full Data'!G46))))</f>
        <v>92.91</v>
      </c>
      <c r="H49" s="41" t="str">
        <f ca="1">IF(ISBLANK(INDIRECT(CONCATENATE("'Full Data'!",H$4,ROW('Full Data'!H46)))),"",INDIRECT(CONCATENATE("'Full Data'!",H$4,ROW('Full Data'!H46))))</f>
        <v>+5,3</v>
      </c>
      <c r="I49" s="40"/>
      <c r="J49" s="32"/>
      <c r="K49" s="32"/>
      <c r="L49" s="42"/>
      <c r="M49" s="42"/>
      <c r="N49" s="42"/>
      <c r="O49" s="42"/>
      <c r="P49" s="42"/>
      <c r="Q49" s="42"/>
      <c r="R49" s="32"/>
      <c r="S49" s="32"/>
      <c r="T49" s="32"/>
      <c r="U49" s="32"/>
      <c r="V49" s="32"/>
      <c r="W49" s="32"/>
      <c r="X49" s="32"/>
      <c r="Y49" s="32"/>
      <c r="Z49" s="32"/>
      <c r="AA49" s="32"/>
    </row>
    <row r="50" spans="1:27" ht="12.75" customHeight="1" x14ac:dyDescent="0.2">
      <c r="A50" s="40">
        <f ca="1">IF(ISBLANK(INDIRECT(CONCATENATE("'Full Data'!",A$4,ROW('Full Data'!A47)))),"",INDIRECT(CONCATENATE("'Full Data'!",A$4,ROW('Full Data'!A47))))</f>
        <v>42</v>
      </c>
      <c r="B50" s="40" t="str">
        <f ca="1">IF(ISBLANK(INDIRECT(CONCATENATE("'Full Data'!",B$4,ROW('Full Data'!B47)))),"",INDIRECT(CONCATENATE("'Full Data'!",B$4,ROW('Full Data'!B47))))</f>
        <v>Mo</v>
      </c>
      <c r="C50" s="40">
        <f ca="1">IF(ISBLANK(INDIRECT(CONCATENATE("'Full Data'!",C$4,ROW('Full Data'!C47)))),"",INDIRECT(CONCATENATE("'Full Data'!",C$4,ROW('Full Data'!C47))))</f>
        <v>6</v>
      </c>
      <c r="D50" s="40" t="str">
        <f ca="1">IF(ISBLANK(INDIRECT(CONCATENATE("'Full Data'!",D$4,ROW('Full Data'!D47)))),"",INDIRECT(CONCATENATE("'Full Data'!",D$4,ROW('Full Data'!D47))))</f>
        <v>VI B</v>
      </c>
      <c r="E50" s="40">
        <f ca="1">IF(ISBLANK(INDIRECT(CONCATENATE("'Full Data'!",E$4,ROW('Full Data'!E47)))),"",INDIRECT(CONCATENATE("'Full Data'!",E$4,ROW('Full Data'!E47))))</f>
        <v>5</v>
      </c>
      <c r="F50" s="40" t="str">
        <f ca="1">IF(ISBLANK(INDIRECT(CONCATENATE("'Full Data'!",F$4,ROW('Full Data'!F47)))),"",INDIRECT(CONCATENATE("'Full Data'!",F$4,ROW('Full Data'!F47))))</f>
        <v>molybdenum</v>
      </c>
      <c r="G50" s="40" t="str">
        <f ca="1">IF(ISBLANK(INDIRECT(CONCATENATE("'Full Data'!",G$4,ROW('Full Data'!G47)))),"",INDIRECT(CONCATENATE("'Full Data'!",G$4,ROW('Full Data'!G47))))</f>
        <v>95.95</v>
      </c>
      <c r="H50" s="41" t="str">
        <f ca="1">IF(ISBLANK(INDIRECT(CONCATENATE("'Full Data'!",H$4,ROW('Full Data'!H47)))),"",INDIRECT(CONCATENATE("'Full Data'!",H$4,ROW('Full Data'!H47))))</f>
        <v>+6,3,5</v>
      </c>
      <c r="I50" s="40"/>
      <c r="J50" s="32"/>
      <c r="K50" s="32"/>
      <c r="L50" s="42"/>
      <c r="M50" s="42"/>
      <c r="N50" s="42"/>
      <c r="O50" s="42"/>
      <c r="P50" s="42"/>
      <c r="Q50" s="42"/>
      <c r="R50" s="32"/>
      <c r="S50" s="32"/>
      <c r="T50" s="32"/>
      <c r="U50" s="32"/>
      <c r="V50" s="32"/>
      <c r="W50" s="32"/>
      <c r="X50" s="32"/>
      <c r="Y50" s="32"/>
      <c r="Z50" s="32"/>
      <c r="AA50" s="32"/>
    </row>
    <row r="51" spans="1:27" ht="12.75" customHeight="1" x14ac:dyDescent="0.2">
      <c r="A51" s="40">
        <f ca="1">IF(ISBLANK(INDIRECT(CONCATENATE("'Full Data'!",A$4,ROW('Full Data'!A48)))),"",INDIRECT(CONCATENATE("'Full Data'!",A$4,ROW('Full Data'!A48))))</f>
        <v>43</v>
      </c>
      <c r="B51" s="40" t="str">
        <f ca="1">IF(ISBLANK(INDIRECT(CONCATENATE("'Full Data'!",B$4,ROW('Full Data'!B48)))),"",INDIRECT(CONCATENATE("'Full Data'!",B$4,ROW('Full Data'!B48))))</f>
        <v>Tc</v>
      </c>
      <c r="C51" s="40">
        <f ca="1">IF(ISBLANK(INDIRECT(CONCATENATE("'Full Data'!",C$4,ROW('Full Data'!C48)))),"",INDIRECT(CONCATENATE("'Full Data'!",C$4,ROW('Full Data'!C48))))</f>
        <v>7</v>
      </c>
      <c r="D51" s="40" t="str">
        <f ca="1">IF(ISBLANK(INDIRECT(CONCATENATE("'Full Data'!",D$4,ROW('Full Data'!D48)))),"",INDIRECT(CONCATENATE("'Full Data'!",D$4,ROW('Full Data'!D48))))</f>
        <v>VII B</v>
      </c>
      <c r="E51" s="40">
        <f ca="1">IF(ISBLANK(INDIRECT(CONCATENATE("'Full Data'!",E$4,ROW('Full Data'!E48)))),"",INDIRECT(CONCATENATE("'Full Data'!",E$4,ROW('Full Data'!E48))))</f>
        <v>5</v>
      </c>
      <c r="F51" s="40" t="str">
        <f ca="1">IF(ISBLANK(INDIRECT(CONCATENATE("'Full Data'!",F$4,ROW('Full Data'!F48)))),"",INDIRECT(CONCATENATE("'Full Data'!",F$4,ROW('Full Data'!F48))))</f>
        <v>technetium</v>
      </c>
      <c r="G51" s="40" t="str">
        <f ca="1">IF(ISBLANK(INDIRECT(CONCATENATE("'Full Data'!",G$4,ROW('Full Data'!G48)))),"",INDIRECT(CONCATENATE("'Full Data'!",G$4,ROW('Full Data'!G48))))</f>
        <v>98</v>
      </c>
      <c r="H51" s="41" t="str">
        <f ca="1">IF(ISBLANK(INDIRECT(CONCATENATE("'Full Data'!",H$4,ROW('Full Data'!H48)))),"",INDIRECT(CONCATENATE("'Full Data'!",H$4,ROW('Full Data'!H48))))</f>
        <v>+7,4,6</v>
      </c>
      <c r="I51" s="40"/>
      <c r="J51" s="32"/>
      <c r="K51" s="32"/>
      <c r="L51" s="42"/>
      <c r="M51" s="42"/>
      <c r="N51" s="42"/>
      <c r="O51" s="42"/>
      <c r="P51" s="42"/>
      <c r="Q51" s="42"/>
      <c r="R51" s="32"/>
      <c r="S51" s="32"/>
      <c r="T51" s="32"/>
      <c r="U51" s="32"/>
      <c r="V51" s="32"/>
      <c r="W51" s="32"/>
      <c r="X51" s="32"/>
      <c r="Y51" s="32"/>
      <c r="Z51" s="32"/>
      <c r="AA51" s="32"/>
    </row>
    <row r="52" spans="1:27" ht="12.75" customHeight="1" x14ac:dyDescent="0.2">
      <c r="A52" s="40">
        <f ca="1">IF(ISBLANK(INDIRECT(CONCATENATE("'Full Data'!",A$4,ROW('Full Data'!A49)))),"",INDIRECT(CONCATENATE("'Full Data'!",A$4,ROW('Full Data'!A49))))</f>
        <v>44</v>
      </c>
      <c r="B52" s="40" t="str">
        <f ca="1">IF(ISBLANK(INDIRECT(CONCATENATE("'Full Data'!",B$4,ROW('Full Data'!B49)))),"",INDIRECT(CONCATENATE("'Full Data'!",B$4,ROW('Full Data'!B49))))</f>
        <v>Ru</v>
      </c>
      <c r="C52" s="40">
        <f ca="1">IF(ISBLANK(INDIRECT(CONCATENATE("'Full Data'!",C$4,ROW('Full Data'!C49)))),"",INDIRECT(CONCATENATE("'Full Data'!",C$4,ROW('Full Data'!C49))))</f>
        <v>8</v>
      </c>
      <c r="D52" s="40" t="str">
        <f ca="1">IF(ISBLANK(INDIRECT(CONCATENATE("'Full Data'!",D$4,ROW('Full Data'!D49)))),"",INDIRECT(CONCATENATE("'Full Data'!",D$4,ROW('Full Data'!D49))))</f>
        <v>VIII B</v>
      </c>
      <c r="E52" s="40">
        <f ca="1">IF(ISBLANK(INDIRECT(CONCATENATE("'Full Data'!",E$4,ROW('Full Data'!E49)))),"",INDIRECT(CONCATENATE("'Full Data'!",E$4,ROW('Full Data'!E49))))</f>
        <v>5</v>
      </c>
      <c r="F52" s="40" t="str">
        <f ca="1">IF(ISBLANK(INDIRECT(CONCATENATE("'Full Data'!",F$4,ROW('Full Data'!F49)))),"",INDIRECT(CONCATENATE("'Full Data'!",F$4,ROW('Full Data'!F49))))</f>
        <v>ruthenium</v>
      </c>
      <c r="G52" s="40" t="str">
        <f ca="1">IF(ISBLANK(INDIRECT(CONCATENATE("'Full Data'!",G$4,ROW('Full Data'!G49)))),"",INDIRECT(CONCATENATE("'Full Data'!",G$4,ROW('Full Data'!G49))))</f>
        <v>101.1</v>
      </c>
      <c r="H52" s="41" t="str">
        <f ca="1">IF(ISBLANK(INDIRECT(CONCATENATE("'Full Data'!",H$4,ROW('Full Data'!H49)))),"",INDIRECT(CONCATENATE("'Full Data'!",H$4,ROW('Full Data'!H49))))</f>
        <v>+4,3,6,8</v>
      </c>
      <c r="I52" s="40"/>
      <c r="J52" s="32"/>
      <c r="K52" s="32"/>
      <c r="L52" s="42"/>
      <c r="M52" s="42"/>
      <c r="N52" s="42"/>
      <c r="O52" s="42"/>
      <c r="P52" s="42"/>
      <c r="Q52" s="42"/>
      <c r="R52" s="32"/>
      <c r="S52" s="32"/>
      <c r="T52" s="32"/>
      <c r="U52" s="32"/>
      <c r="V52" s="32"/>
      <c r="W52" s="32"/>
      <c r="X52" s="32"/>
      <c r="Y52" s="32"/>
      <c r="Z52" s="32"/>
      <c r="AA52" s="32"/>
    </row>
    <row r="53" spans="1:27" ht="12.75" customHeight="1" x14ac:dyDescent="0.2">
      <c r="A53" s="40">
        <f ca="1">IF(ISBLANK(INDIRECT(CONCATENATE("'Full Data'!",A$4,ROW('Full Data'!A50)))),"",INDIRECT(CONCATENATE("'Full Data'!",A$4,ROW('Full Data'!A50))))</f>
        <v>45</v>
      </c>
      <c r="B53" s="40" t="str">
        <f ca="1">IF(ISBLANK(INDIRECT(CONCATENATE("'Full Data'!",B$4,ROW('Full Data'!B50)))),"",INDIRECT(CONCATENATE("'Full Data'!",B$4,ROW('Full Data'!B50))))</f>
        <v>Rh</v>
      </c>
      <c r="C53" s="40">
        <f ca="1">IF(ISBLANK(INDIRECT(CONCATENATE("'Full Data'!",C$4,ROW('Full Data'!C50)))),"",INDIRECT(CONCATENATE("'Full Data'!",C$4,ROW('Full Data'!C50))))</f>
        <v>9</v>
      </c>
      <c r="D53" s="40" t="str">
        <f ca="1">IF(ISBLANK(INDIRECT(CONCATENATE("'Full Data'!",D$4,ROW('Full Data'!D50)))),"",INDIRECT(CONCATENATE("'Full Data'!",D$4,ROW('Full Data'!D50))))</f>
        <v>VIII B</v>
      </c>
      <c r="E53" s="40">
        <f ca="1">IF(ISBLANK(INDIRECT(CONCATENATE("'Full Data'!",E$4,ROW('Full Data'!E50)))),"",INDIRECT(CONCATENATE("'Full Data'!",E$4,ROW('Full Data'!E50))))</f>
        <v>5</v>
      </c>
      <c r="F53" s="40" t="str">
        <f ca="1">IF(ISBLANK(INDIRECT(CONCATENATE("'Full Data'!",F$4,ROW('Full Data'!F50)))),"",INDIRECT(CONCATENATE("'Full Data'!",F$4,ROW('Full Data'!F50))))</f>
        <v>rhodium</v>
      </c>
      <c r="G53" s="40" t="str">
        <f ca="1">IF(ISBLANK(INDIRECT(CONCATENATE("'Full Data'!",G$4,ROW('Full Data'!G50)))),"",INDIRECT(CONCATENATE("'Full Data'!",G$4,ROW('Full Data'!G50))))</f>
        <v>102.9</v>
      </c>
      <c r="H53" s="41" t="str">
        <f ca="1">IF(ISBLANK(INDIRECT(CONCATENATE("'Full Data'!",H$4,ROW('Full Data'!H50)))),"",INDIRECT(CONCATENATE("'Full Data'!",H$4,ROW('Full Data'!H50))))</f>
        <v>+3,4,6</v>
      </c>
      <c r="I53" s="40"/>
      <c r="J53" s="32"/>
      <c r="K53" s="32"/>
      <c r="L53" s="42"/>
      <c r="M53" s="42"/>
      <c r="N53" s="42"/>
      <c r="O53" s="42"/>
      <c r="P53" s="42"/>
      <c r="Q53" s="42"/>
      <c r="R53" s="32"/>
      <c r="S53" s="32"/>
      <c r="T53" s="32"/>
      <c r="U53" s="32"/>
      <c r="V53" s="32"/>
      <c r="W53" s="32"/>
      <c r="X53" s="32"/>
      <c r="Y53" s="32"/>
      <c r="Z53" s="32"/>
      <c r="AA53" s="32"/>
    </row>
    <row r="54" spans="1:27" ht="12.75" customHeight="1" x14ac:dyDescent="0.2">
      <c r="A54" s="40">
        <f ca="1">IF(ISBLANK(INDIRECT(CONCATENATE("'Full Data'!",A$4,ROW('Full Data'!A51)))),"",INDIRECT(CONCATENATE("'Full Data'!",A$4,ROW('Full Data'!A51))))</f>
        <v>46</v>
      </c>
      <c r="B54" s="40" t="str">
        <f ca="1">IF(ISBLANK(INDIRECT(CONCATENATE("'Full Data'!",B$4,ROW('Full Data'!B51)))),"",INDIRECT(CONCATENATE("'Full Data'!",B$4,ROW('Full Data'!B51))))</f>
        <v>Pd</v>
      </c>
      <c r="C54" s="40">
        <f ca="1">IF(ISBLANK(INDIRECT(CONCATENATE("'Full Data'!",C$4,ROW('Full Data'!C51)))),"",INDIRECT(CONCATENATE("'Full Data'!",C$4,ROW('Full Data'!C51))))</f>
        <v>10</v>
      </c>
      <c r="D54" s="40" t="str">
        <f ca="1">IF(ISBLANK(INDIRECT(CONCATENATE("'Full Data'!",D$4,ROW('Full Data'!D51)))),"",INDIRECT(CONCATENATE("'Full Data'!",D$4,ROW('Full Data'!D51))))</f>
        <v>VIII B</v>
      </c>
      <c r="E54" s="40">
        <f ca="1">IF(ISBLANK(INDIRECT(CONCATENATE("'Full Data'!",E$4,ROW('Full Data'!E51)))),"",INDIRECT(CONCATENATE("'Full Data'!",E$4,ROW('Full Data'!E51))))</f>
        <v>5</v>
      </c>
      <c r="F54" s="40" t="str">
        <f ca="1">IF(ISBLANK(INDIRECT(CONCATENATE("'Full Data'!",F$4,ROW('Full Data'!F51)))),"",INDIRECT(CONCATENATE("'Full Data'!",F$4,ROW('Full Data'!F51))))</f>
        <v>palladium</v>
      </c>
      <c r="G54" s="40" t="str">
        <f ca="1">IF(ISBLANK(INDIRECT(CONCATENATE("'Full Data'!",G$4,ROW('Full Data'!G51)))),"",INDIRECT(CONCATENATE("'Full Data'!",G$4,ROW('Full Data'!G51))))</f>
        <v>106.4</v>
      </c>
      <c r="H54" s="41" t="str">
        <f ca="1">IF(ISBLANK(INDIRECT(CONCATENATE("'Full Data'!",H$4,ROW('Full Data'!H51)))),"",INDIRECT(CONCATENATE("'Full Data'!",H$4,ROW('Full Data'!H51))))</f>
        <v>+2,4</v>
      </c>
      <c r="I54" s="40"/>
      <c r="J54" s="32"/>
      <c r="K54" s="32"/>
      <c r="L54" s="42"/>
      <c r="M54" s="42"/>
      <c r="N54" s="42"/>
      <c r="O54" s="42"/>
      <c r="P54" s="42"/>
      <c r="Q54" s="42"/>
      <c r="R54" s="32"/>
      <c r="S54" s="32"/>
      <c r="T54" s="32"/>
      <c r="U54" s="32"/>
      <c r="V54" s="32"/>
      <c r="W54" s="32"/>
      <c r="X54" s="32"/>
      <c r="Y54" s="32"/>
      <c r="Z54" s="32"/>
      <c r="AA54" s="32"/>
    </row>
    <row r="55" spans="1:27" ht="12.75" customHeight="1" x14ac:dyDescent="0.2">
      <c r="A55" s="40">
        <f ca="1">IF(ISBLANK(INDIRECT(CONCATENATE("'Full Data'!",A$4,ROW('Full Data'!A52)))),"",INDIRECT(CONCATENATE("'Full Data'!",A$4,ROW('Full Data'!A52))))</f>
        <v>47</v>
      </c>
      <c r="B55" s="40" t="str">
        <f ca="1">IF(ISBLANK(INDIRECT(CONCATENATE("'Full Data'!",B$4,ROW('Full Data'!B52)))),"",INDIRECT(CONCATENATE("'Full Data'!",B$4,ROW('Full Data'!B52))))</f>
        <v>Ag</v>
      </c>
      <c r="C55" s="40">
        <f ca="1">IF(ISBLANK(INDIRECT(CONCATENATE("'Full Data'!",C$4,ROW('Full Data'!C52)))),"",INDIRECT(CONCATENATE("'Full Data'!",C$4,ROW('Full Data'!C52))))</f>
        <v>11</v>
      </c>
      <c r="D55" s="40" t="str">
        <f ca="1">IF(ISBLANK(INDIRECT(CONCATENATE("'Full Data'!",D$4,ROW('Full Data'!D52)))),"",INDIRECT(CONCATENATE("'Full Data'!",D$4,ROW('Full Data'!D52))))</f>
        <v>I B</v>
      </c>
      <c r="E55" s="40">
        <f ca="1">IF(ISBLANK(INDIRECT(CONCATENATE("'Full Data'!",E$4,ROW('Full Data'!E52)))),"",INDIRECT(CONCATENATE("'Full Data'!",E$4,ROW('Full Data'!E52))))</f>
        <v>5</v>
      </c>
      <c r="F55" s="40" t="str">
        <f ca="1">IF(ISBLANK(INDIRECT(CONCATENATE("'Full Data'!",F$4,ROW('Full Data'!F52)))),"",INDIRECT(CONCATENATE("'Full Data'!",F$4,ROW('Full Data'!F52))))</f>
        <v>silver</v>
      </c>
      <c r="G55" s="40" t="str">
        <f ca="1">IF(ISBLANK(INDIRECT(CONCATENATE("'Full Data'!",G$4,ROW('Full Data'!G52)))),"",INDIRECT(CONCATENATE("'Full Data'!",G$4,ROW('Full Data'!G52))))</f>
        <v>107.9</v>
      </c>
      <c r="H55" s="41" t="str">
        <f ca="1">IF(ISBLANK(INDIRECT(CONCATENATE("'Full Data'!",H$4,ROW('Full Data'!H52)))),"",INDIRECT(CONCATENATE("'Full Data'!",H$4,ROW('Full Data'!H52))))</f>
        <v>+1</v>
      </c>
      <c r="I55" s="40"/>
      <c r="J55" s="32"/>
      <c r="K55" s="32"/>
      <c r="L55" s="42"/>
      <c r="M55" s="42"/>
      <c r="N55" s="42"/>
      <c r="O55" s="42"/>
      <c r="P55" s="42"/>
      <c r="Q55" s="42"/>
      <c r="R55" s="32"/>
      <c r="S55" s="32"/>
      <c r="T55" s="32"/>
      <c r="U55" s="32"/>
      <c r="V55" s="32"/>
      <c r="W55" s="32"/>
      <c r="X55" s="32"/>
      <c r="Y55" s="32"/>
      <c r="Z55" s="32"/>
      <c r="AA55" s="32"/>
    </row>
    <row r="56" spans="1:27" ht="12.75" customHeight="1" x14ac:dyDescent="0.2">
      <c r="A56" s="40">
        <f ca="1">IF(ISBLANK(INDIRECT(CONCATENATE("'Full Data'!",A$4,ROW('Full Data'!A53)))),"",INDIRECT(CONCATENATE("'Full Data'!",A$4,ROW('Full Data'!A53))))</f>
        <v>48</v>
      </c>
      <c r="B56" s="40" t="str">
        <f ca="1">IF(ISBLANK(INDIRECT(CONCATENATE("'Full Data'!",B$4,ROW('Full Data'!B53)))),"",INDIRECT(CONCATENATE("'Full Data'!",B$4,ROW('Full Data'!B53))))</f>
        <v>Cd</v>
      </c>
      <c r="C56" s="40">
        <f ca="1">IF(ISBLANK(INDIRECT(CONCATENATE("'Full Data'!",C$4,ROW('Full Data'!C53)))),"",INDIRECT(CONCATENATE("'Full Data'!",C$4,ROW('Full Data'!C53))))</f>
        <v>12</v>
      </c>
      <c r="D56" s="40" t="str">
        <f ca="1">IF(ISBLANK(INDIRECT(CONCATENATE("'Full Data'!",D$4,ROW('Full Data'!D53)))),"",INDIRECT(CONCATENATE("'Full Data'!",D$4,ROW('Full Data'!D53))))</f>
        <v>II B</v>
      </c>
      <c r="E56" s="40">
        <f ca="1">IF(ISBLANK(INDIRECT(CONCATENATE("'Full Data'!",E$4,ROW('Full Data'!E53)))),"",INDIRECT(CONCATENATE("'Full Data'!",E$4,ROW('Full Data'!E53))))</f>
        <v>5</v>
      </c>
      <c r="F56" s="40" t="str">
        <f ca="1">IF(ISBLANK(INDIRECT(CONCATENATE("'Full Data'!",F$4,ROW('Full Data'!F53)))),"",INDIRECT(CONCATENATE("'Full Data'!",F$4,ROW('Full Data'!F53))))</f>
        <v>cadmium</v>
      </c>
      <c r="G56" s="40" t="str">
        <f ca="1">IF(ISBLANK(INDIRECT(CONCATENATE("'Full Data'!",G$4,ROW('Full Data'!G53)))),"",INDIRECT(CONCATENATE("'Full Data'!",G$4,ROW('Full Data'!G53))))</f>
        <v>112.4</v>
      </c>
      <c r="H56" s="41" t="str">
        <f ca="1">IF(ISBLANK(INDIRECT(CONCATENATE("'Full Data'!",H$4,ROW('Full Data'!H53)))),"",INDIRECT(CONCATENATE("'Full Data'!",H$4,ROW('Full Data'!H53))))</f>
        <v>+2</v>
      </c>
      <c r="I56" s="40"/>
      <c r="J56" s="32"/>
      <c r="K56" s="32"/>
      <c r="L56" s="42"/>
      <c r="M56" s="42"/>
      <c r="N56" s="42"/>
      <c r="O56" s="42"/>
      <c r="P56" s="42"/>
      <c r="Q56" s="42"/>
      <c r="R56" s="32"/>
      <c r="S56" s="32"/>
      <c r="T56" s="32"/>
      <c r="U56" s="32"/>
      <c r="V56" s="32"/>
      <c r="W56" s="32"/>
      <c r="X56" s="32"/>
      <c r="Y56" s="32"/>
      <c r="Z56" s="32"/>
      <c r="AA56" s="32"/>
    </row>
    <row r="57" spans="1:27" ht="12.75" customHeight="1" x14ac:dyDescent="0.2">
      <c r="A57" s="40">
        <f ca="1">IF(ISBLANK(INDIRECT(CONCATENATE("'Full Data'!",A$4,ROW('Full Data'!A54)))),"",INDIRECT(CONCATENATE("'Full Data'!",A$4,ROW('Full Data'!A54))))</f>
        <v>49</v>
      </c>
      <c r="B57" s="40" t="str">
        <f ca="1">IF(ISBLANK(INDIRECT(CONCATENATE("'Full Data'!",B$4,ROW('Full Data'!B54)))),"",INDIRECT(CONCATENATE("'Full Data'!",B$4,ROW('Full Data'!B54))))</f>
        <v>In</v>
      </c>
      <c r="C57" s="40">
        <f ca="1">IF(ISBLANK(INDIRECT(CONCATENATE("'Full Data'!",C$4,ROW('Full Data'!C54)))),"",INDIRECT(CONCATENATE("'Full Data'!",C$4,ROW('Full Data'!C54))))</f>
        <v>13</v>
      </c>
      <c r="D57" s="40" t="str">
        <f ca="1">IF(ISBLANK(INDIRECT(CONCATENATE("'Full Data'!",D$4,ROW('Full Data'!D54)))),"",INDIRECT(CONCATENATE("'Full Data'!",D$4,ROW('Full Data'!D54))))</f>
        <v>III A</v>
      </c>
      <c r="E57" s="40">
        <f ca="1">IF(ISBLANK(INDIRECT(CONCATENATE("'Full Data'!",E$4,ROW('Full Data'!E54)))),"",INDIRECT(CONCATENATE("'Full Data'!",E$4,ROW('Full Data'!E54))))</f>
        <v>5</v>
      </c>
      <c r="F57" s="40" t="str">
        <f ca="1">IF(ISBLANK(INDIRECT(CONCATENATE("'Full Data'!",F$4,ROW('Full Data'!F54)))),"",INDIRECT(CONCATENATE("'Full Data'!",F$4,ROW('Full Data'!F54))))</f>
        <v>indium</v>
      </c>
      <c r="G57" s="40" t="str">
        <f ca="1">IF(ISBLANK(INDIRECT(CONCATENATE("'Full Data'!",G$4,ROW('Full Data'!G54)))),"",INDIRECT(CONCATENATE("'Full Data'!",G$4,ROW('Full Data'!G54))))</f>
        <v>114.8</v>
      </c>
      <c r="H57" s="41" t="str">
        <f ca="1">IF(ISBLANK(INDIRECT(CONCATENATE("'Full Data'!",H$4,ROW('Full Data'!H54)))),"",INDIRECT(CONCATENATE("'Full Data'!",H$4,ROW('Full Data'!H54))))</f>
        <v>+3</v>
      </c>
      <c r="I57" s="40"/>
      <c r="J57" s="32"/>
      <c r="K57" s="32"/>
      <c r="L57" s="42"/>
      <c r="M57" s="42"/>
      <c r="N57" s="42"/>
      <c r="O57" s="42"/>
      <c r="P57" s="42"/>
      <c r="Q57" s="42"/>
      <c r="R57" s="32"/>
      <c r="S57" s="32"/>
      <c r="T57" s="32"/>
      <c r="U57" s="32"/>
      <c r="V57" s="32"/>
      <c r="W57" s="32"/>
      <c r="X57" s="32"/>
      <c r="Y57" s="32"/>
      <c r="Z57" s="32"/>
      <c r="AA57" s="32"/>
    </row>
    <row r="58" spans="1:27" ht="12.75" customHeight="1" x14ac:dyDescent="0.2">
      <c r="A58" s="40">
        <f ca="1">IF(ISBLANK(INDIRECT(CONCATENATE("'Full Data'!",A$4,ROW('Full Data'!A55)))),"",INDIRECT(CONCATENATE("'Full Data'!",A$4,ROW('Full Data'!A55))))</f>
        <v>50</v>
      </c>
      <c r="B58" s="40" t="str">
        <f ca="1">IF(ISBLANK(INDIRECT(CONCATENATE("'Full Data'!",B$4,ROW('Full Data'!B55)))),"",INDIRECT(CONCATENATE("'Full Data'!",B$4,ROW('Full Data'!B55))))</f>
        <v>Sn</v>
      </c>
      <c r="C58" s="40">
        <f ca="1">IF(ISBLANK(INDIRECT(CONCATENATE("'Full Data'!",C$4,ROW('Full Data'!C55)))),"",INDIRECT(CONCATENATE("'Full Data'!",C$4,ROW('Full Data'!C55))))</f>
        <v>14</v>
      </c>
      <c r="D58" s="40" t="str">
        <f ca="1">IF(ISBLANK(INDIRECT(CONCATENATE("'Full Data'!",D$4,ROW('Full Data'!D55)))),"",INDIRECT(CONCATENATE("'Full Data'!",D$4,ROW('Full Data'!D55))))</f>
        <v>IV A</v>
      </c>
      <c r="E58" s="40">
        <f ca="1">IF(ISBLANK(INDIRECT(CONCATENATE("'Full Data'!",E$4,ROW('Full Data'!E55)))),"",INDIRECT(CONCATENATE("'Full Data'!",E$4,ROW('Full Data'!E55))))</f>
        <v>5</v>
      </c>
      <c r="F58" s="40" t="str">
        <f ca="1">IF(ISBLANK(INDIRECT(CONCATENATE("'Full Data'!",F$4,ROW('Full Data'!F55)))),"",INDIRECT(CONCATENATE("'Full Data'!",F$4,ROW('Full Data'!F55))))</f>
        <v>tin</v>
      </c>
      <c r="G58" s="40" t="str">
        <f ca="1">IF(ISBLANK(INDIRECT(CONCATENATE("'Full Data'!",G$4,ROW('Full Data'!G55)))),"",INDIRECT(CONCATENATE("'Full Data'!",G$4,ROW('Full Data'!G55))))</f>
        <v>118.7</v>
      </c>
      <c r="H58" s="41" t="str">
        <f ca="1">IF(ISBLANK(INDIRECT(CONCATENATE("'Full Data'!",H$4,ROW('Full Data'!H55)))),"",INDIRECT(CONCATENATE("'Full Data'!",H$4,ROW('Full Data'!H55))))</f>
        <v>+4,2</v>
      </c>
      <c r="I58" s="40"/>
      <c r="J58" s="32"/>
      <c r="K58" s="32"/>
      <c r="L58" s="42"/>
      <c r="M58" s="42"/>
      <c r="N58" s="42"/>
      <c r="O58" s="42"/>
      <c r="P58" s="42"/>
      <c r="Q58" s="42"/>
      <c r="R58" s="32"/>
      <c r="S58" s="32"/>
      <c r="T58" s="32"/>
      <c r="U58" s="32"/>
      <c r="V58" s="32"/>
      <c r="W58" s="32"/>
      <c r="X58" s="32"/>
      <c r="Y58" s="32"/>
      <c r="Z58" s="32"/>
      <c r="AA58" s="32"/>
    </row>
    <row r="59" spans="1:27" ht="12.75" customHeight="1" x14ac:dyDescent="0.2">
      <c r="A59" s="40">
        <f ca="1">IF(ISBLANK(INDIRECT(CONCATENATE("'Full Data'!",A$4,ROW('Full Data'!A56)))),"",INDIRECT(CONCATENATE("'Full Data'!",A$4,ROW('Full Data'!A56))))</f>
        <v>51</v>
      </c>
      <c r="B59" s="40" t="str">
        <f ca="1">IF(ISBLANK(INDIRECT(CONCATENATE("'Full Data'!",B$4,ROW('Full Data'!B56)))),"",INDIRECT(CONCATENATE("'Full Data'!",B$4,ROW('Full Data'!B56))))</f>
        <v>Sb</v>
      </c>
      <c r="C59" s="40">
        <f ca="1">IF(ISBLANK(INDIRECT(CONCATENATE("'Full Data'!",C$4,ROW('Full Data'!C56)))),"",INDIRECT(CONCATENATE("'Full Data'!",C$4,ROW('Full Data'!C56))))</f>
        <v>15</v>
      </c>
      <c r="D59" s="40" t="str">
        <f ca="1">IF(ISBLANK(INDIRECT(CONCATENATE("'Full Data'!",D$4,ROW('Full Data'!D56)))),"",INDIRECT(CONCATENATE("'Full Data'!",D$4,ROW('Full Data'!D56))))</f>
        <v>V A</v>
      </c>
      <c r="E59" s="40">
        <f ca="1">IF(ISBLANK(INDIRECT(CONCATENATE("'Full Data'!",E$4,ROW('Full Data'!E56)))),"",INDIRECT(CONCATENATE("'Full Data'!",E$4,ROW('Full Data'!E56))))</f>
        <v>5</v>
      </c>
      <c r="F59" s="40" t="str">
        <f ca="1">IF(ISBLANK(INDIRECT(CONCATENATE("'Full Data'!",F$4,ROW('Full Data'!F56)))),"",INDIRECT(CONCATENATE("'Full Data'!",F$4,ROW('Full Data'!F56))))</f>
        <v>antimony</v>
      </c>
      <c r="G59" s="40" t="str">
        <f ca="1">IF(ISBLANK(INDIRECT(CONCATENATE("'Full Data'!",G$4,ROW('Full Data'!G56)))),"",INDIRECT(CONCATENATE("'Full Data'!",G$4,ROW('Full Data'!G56))))</f>
        <v>121.8</v>
      </c>
      <c r="H59" s="41" t="str">
        <f ca="1">IF(ISBLANK(INDIRECT(CONCATENATE("'Full Data'!",H$4,ROW('Full Data'!H56)))),"",INDIRECT(CONCATENATE("'Full Data'!",H$4,ROW('Full Data'!H56))))</f>
        <v>+3,5</v>
      </c>
      <c r="I59" s="40"/>
      <c r="J59" s="32"/>
      <c r="K59" s="32"/>
      <c r="L59" s="42"/>
      <c r="M59" s="42"/>
      <c r="N59" s="42"/>
      <c r="O59" s="42"/>
      <c r="P59" s="42"/>
      <c r="Q59" s="42"/>
      <c r="R59" s="32"/>
      <c r="S59" s="32"/>
      <c r="T59" s="32"/>
      <c r="U59" s="32"/>
      <c r="V59" s="32"/>
      <c r="W59" s="32"/>
      <c r="X59" s="32"/>
      <c r="Y59" s="32"/>
      <c r="Z59" s="32"/>
      <c r="AA59" s="32"/>
    </row>
    <row r="60" spans="1:27" ht="12.75" customHeight="1" x14ac:dyDescent="0.2">
      <c r="A60" s="40">
        <f ca="1">IF(ISBLANK(INDIRECT(CONCATENATE("'Full Data'!",A$4,ROW('Full Data'!A57)))),"",INDIRECT(CONCATENATE("'Full Data'!",A$4,ROW('Full Data'!A57))))</f>
        <v>52</v>
      </c>
      <c r="B60" s="40" t="str">
        <f ca="1">IF(ISBLANK(INDIRECT(CONCATENATE("'Full Data'!",B$4,ROW('Full Data'!B57)))),"",INDIRECT(CONCATENATE("'Full Data'!",B$4,ROW('Full Data'!B57))))</f>
        <v>Te</v>
      </c>
      <c r="C60" s="40">
        <f ca="1">IF(ISBLANK(INDIRECT(CONCATENATE("'Full Data'!",C$4,ROW('Full Data'!C57)))),"",INDIRECT(CONCATENATE("'Full Data'!",C$4,ROW('Full Data'!C57))))</f>
        <v>16</v>
      </c>
      <c r="D60" s="40" t="str">
        <f ca="1">IF(ISBLANK(INDIRECT(CONCATENATE("'Full Data'!",D$4,ROW('Full Data'!D57)))),"",INDIRECT(CONCATENATE("'Full Data'!",D$4,ROW('Full Data'!D57))))</f>
        <v>VI A</v>
      </c>
      <c r="E60" s="40">
        <f ca="1">IF(ISBLANK(INDIRECT(CONCATENATE("'Full Data'!",E$4,ROW('Full Data'!E57)))),"",INDIRECT(CONCATENATE("'Full Data'!",E$4,ROW('Full Data'!E57))))</f>
        <v>5</v>
      </c>
      <c r="F60" s="40" t="str">
        <f ca="1">IF(ISBLANK(INDIRECT(CONCATENATE("'Full Data'!",F$4,ROW('Full Data'!F57)))),"",INDIRECT(CONCATENATE("'Full Data'!",F$4,ROW('Full Data'!F57))))</f>
        <v>tellurium</v>
      </c>
      <c r="G60" s="40" t="str">
        <f ca="1">IF(ISBLANK(INDIRECT(CONCATENATE("'Full Data'!",G$4,ROW('Full Data'!G57)))),"",INDIRECT(CONCATENATE("'Full Data'!",G$4,ROW('Full Data'!G57))))</f>
        <v>127.6</v>
      </c>
      <c r="H60" s="41" t="str">
        <f ca="1">IF(ISBLANK(INDIRECT(CONCATENATE("'Full Data'!",H$4,ROW('Full Data'!H57)))),"",INDIRECT(CONCATENATE("'Full Data'!",H$4,ROW('Full Data'!H57))))</f>
        <v>−2</v>
      </c>
      <c r="I60" s="40"/>
      <c r="J60" s="32"/>
      <c r="K60" s="32"/>
      <c r="L60" s="42"/>
      <c r="M60" s="42"/>
      <c r="N60" s="42"/>
      <c r="O60" s="42"/>
      <c r="P60" s="42"/>
      <c r="Q60" s="42"/>
      <c r="R60" s="32"/>
      <c r="S60" s="32"/>
      <c r="T60" s="32"/>
      <c r="U60" s="32"/>
      <c r="V60" s="32"/>
      <c r="W60" s="32"/>
      <c r="X60" s="32"/>
      <c r="Y60" s="32"/>
      <c r="Z60" s="32"/>
      <c r="AA60" s="32"/>
    </row>
    <row r="61" spans="1:27" ht="12.75" customHeight="1" x14ac:dyDescent="0.2">
      <c r="A61" s="40">
        <f ca="1">IF(ISBLANK(INDIRECT(CONCATENATE("'Full Data'!",A$4,ROW('Full Data'!A58)))),"",INDIRECT(CONCATENATE("'Full Data'!",A$4,ROW('Full Data'!A58))))</f>
        <v>53</v>
      </c>
      <c r="B61" s="40" t="str">
        <f ca="1">IF(ISBLANK(INDIRECT(CONCATENATE("'Full Data'!",B$4,ROW('Full Data'!B58)))),"",INDIRECT(CONCATENATE("'Full Data'!",B$4,ROW('Full Data'!B58))))</f>
        <v>I</v>
      </c>
      <c r="C61" s="40">
        <f ca="1">IF(ISBLANK(INDIRECT(CONCATENATE("'Full Data'!",C$4,ROW('Full Data'!C58)))),"",INDIRECT(CONCATENATE("'Full Data'!",C$4,ROW('Full Data'!C58))))</f>
        <v>17</v>
      </c>
      <c r="D61" s="40" t="str">
        <f ca="1">IF(ISBLANK(INDIRECT(CONCATENATE("'Full Data'!",D$4,ROW('Full Data'!D58)))),"",INDIRECT(CONCATENATE("'Full Data'!",D$4,ROW('Full Data'!D58))))</f>
        <v>VII A</v>
      </c>
      <c r="E61" s="40">
        <f ca="1">IF(ISBLANK(INDIRECT(CONCATENATE("'Full Data'!",E$4,ROW('Full Data'!E58)))),"",INDIRECT(CONCATENATE("'Full Data'!",E$4,ROW('Full Data'!E58))))</f>
        <v>5</v>
      </c>
      <c r="F61" s="40" t="str">
        <f ca="1">IF(ISBLANK(INDIRECT(CONCATENATE("'Full Data'!",F$4,ROW('Full Data'!F58)))),"",INDIRECT(CONCATENATE("'Full Data'!",F$4,ROW('Full Data'!F58))))</f>
        <v>iodine</v>
      </c>
      <c r="G61" s="40" t="str">
        <f ca="1">IF(ISBLANK(INDIRECT(CONCATENATE("'Full Data'!",G$4,ROW('Full Data'!G58)))),"",INDIRECT(CONCATENATE("'Full Data'!",G$4,ROW('Full Data'!G58))))</f>
        <v>126.9</v>
      </c>
      <c r="H61" s="41" t="str">
        <f ca="1">IF(ISBLANK(INDIRECT(CONCATENATE("'Full Data'!",H$4,ROW('Full Data'!H58)))),"",INDIRECT(CONCATENATE("'Full Data'!",H$4,ROW('Full Data'!H58))))</f>
        <v>−1</v>
      </c>
      <c r="I61" s="40"/>
      <c r="J61" s="32"/>
      <c r="K61" s="32"/>
      <c r="L61" s="42"/>
      <c r="M61" s="42"/>
      <c r="N61" s="42"/>
      <c r="O61" s="42"/>
      <c r="P61" s="42"/>
      <c r="Q61" s="42"/>
      <c r="R61" s="32"/>
      <c r="S61" s="32"/>
      <c r="T61" s="32"/>
      <c r="U61" s="32"/>
      <c r="V61" s="32"/>
      <c r="W61" s="32"/>
      <c r="X61" s="32"/>
      <c r="Y61" s="32"/>
      <c r="Z61" s="32"/>
      <c r="AA61" s="32"/>
    </row>
    <row r="62" spans="1:27" ht="12.75" customHeight="1" x14ac:dyDescent="0.2">
      <c r="A62" s="40">
        <f ca="1">IF(ISBLANK(INDIRECT(CONCATENATE("'Full Data'!",A$4,ROW('Full Data'!A59)))),"",INDIRECT(CONCATENATE("'Full Data'!",A$4,ROW('Full Data'!A59))))</f>
        <v>54</v>
      </c>
      <c r="B62" s="40" t="str">
        <f ca="1">IF(ISBLANK(INDIRECT(CONCATENATE("'Full Data'!",B$4,ROW('Full Data'!B59)))),"",INDIRECT(CONCATENATE("'Full Data'!",B$4,ROW('Full Data'!B59))))</f>
        <v>Xe</v>
      </c>
      <c r="C62" s="40">
        <f ca="1">IF(ISBLANK(INDIRECT(CONCATENATE("'Full Data'!",C$4,ROW('Full Data'!C59)))),"",INDIRECT(CONCATENATE("'Full Data'!",C$4,ROW('Full Data'!C59))))</f>
        <v>18</v>
      </c>
      <c r="D62" s="40" t="str">
        <f ca="1">IF(ISBLANK(INDIRECT(CONCATENATE("'Full Data'!",D$4,ROW('Full Data'!D59)))),"",INDIRECT(CONCATENATE("'Full Data'!",D$4,ROW('Full Data'!D59))))</f>
        <v>VIII A</v>
      </c>
      <c r="E62" s="40">
        <f ca="1">IF(ISBLANK(INDIRECT(CONCATENATE("'Full Data'!",E$4,ROW('Full Data'!E59)))),"",INDIRECT(CONCATENATE("'Full Data'!",E$4,ROW('Full Data'!E59))))</f>
        <v>5</v>
      </c>
      <c r="F62" s="40" t="str">
        <f ca="1">IF(ISBLANK(INDIRECT(CONCATENATE("'Full Data'!",F$4,ROW('Full Data'!F59)))),"",INDIRECT(CONCATENATE("'Full Data'!",F$4,ROW('Full Data'!F59))))</f>
        <v>xenon</v>
      </c>
      <c r="G62" s="40" t="str">
        <f ca="1">IF(ISBLANK(INDIRECT(CONCATENATE("'Full Data'!",G$4,ROW('Full Data'!G59)))),"",INDIRECT(CONCATENATE("'Full Data'!",G$4,ROW('Full Data'!G59))))</f>
        <v>131.3</v>
      </c>
      <c r="H62" s="40" t="str">
        <f ca="1">IF(ISBLANK(INDIRECT(CONCATENATE("'Full Data'!",H$4,ROW('Full Data'!H59)))),"",INDIRECT(CONCATENATE("'Full Data'!",H$4,ROW('Full Data'!H59))))</f>
        <v/>
      </c>
      <c r="I62" s="40"/>
      <c r="J62" s="32"/>
      <c r="K62" s="32"/>
      <c r="L62" s="42"/>
      <c r="M62" s="42"/>
      <c r="N62" s="42"/>
      <c r="O62" s="42"/>
      <c r="P62" s="42"/>
      <c r="Q62" s="42"/>
      <c r="R62" s="32"/>
      <c r="S62" s="32"/>
      <c r="T62" s="32"/>
      <c r="U62" s="32"/>
      <c r="V62" s="32"/>
      <c r="W62" s="32"/>
      <c r="X62" s="32"/>
      <c r="Y62" s="32"/>
      <c r="Z62" s="32"/>
      <c r="AA62" s="32"/>
    </row>
    <row r="63" spans="1:27" ht="12.75" customHeight="1" x14ac:dyDescent="0.2">
      <c r="A63" s="40">
        <f ca="1">IF(ISBLANK(INDIRECT(CONCATENATE("'Full Data'!",A$4,ROW('Full Data'!A60)))),"",INDIRECT(CONCATENATE("'Full Data'!",A$4,ROW('Full Data'!A60))))</f>
        <v>55</v>
      </c>
      <c r="B63" s="40" t="str">
        <f ca="1">IF(ISBLANK(INDIRECT(CONCATENATE("'Full Data'!",B$4,ROW('Full Data'!B60)))),"",INDIRECT(CONCATENATE("'Full Data'!",B$4,ROW('Full Data'!B60))))</f>
        <v>Cs</v>
      </c>
      <c r="C63" s="40">
        <f ca="1">IF(ISBLANK(INDIRECT(CONCATENATE("'Full Data'!",C$4,ROW('Full Data'!C60)))),"",INDIRECT(CONCATENATE("'Full Data'!",C$4,ROW('Full Data'!C60))))</f>
        <v>1</v>
      </c>
      <c r="D63" s="40" t="str">
        <f ca="1">IF(ISBLANK(INDIRECT(CONCATENATE("'Full Data'!",D$4,ROW('Full Data'!D60)))),"",INDIRECT(CONCATENATE("'Full Data'!",D$4,ROW('Full Data'!D60))))</f>
        <v>I A</v>
      </c>
      <c r="E63" s="40">
        <f ca="1">IF(ISBLANK(INDIRECT(CONCATENATE("'Full Data'!",E$4,ROW('Full Data'!E60)))),"",INDIRECT(CONCATENATE("'Full Data'!",E$4,ROW('Full Data'!E60))))</f>
        <v>6</v>
      </c>
      <c r="F63" s="40" t="str">
        <f ca="1">IF(ISBLANK(INDIRECT(CONCATENATE("'Full Data'!",F$4,ROW('Full Data'!F60)))),"",INDIRECT(CONCATENATE("'Full Data'!",F$4,ROW('Full Data'!F60))))</f>
        <v>cesium</v>
      </c>
      <c r="G63" s="40" t="str">
        <f ca="1">IF(ISBLANK(INDIRECT(CONCATENATE("'Full Data'!",G$4,ROW('Full Data'!G60)))),"",INDIRECT(CONCATENATE("'Full Data'!",G$4,ROW('Full Data'!G60))))</f>
        <v>132.9</v>
      </c>
      <c r="H63" s="41" t="str">
        <f ca="1">IF(ISBLANK(INDIRECT(CONCATENATE("'Full Data'!",H$4,ROW('Full Data'!H60)))),"",INDIRECT(CONCATENATE("'Full Data'!",H$4,ROW('Full Data'!H60))))</f>
        <v>+1</v>
      </c>
      <c r="I63" s="40"/>
      <c r="J63" s="32"/>
      <c r="K63" s="32"/>
      <c r="L63" s="42"/>
      <c r="M63" s="42"/>
      <c r="N63" s="42"/>
      <c r="O63" s="42"/>
      <c r="P63" s="42"/>
      <c r="Q63" s="42"/>
      <c r="R63" s="32"/>
      <c r="S63" s="32"/>
      <c r="T63" s="32"/>
      <c r="U63" s="32"/>
      <c r="V63" s="32"/>
      <c r="W63" s="32"/>
      <c r="X63" s="32"/>
      <c r="Y63" s="32"/>
      <c r="Z63" s="32"/>
      <c r="AA63" s="32"/>
    </row>
    <row r="64" spans="1:27" ht="12.75" customHeight="1" x14ac:dyDescent="0.2">
      <c r="A64" s="40">
        <f ca="1">IF(ISBLANK(INDIRECT(CONCATENATE("'Full Data'!",A$4,ROW('Full Data'!A61)))),"",INDIRECT(CONCATENATE("'Full Data'!",A$4,ROW('Full Data'!A61))))</f>
        <v>56</v>
      </c>
      <c r="B64" s="40" t="str">
        <f ca="1">IF(ISBLANK(INDIRECT(CONCATENATE("'Full Data'!",B$4,ROW('Full Data'!B61)))),"",INDIRECT(CONCATENATE("'Full Data'!",B$4,ROW('Full Data'!B61))))</f>
        <v>Ba</v>
      </c>
      <c r="C64" s="40">
        <f ca="1">IF(ISBLANK(INDIRECT(CONCATENATE("'Full Data'!",C$4,ROW('Full Data'!C61)))),"",INDIRECT(CONCATENATE("'Full Data'!",C$4,ROW('Full Data'!C61))))</f>
        <v>2</v>
      </c>
      <c r="D64" s="40" t="str">
        <f ca="1">IF(ISBLANK(INDIRECT(CONCATENATE("'Full Data'!",D$4,ROW('Full Data'!D61)))),"",INDIRECT(CONCATENATE("'Full Data'!",D$4,ROW('Full Data'!D61))))</f>
        <v>II A</v>
      </c>
      <c r="E64" s="40">
        <f ca="1">IF(ISBLANK(INDIRECT(CONCATENATE("'Full Data'!",E$4,ROW('Full Data'!E61)))),"",INDIRECT(CONCATENATE("'Full Data'!",E$4,ROW('Full Data'!E61))))</f>
        <v>6</v>
      </c>
      <c r="F64" s="40" t="str">
        <f ca="1">IF(ISBLANK(INDIRECT(CONCATENATE("'Full Data'!",F$4,ROW('Full Data'!F61)))),"",INDIRECT(CONCATENATE("'Full Data'!",F$4,ROW('Full Data'!F61))))</f>
        <v>barium</v>
      </c>
      <c r="G64" s="40" t="str">
        <f ca="1">IF(ISBLANK(INDIRECT(CONCATENATE("'Full Data'!",G$4,ROW('Full Data'!G61)))),"",INDIRECT(CONCATENATE("'Full Data'!",G$4,ROW('Full Data'!G61))))</f>
        <v>137.3</v>
      </c>
      <c r="H64" s="41" t="str">
        <f ca="1">IF(ISBLANK(INDIRECT(CONCATENATE("'Full Data'!",H$4,ROW('Full Data'!H61)))),"",INDIRECT(CONCATENATE("'Full Data'!",H$4,ROW('Full Data'!H61))))</f>
        <v>+2</v>
      </c>
      <c r="I64" s="40"/>
      <c r="J64" s="32"/>
      <c r="K64" s="32"/>
      <c r="L64" s="42"/>
      <c r="M64" s="42"/>
      <c r="N64" s="42"/>
      <c r="O64" s="42"/>
      <c r="P64" s="42"/>
      <c r="Q64" s="42"/>
      <c r="R64" s="32"/>
      <c r="S64" s="32"/>
      <c r="T64" s="32"/>
      <c r="U64" s="32"/>
      <c r="V64" s="32"/>
      <c r="W64" s="32"/>
      <c r="X64" s="32"/>
      <c r="Y64" s="32"/>
      <c r="Z64" s="32"/>
      <c r="AA64" s="32"/>
    </row>
    <row r="65" spans="1:27" ht="12.75" customHeight="1" x14ac:dyDescent="0.2">
      <c r="A65" s="40">
        <f ca="1">IF(ISBLANK(INDIRECT(CONCATENATE("'Full Data'!",A$4,ROW('Full Data'!A62)))),"",INDIRECT(CONCATENATE("'Full Data'!",A$4,ROW('Full Data'!A62))))</f>
        <v>57</v>
      </c>
      <c r="B65" s="40" t="str">
        <f ca="1">IF(ISBLANK(INDIRECT(CONCATENATE("'Full Data'!",B$4,ROW('Full Data'!B62)))),"",INDIRECT(CONCATENATE("'Full Data'!",B$4,ROW('Full Data'!B62))))</f>
        <v>La</v>
      </c>
      <c r="C65" s="40" t="str">
        <f ca="1">IF(ISBLANK(INDIRECT(CONCATENATE("'Full Data'!",C$4,ROW('Full Data'!C62)))),"",INDIRECT(CONCATENATE("'Full Data'!",C$4,ROW('Full Data'!C62))))</f>
        <v>lanthanides</v>
      </c>
      <c r="D65" s="40" t="str">
        <f ca="1">IF(ISBLANK(INDIRECT(CONCATENATE("'Full Data'!",D$4,ROW('Full Data'!D62)))),"",INDIRECT(CONCATENATE("'Full Data'!",D$4,ROW('Full Data'!D62))))</f>
        <v>III B</v>
      </c>
      <c r="E65" s="40">
        <f ca="1">IF(ISBLANK(INDIRECT(CONCATENATE("'Full Data'!",E$4,ROW('Full Data'!E62)))),"",INDIRECT(CONCATENATE("'Full Data'!",E$4,ROW('Full Data'!E62))))</f>
        <v>6</v>
      </c>
      <c r="F65" s="40" t="str">
        <f ca="1">IF(ISBLANK(INDIRECT(CONCATENATE("'Full Data'!",F$4,ROW('Full Data'!F62)))),"",INDIRECT(CONCATENATE("'Full Data'!",F$4,ROW('Full Data'!F62))))</f>
        <v>lanthanum</v>
      </c>
      <c r="G65" s="40" t="str">
        <f ca="1">IF(ISBLANK(INDIRECT(CONCATENATE("'Full Data'!",G$4,ROW('Full Data'!G62)))),"",INDIRECT(CONCATENATE("'Full Data'!",G$4,ROW('Full Data'!G62))))</f>
        <v>138.9</v>
      </c>
      <c r="H65" s="41" t="str">
        <f ca="1">IF(ISBLANK(INDIRECT(CONCATENATE("'Full Data'!",H$4,ROW('Full Data'!H62)))),"",INDIRECT(CONCATENATE("'Full Data'!",H$4,ROW('Full Data'!H62))))</f>
        <v>+3</v>
      </c>
      <c r="I65" s="40"/>
      <c r="J65" s="32"/>
      <c r="K65" s="32"/>
      <c r="L65" s="42"/>
      <c r="M65" s="42"/>
      <c r="N65" s="42"/>
      <c r="O65" s="42"/>
      <c r="P65" s="42"/>
      <c r="Q65" s="42"/>
      <c r="R65" s="32"/>
      <c r="S65" s="32"/>
      <c r="T65" s="32"/>
      <c r="U65" s="32"/>
      <c r="V65" s="32"/>
      <c r="W65" s="32"/>
      <c r="X65" s="32"/>
      <c r="Y65" s="32"/>
      <c r="Z65" s="32"/>
      <c r="AA65" s="32"/>
    </row>
    <row r="66" spans="1:27" ht="12.75" customHeight="1" x14ac:dyDescent="0.2">
      <c r="A66" s="40">
        <f ca="1">IF(ISBLANK(INDIRECT(CONCATENATE("'Full Data'!",A$4,ROW('Full Data'!A63)))),"",INDIRECT(CONCATENATE("'Full Data'!",A$4,ROW('Full Data'!A63))))</f>
        <v>58</v>
      </c>
      <c r="B66" s="40" t="str">
        <f ca="1">IF(ISBLANK(INDIRECT(CONCATENATE("'Full Data'!",B$4,ROW('Full Data'!B63)))),"",INDIRECT(CONCATENATE("'Full Data'!",B$4,ROW('Full Data'!B63))))</f>
        <v>Ce</v>
      </c>
      <c r="C66" s="40" t="str">
        <f ca="1">IF(ISBLANK(INDIRECT(CONCATENATE("'Full Data'!",C$4,ROW('Full Data'!C63)))),"",INDIRECT(CONCATENATE("'Full Data'!",C$4,ROW('Full Data'!C63))))</f>
        <v>lanthanides</v>
      </c>
      <c r="D66" s="40" t="str">
        <f ca="1">IF(ISBLANK(INDIRECT(CONCATENATE("'Full Data'!",D$4,ROW('Full Data'!D63)))),"",INDIRECT(CONCATENATE("'Full Data'!",D$4,ROW('Full Data'!D63))))</f>
        <v>lanthanides</v>
      </c>
      <c r="E66" s="40">
        <f ca="1">IF(ISBLANK(INDIRECT(CONCATENATE("'Full Data'!",E$4,ROW('Full Data'!E63)))),"",INDIRECT(CONCATENATE("'Full Data'!",E$4,ROW('Full Data'!E63))))</f>
        <v>6</v>
      </c>
      <c r="F66" s="40" t="str">
        <f ca="1">IF(ISBLANK(INDIRECT(CONCATENATE("'Full Data'!",F$4,ROW('Full Data'!F63)))),"",INDIRECT(CONCATENATE("'Full Data'!",F$4,ROW('Full Data'!F63))))</f>
        <v>cerium</v>
      </c>
      <c r="G66" s="40" t="str">
        <f ca="1">IF(ISBLANK(INDIRECT(CONCATENATE("'Full Data'!",G$4,ROW('Full Data'!G63)))),"",INDIRECT(CONCATENATE("'Full Data'!",G$4,ROW('Full Data'!G63))))</f>
        <v>140.1</v>
      </c>
      <c r="H66" s="41" t="str">
        <f ca="1">IF(ISBLANK(INDIRECT(CONCATENATE("'Full Data'!",H$4,ROW('Full Data'!H63)))),"",INDIRECT(CONCATENATE("'Full Data'!",H$4,ROW('Full Data'!H63))))</f>
        <v>+3,4</v>
      </c>
      <c r="I66" s="40"/>
      <c r="J66" s="32"/>
      <c r="K66" s="32"/>
      <c r="L66" s="42"/>
      <c r="M66" s="42"/>
      <c r="N66" s="42"/>
      <c r="O66" s="42"/>
      <c r="P66" s="42"/>
      <c r="Q66" s="42"/>
      <c r="R66" s="32"/>
      <c r="S66" s="32"/>
      <c r="T66" s="32"/>
      <c r="U66" s="32"/>
      <c r="V66" s="32"/>
      <c r="W66" s="32"/>
      <c r="X66" s="32"/>
      <c r="Y66" s="32"/>
      <c r="Z66" s="32"/>
      <c r="AA66" s="32"/>
    </row>
    <row r="67" spans="1:27" ht="12.75" customHeight="1" x14ac:dyDescent="0.2">
      <c r="A67" s="40">
        <f ca="1">IF(ISBLANK(INDIRECT(CONCATENATE("'Full Data'!",A$4,ROW('Full Data'!A64)))),"",INDIRECT(CONCATENATE("'Full Data'!",A$4,ROW('Full Data'!A64))))</f>
        <v>59</v>
      </c>
      <c r="B67" s="40" t="str">
        <f ca="1">IF(ISBLANK(INDIRECT(CONCATENATE("'Full Data'!",B$4,ROW('Full Data'!B64)))),"",INDIRECT(CONCATENATE("'Full Data'!",B$4,ROW('Full Data'!B64))))</f>
        <v>Pr</v>
      </c>
      <c r="C67" s="40" t="str">
        <f ca="1">IF(ISBLANK(INDIRECT(CONCATENATE("'Full Data'!",C$4,ROW('Full Data'!C64)))),"",INDIRECT(CONCATENATE("'Full Data'!",C$4,ROW('Full Data'!C64))))</f>
        <v>lanthanides</v>
      </c>
      <c r="D67" s="40" t="str">
        <f ca="1">IF(ISBLANK(INDIRECT(CONCATENATE("'Full Data'!",D$4,ROW('Full Data'!D64)))),"",INDIRECT(CONCATENATE("'Full Data'!",D$4,ROW('Full Data'!D64))))</f>
        <v>lanthanides</v>
      </c>
      <c r="E67" s="40">
        <f ca="1">IF(ISBLANK(INDIRECT(CONCATENATE("'Full Data'!",E$4,ROW('Full Data'!E64)))),"",INDIRECT(CONCATENATE("'Full Data'!",E$4,ROW('Full Data'!E64))))</f>
        <v>6</v>
      </c>
      <c r="F67" s="40" t="str">
        <f ca="1">IF(ISBLANK(INDIRECT(CONCATENATE("'Full Data'!",F$4,ROW('Full Data'!F64)))),"",INDIRECT(CONCATENATE("'Full Data'!",F$4,ROW('Full Data'!F64))))</f>
        <v>praseodymium</v>
      </c>
      <c r="G67" s="40" t="str">
        <f ca="1">IF(ISBLANK(INDIRECT(CONCATENATE("'Full Data'!",G$4,ROW('Full Data'!G64)))),"",INDIRECT(CONCATENATE("'Full Data'!",G$4,ROW('Full Data'!G64))))</f>
        <v>140.9</v>
      </c>
      <c r="H67" s="41" t="str">
        <f ca="1">IF(ISBLANK(INDIRECT(CONCATENATE("'Full Data'!",H$4,ROW('Full Data'!H64)))),"",INDIRECT(CONCATENATE("'Full Data'!",H$4,ROW('Full Data'!H64))))</f>
        <v>+3,4</v>
      </c>
      <c r="I67" s="40"/>
      <c r="J67" s="32"/>
      <c r="K67" s="32"/>
      <c r="L67" s="42"/>
      <c r="M67" s="42"/>
      <c r="N67" s="42"/>
      <c r="O67" s="42"/>
      <c r="P67" s="42"/>
      <c r="Q67" s="42"/>
      <c r="R67" s="32"/>
      <c r="S67" s="32"/>
      <c r="T67" s="32"/>
      <c r="U67" s="32"/>
      <c r="V67" s="32"/>
      <c r="W67" s="32"/>
      <c r="X67" s="32"/>
      <c r="Y67" s="32"/>
      <c r="Z67" s="32"/>
      <c r="AA67" s="32"/>
    </row>
    <row r="68" spans="1:27" ht="12.75" customHeight="1" x14ac:dyDescent="0.2">
      <c r="A68" s="40">
        <f ca="1">IF(ISBLANK(INDIRECT(CONCATENATE("'Full Data'!",A$4,ROW('Full Data'!A65)))),"",INDIRECT(CONCATENATE("'Full Data'!",A$4,ROW('Full Data'!A65))))</f>
        <v>60</v>
      </c>
      <c r="B68" s="40" t="str">
        <f ca="1">IF(ISBLANK(INDIRECT(CONCATENATE("'Full Data'!",B$4,ROW('Full Data'!B65)))),"",INDIRECT(CONCATENATE("'Full Data'!",B$4,ROW('Full Data'!B65))))</f>
        <v>Nd</v>
      </c>
      <c r="C68" s="40" t="str">
        <f ca="1">IF(ISBLANK(INDIRECT(CONCATENATE("'Full Data'!",C$4,ROW('Full Data'!C65)))),"",INDIRECT(CONCATENATE("'Full Data'!",C$4,ROW('Full Data'!C65))))</f>
        <v>lanthanides</v>
      </c>
      <c r="D68" s="40" t="str">
        <f ca="1">IF(ISBLANK(INDIRECT(CONCATENATE("'Full Data'!",D$4,ROW('Full Data'!D65)))),"",INDIRECT(CONCATENATE("'Full Data'!",D$4,ROW('Full Data'!D65))))</f>
        <v>lanthanides</v>
      </c>
      <c r="E68" s="40">
        <f ca="1">IF(ISBLANK(INDIRECT(CONCATENATE("'Full Data'!",E$4,ROW('Full Data'!E65)))),"",INDIRECT(CONCATENATE("'Full Data'!",E$4,ROW('Full Data'!E65))))</f>
        <v>6</v>
      </c>
      <c r="F68" s="40" t="str">
        <f ca="1">IF(ISBLANK(INDIRECT(CONCATENATE("'Full Data'!",F$4,ROW('Full Data'!F65)))),"",INDIRECT(CONCATENATE("'Full Data'!",F$4,ROW('Full Data'!F65))))</f>
        <v>neodymium</v>
      </c>
      <c r="G68" s="40" t="str">
        <f ca="1">IF(ISBLANK(INDIRECT(CONCATENATE("'Full Data'!",G$4,ROW('Full Data'!G65)))),"",INDIRECT(CONCATENATE("'Full Data'!",G$4,ROW('Full Data'!G65))))</f>
        <v>144.2</v>
      </c>
      <c r="H68" s="41" t="str">
        <f ca="1">IF(ISBLANK(INDIRECT(CONCATENATE("'Full Data'!",H$4,ROW('Full Data'!H65)))),"",INDIRECT(CONCATENATE("'Full Data'!",H$4,ROW('Full Data'!H65))))</f>
        <v>+3</v>
      </c>
      <c r="I68" s="40"/>
      <c r="J68" s="32"/>
      <c r="K68" s="32"/>
      <c r="L68" s="42"/>
      <c r="M68" s="42"/>
      <c r="N68" s="42"/>
      <c r="O68" s="42"/>
      <c r="P68" s="42"/>
      <c r="Q68" s="42"/>
      <c r="R68" s="32"/>
      <c r="S68" s="32"/>
      <c r="T68" s="32"/>
      <c r="U68" s="32"/>
      <c r="V68" s="32"/>
      <c r="W68" s="32"/>
      <c r="X68" s="32"/>
      <c r="Y68" s="32"/>
      <c r="Z68" s="32"/>
      <c r="AA68" s="32"/>
    </row>
    <row r="69" spans="1:27" ht="12.75" customHeight="1" x14ac:dyDescent="0.2">
      <c r="A69" s="40">
        <f ca="1">IF(ISBLANK(INDIRECT(CONCATENATE("'Full Data'!",A$4,ROW('Full Data'!A66)))),"",INDIRECT(CONCATENATE("'Full Data'!",A$4,ROW('Full Data'!A66))))</f>
        <v>61</v>
      </c>
      <c r="B69" s="40" t="str">
        <f ca="1">IF(ISBLANK(INDIRECT(CONCATENATE("'Full Data'!",B$4,ROW('Full Data'!B66)))),"",INDIRECT(CONCATENATE("'Full Data'!",B$4,ROW('Full Data'!B66))))</f>
        <v>Pm</v>
      </c>
      <c r="C69" s="40" t="str">
        <f ca="1">IF(ISBLANK(INDIRECT(CONCATENATE("'Full Data'!",C$4,ROW('Full Data'!C66)))),"",INDIRECT(CONCATENATE("'Full Data'!",C$4,ROW('Full Data'!C66))))</f>
        <v>lanthanides</v>
      </c>
      <c r="D69" s="40" t="str">
        <f ca="1">IF(ISBLANK(INDIRECT(CONCATENATE("'Full Data'!",D$4,ROW('Full Data'!D66)))),"",INDIRECT(CONCATENATE("'Full Data'!",D$4,ROW('Full Data'!D66))))</f>
        <v>lanthanides</v>
      </c>
      <c r="E69" s="40">
        <f ca="1">IF(ISBLANK(INDIRECT(CONCATENATE("'Full Data'!",E$4,ROW('Full Data'!E66)))),"",INDIRECT(CONCATENATE("'Full Data'!",E$4,ROW('Full Data'!E66))))</f>
        <v>6</v>
      </c>
      <c r="F69" s="40" t="str">
        <f ca="1">IF(ISBLANK(INDIRECT(CONCATENATE("'Full Data'!",F$4,ROW('Full Data'!F66)))),"",INDIRECT(CONCATENATE("'Full Data'!",F$4,ROW('Full Data'!F66))))</f>
        <v>promethium</v>
      </c>
      <c r="G69" s="40" t="str">
        <f ca="1">IF(ISBLANK(INDIRECT(CONCATENATE("'Full Data'!",G$4,ROW('Full Data'!G66)))),"",INDIRECT(CONCATENATE("'Full Data'!",G$4,ROW('Full Data'!G66))))</f>
        <v>145</v>
      </c>
      <c r="H69" s="41" t="str">
        <f ca="1">IF(ISBLANK(INDIRECT(CONCATENATE("'Full Data'!",H$4,ROW('Full Data'!H66)))),"",INDIRECT(CONCATENATE("'Full Data'!",H$4,ROW('Full Data'!H66))))</f>
        <v>+3</v>
      </c>
      <c r="I69" s="40"/>
      <c r="J69" s="32"/>
      <c r="K69" s="32"/>
      <c r="L69" s="42"/>
      <c r="M69" s="42"/>
      <c r="N69" s="42"/>
      <c r="O69" s="42"/>
      <c r="P69" s="42"/>
      <c r="Q69" s="42"/>
      <c r="R69" s="32"/>
      <c r="S69" s="32"/>
      <c r="T69" s="32"/>
      <c r="U69" s="32"/>
      <c r="V69" s="32"/>
      <c r="W69" s="32"/>
      <c r="X69" s="32"/>
      <c r="Y69" s="32"/>
      <c r="Z69" s="32"/>
      <c r="AA69" s="32"/>
    </row>
    <row r="70" spans="1:27" ht="12.75" customHeight="1" x14ac:dyDescent="0.2">
      <c r="A70" s="40">
        <f ca="1">IF(ISBLANK(INDIRECT(CONCATENATE("'Full Data'!",A$4,ROW('Full Data'!A67)))),"",INDIRECT(CONCATENATE("'Full Data'!",A$4,ROW('Full Data'!A67))))</f>
        <v>62</v>
      </c>
      <c r="B70" s="40" t="str">
        <f ca="1">IF(ISBLANK(INDIRECT(CONCATENATE("'Full Data'!",B$4,ROW('Full Data'!B67)))),"",INDIRECT(CONCATENATE("'Full Data'!",B$4,ROW('Full Data'!B67))))</f>
        <v>Sm</v>
      </c>
      <c r="C70" s="40" t="str">
        <f ca="1">IF(ISBLANK(INDIRECT(CONCATENATE("'Full Data'!",C$4,ROW('Full Data'!C67)))),"",INDIRECT(CONCATENATE("'Full Data'!",C$4,ROW('Full Data'!C67))))</f>
        <v>lanthanides</v>
      </c>
      <c r="D70" s="40" t="str">
        <f ca="1">IF(ISBLANK(INDIRECT(CONCATENATE("'Full Data'!",D$4,ROW('Full Data'!D67)))),"",INDIRECT(CONCATENATE("'Full Data'!",D$4,ROW('Full Data'!D67))))</f>
        <v>lanthanides</v>
      </c>
      <c r="E70" s="40">
        <f ca="1">IF(ISBLANK(INDIRECT(CONCATENATE("'Full Data'!",E$4,ROW('Full Data'!E67)))),"",INDIRECT(CONCATENATE("'Full Data'!",E$4,ROW('Full Data'!E67))))</f>
        <v>6</v>
      </c>
      <c r="F70" s="40" t="str">
        <f ca="1">IF(ISBLANK(INDIRECT(CONCATENATE("'Full Data'!",F$4,ROW('Full Data'!F67)))),"",INDIRECT(CONCATENATE("'Full Data'!",F$4,ROW('Full Data'!F67))))</f>
        <v>samarium</v>
      </c>
      <c r="G70" s="40" t="str">
        <f ca="1">IF(ISBLANK(INDIRECT(CONCATENATE("'Full Data'!",G$4,ROW('Full Data'!G67)))),"",INDIRECT(CONCATENATE("'Full Data'!",G$4,ROW('Full Data'!G67))))</f>
        <v>150.4</v>
      </c>
      <c r="H70" s="41" t="str">
        <f ca="1">IF(ISBLANK(INDIRECT(CONCATENATE("'Full Data'!",H$4,ROW('Full Data'!H67)))),"",INDIRECT(CONCATENATE("'Full Data'!",H$4,ROW('Full Data'!H67))))</f>
        <v>+3,2</v>
      </c>
      <c r="I70" s="40"/>
      <c r="J70" s="32"/>
      <c r="K70" s="32"/>
      <c r="L70" s="42"/>
      <c r="M70" s="42"/>
      <c r="N70" s="42"/>
      <c r="O70" s="42"/>
      <c r="P70" s="42"/>
      <c r="Q70" s="42"/>
      <c r="R70" s="32"/>
      <c r="S70" s="32"/>
      <c r="T70" s="32"/>
      <c r="U70" s="32"/>
      <c r="V70" s="32"/>
      <c r="W70" s="32"/>
      <c r="X70" s="32"/>
      <c r="Y70" s="32"/>
      <c r="Z70" s="32"/>
      <c r="AA70" s="32"/>
    </row>
    <row r="71" spans="1:27" ht="12.75" customHeight="1" x14ac:dyDescent="0.2">
      <c r="A71" s="40">
        <f ca="1">IF(ISBLANK(INDIRECT(CONCATENATE("'Full Data'!",A$4,ROW('Full Data'!A68)))),"",INDIRECT(CONCATENATE("'Full Data'!",A$4,ROW('Full Data'!A68))))</f>
        <v>63</v>
      </c>
      <c r="B71" s="40" t="str">
        <f ca="1">IF(ISBLANK(INDIRECT(CONCATENATE("'Full Data'!",B$4,ROW('Full Data'!B68)))),"",INDIRECT(CONCATENATE("'Full Data'!",B$4,ROW('Full Data'!B68))))</f>
        <v>Eu</v>
      </c>
      <c r="C71" s="40" t="str">
        <f ca="1">IF(ISBLANK(INDIRECT(CONCATENATE("'Full Data'!",C$4,ROW('Full Data'!C68)))),"",INDIRECT(CONCATENATE("'Full Data'!",C$4,ROW('Full Data'!C68))))</f>
        <v>lanthanides</v>
      </c>
      <c r="D71" s="40" t="str">
        <f ca="1">IF(ISBLANK(INDIRECT(CONCATENATE("'Full Data'!",D$4,ROW('Full Data'!D68)))),"",INDIRECT(CONCATENATE("'Full Data'!",D$4,ROW('Full Data'!D68))))</f>
        <v>lanthanides</v>
      </c>
      <c r="E71" s="40">
        <f ca="1">IF(ISBLANK(INDIRECT(CONCATENATE("'Full Data'!",E$4,ROW('Full Data'!E68)))),"",INDIRECT(CONCATENATE("'Full Data'!",E$4,ROW('Full Data'!E68))))</f>
        <v>6</v>
      </c>
      <c r="F71" s="40" t="str">
        <f ca="1">IF(ISBLANK(INDIRECT(CONCATENATE("'Full Data'!",F$4,ROW('Full Data'!F68)))),"",INDIRECT(CONCATENATE("'Full Data'!",F$4,ROW('Full Data'!F68))))</f>
        <v>europium</v>
      </c>
      <c r="G71" s="40" t="str">
        <f ca="1">IF(ISBLANK(INDIRECT(CONCATENATE("'Full Data'!",G$4,ROW('Full Data'!G68)))),"",INDIRECT(CONCATENATE("'Full Data'!",G$4,ROW('Full Data'!G68))))</f>
        <v>152.0</v>
      </c>
      <c r="H71" s="41" t="str">
        <f ca="1">IF(ISBLANK(INDIRECT(CONCATENATE("'Full Data'!",H$4,ROW('Full Data'!H68)))),"",INDIRECT(CONCATENATE("'Full Data'!",H$4,ROW('Full Data'!H68))))</f>
        <v>+3,2</v>
      </c>
      <c r="I71" s="40"/>
      <c r="J71" s="32"/>
      <c r="K71" s="32"/>
      <c r="L71" s="42"/>
      <c r="M71" s="42"/>
      <c r="N71" s="42"/>
      <c r="O71" s="42"/>
      <c r="P71" s="42"/>
      <c r="Q71" s="42"/>
      <c r="R71" s="32"/>
      <c r="S71" s="32"/>
      <c r="T71" s="32"/>
      <c r="U71" s="32"/>
      <c r="V71" s="32"/>
      <c r="W71" s="32"/>
      <c r="X71" s="32"/>
      <c r="Y71" s="32"/>
      <c r="Z71" s="32"/>
      <c r="AA71" s="32"/>
    </row>
    <row r="72" spans="1:27" ht="12.75" customHeight="1" x14ac:dyDescent="0.2">
      <c r="A72" s="40">
        <f ca="1">IF(ISBLANK(INDIRECT(CONCATENATE("'Full Data'!",A$4,ROW('Full Data'!A69)))),"",INDIRECT(CONCATENATE("'Full Data'!",A$4,ROW('Full Data'!A69))))</f>
        <v>64</v>
      </c>
      <c r="B72" s="40" t="str">
        <f ca="1">IF(ISBLANK(INDIRECT(CONCATENATE("'Full Data'!",B$4,ROW('Full Data'!B69)))),"",INDIRECT(CONCATENATE("'Full Data'!",B$4,ROW('Full Data'!B69))))</f>
        <v>Gd</v>
      </c>
      <c r="C72" s="40" t="str">
        <f ca="1">IF(ISBLANK(INDIRECT(CONCATENATE("'Full Data'!",C$4,ROW('Full Data'!C69)))),"",INDIRECT(CONCATENATE("'Full Data'!",C$4,ROW('Full Data'!C69))))</f>
        <v>lanthanides</v>
      </c>
      <c r="D72" s="40" t="str">
        <f ca="1">IF(ISBLANK(INDIRECT(CONCATENATE("'Full Data'!",D$4,ROW('Full Data'!D69)))),"",INDIRECT(CONCATENATE("'Full Data'!",D$4,ROW('Full Data'!D69))))</f>
        <v>lanthanides</v>
      </c>
      <c r="E72" s="40">
        <f ca="1">IF(ISBLANK(INDIRECT(CONCATENATE("'Full Data'!",E$4,ROW('Full Data'!E69)))),"",INDIRECT(CONCATENATE("'Full Data'!",E$4,ROW('Full Data'!E69))))</f>
        <v>6</v>
      </c>
      <c r="F72" s="40" t="str">
        <f ca="1">IF(ISBLANK(INDIRECT(CONCATENATE("'Full Data'!",F$4,ROW('Full Data'!F69)))),"",INDIRECT(CONCATENATE("'Full Data'!",F$4,ROW('Full Data'!F69))))</f>
        <v>gadolinium</v>
      </c>
      <c r="G72" s="40" t="str">
        <f ca="1">IF(ISBLANK(INDIRECT(CONCATENATE("'Full Data'!",G$4,ROW('Full Data'!G69)))),"",INDIRECT(CONCATENATE("'Full Data'!",G$4,ROW('Full Data'!G69))))</f>
        <v>157.3</v>
      </c>
      <c r="H72" s="41" t="str">
        <f ca="1">IF(ISBLANK(INDIRECT(CONCATENATE("'Full Data'!",H$4,ROW('Full Data'!H69)))),"",INDIRECT(CONCATENATE("'Full Data'!",H$4,ROW('Full Data'!H69))))</f>
        <v>+3</v>
      </c>
      <c r="I72" s="40"/>
      <c r="J72" s="32"/>
      <c r="K72" s="32"/>
      <c r="L72" s="42"/>
      <c r="M72" s="42"/>
      <c r="N72" s="42"/>
      <c r="O72" s="42"/>
      <c r="P72" s="42"/>
      <c r="Q72" s="42"/>
      <c r="R72" s="32"/>
      <c r="S72" s="32"/>
      <c r="T72" s="32"/>
      <c r="U72" s="32"/>
      <c r="V72" s="32"/>
      <c r="W72" s="32"/>
      <c r="X72" s="32"/>
      <c r="Y72" s="32"/>
      <c r="Z72" s="32"/>
      <c r="AA72" s="32"/>
    </row>
    <row r="73" spans="1:27" ht="12.75" customHeight="1" x14ac:dyDescent="0.2">
      <c r="A73" s="40">
        <f ca="1">IF(ISBLANK(INDIRECT(CONCATENATE("'Full Data'!",A$4,ROW('Full Data'!A70)))),"",INDIRECT(CONCATENATE("'Full Data'!",A$4,ROW('Full Data'!A70))))</f>
        <v>65</v>
      </c>
      <c r="B73" s="40" t="str">
        <f ca="1">IF(ISBLANK(INDIRECT(CONCATENATE("'Full Data'!",B$4,ROW('Full Data'!B70)))),"",INDIRECT(CONCATENATE("'Full Data'!",B$4,ROW('Full Data'!B70))))</f>
        <v>Tb</v>
      </c>
      <c r="C73" s="40" t="str">
        <f ca="1">IF(ISBLANK(INDIRECT(CONCATENATE("'Full Data'!",C$4,ROW('Full Data'!C70)))),"",INDIRECT(CONCATENATE("'Full Data'!",C$4,ROW('Full Data'!C70))))</f>
        <v>lanthanides</v>
      </c>
      <c r="D73" s="40" t="str">
        <f ca="1">IF(ISBLANK(INDIRECT(CONCATENATE("'Full Data'!",D$4,ROW('Full Data'!D70)))),"",INDIRECT(CONCATENATE("'Full Data'!",D$4,ROW('Full Data'!D70))))</f>
        <v>lanthanides</v>
      </c>
      <c r="E73" s="40">
        <f ca="1">IF(ISBLANK(INDIRECT(CONCATENATE("'Full Data'!",E$4,ROW('Full Data'!E70)))),"",INDIRECT(CONCATENATE("'Full Data'!",E$4,ROW('Full Data'!E70))))</f>
        <v>6</v>
      </c>
      <c r="F73" s="40" t="str">
        <f ca="1">IF(ISBLANK(INDIRECT(CONCATENATE("'Full Data'!",F$4,ROW('Full Data'!F70)))),"",INDIRECT(CONCATENATE("'Full Data'!",F$4,ROW('Full Data'!F70))))</f>
        <v>terbium</v>
      </c>
      <c r="G73" s="40" t="str">
        <f ca="1">IF(ISBLANK(INDIRECT(CONCATENATE("'Full Data'!",G$4,ROW('Full Data'!G70)))),"",INDIRECT(CONCATENATE("'Full Data'!",G$4,ROW('Full Data'!G70))))</f>
        <v>158.9</v>
      </c>
      <c r="H73" s="41" t="str">
        <f ca="1">IF(ISBLANK(INDIRECT(CONCATENATE("'Full Data'!",H$4,ROW('Full Data'!H70)))),"",INDIRECT(CONCATENATE("'Full Data'!",H$4,ROW('Full Data'!H70))))</f>
        <v>+3,4</v>
      </c>
      <c r="I73" s="40"/>
      <c r="J73" s="32"/>
      <c r="K73" s="32"/>
      <c r="L73" s="42"/>
      <c r="M73" s="42"/>
      <c r="N73" s="42"/>
      <c r="O73" s="42"/>
      <c r="P73" s="42"/>
      <c r="Q73" s="42"/>
      <c r="R73" s="32"/>
      <c r="S73" s="32"/>
      <c r="T73" s="32"/>
      <c r="U73" s="32"/>
      <c r="V73" s="32"/>
      <c r="W73" s="32"/>
      <c r="X73" s="32"/>
      <c r="Y73" s="32"/>
      <c r="Z73" s="32"/>
      <c r="AA73" s="32"/>
    </row>
    <row r="74" spans="1:27" ht="12.75" customHeight="1" x14ac:dyDescent="0.2">
      <c r="A74" s="40">
        <f ca="1">IF(ISBLANK(INDIRECT(CONCATENATE("'Full Data'!",A$4,ROW('Full Data'!A71)))),"",INDIRECT(CONCATENATE("'Full Data'!",A$4,ROW('Full Data'!A71))))</f>
        <v>66</v>
      </c>
      <c r="B74" s="40" t="str">
        <f ca="1">IF(ISBLANK(INDIRECT(CONCATENATE("'Full Data'!",B$4,ROW('Full Data'!B71)))),"",INDIRECT(CONCATENATE("'Full Data'!",B$4,ROW('Full Data'!B71))))</f>
        <v>Dy</v>
      </c>
      <c r="C74" s="40" t="str">
        <f ca="1">IF(ISBLANK(INDIRECT(CONCATENATE("'Full Data'!",C$4,ROW('Full Data'!C71)))),"",INDIRECT(CONCATENATE("'Full Data'!",C$4,ROW('Full Data'!C71))))</f>
        <v>lanthanides</v>
      </c>
      <c r="D74" s="40" t="str">
        <f ca="1">IF(ISBLANK(INDIRECT(CONCATENATE("'Full Data'!",D$4,ROW('Full Data'!D71)))),"",INDIRECT(CONCATENATE("'Full Data'!",D$4,ROW('Full Data'!D71))))</f>
        <v>lanthanides</v>
      </c>
      <c r="E74" s="40">
        <f ca="1">IF(ISBLANK(INDIRECT(CONCATENATE("'Full Data'!",E$4,ROW('Full Data'!E71)))),"",INDIRECT(CONCATENATE("'Full Data'!",E$4,ROW('Full Data'!E71))))</f>
        <v>6</v>
      </c>
      <c r="F74" s="40" t="str">
        <f ca="1">IF(ISBLANK(INDIRECT(CONCATENATE("'Full Data'!",F$4,ROW('Full Data'!F71)))),"",INDIRECT(CONCATENATE("'Full Data'!",F$4,ROW('Full Data'!F71))))</f>
        <v>dysprosium</v>
      </c>
      <c r="G74" s="40" t="str">
        <f ca="1">IF(ISBLANK(INDIRECT(CONCATENATE("'Full Data'!",G$4,ROW('Full Data'!G71)))),"",INDIRECT(CONCATENATE("'Full Data'!",G$4,ROW('Full Data'!G71))))</f>
        <v>162.5</v>
      </c>
      <c r="H74" s="41" t="str">
        <f ca="1">IF(ISBLANK(INDIRECT(CONCATENATE("'Full Data'!",H$4,ROW('Full Data'!H71)))),"",INDIRECT(CONCATENATE("'Full Data'!",H$4,ROW('Full Data'!H71))))</f>
        <v>+3</v>
      </c>
      <c r="I74" s="40"/>
      <c r="J74" s="32"/>
      <c r="K74" s="32"/>
      <c r="L74" s="42"/>
      <c r="M74" s="42"/>
      <c r="N74" s="42"/>
      <c r="O74" s="42"/>
      <c r="P74" s="42"/>
      <c r="Q74" s="42"/>
      <c r="R74" s="32"/>
      <c r="S74" s="32"/>
      <c r="T74" s="32"/>
      <c r="U74" s="32"/>
      <c r="V74" s="32"/>
      <c r="W74" s="32"/>
      <c r="X74" s="32"/>
      <c r="Y74" s="32"/>
      <c r="Z74" s="32"/>
      <c r="AA74" s="32"/>
    </row>
    <row r="75" spans="1:27" ht="12.75" customHeight="1" x14ac:dyDescent="0.2">
      <c r="A75" s="40">
        <f ca="1">IF(ISBLANK(INDIRECT(CONCATENATE("'Full Data'!",A$4,ROW('Full Data'!A72)))),"",INDIRECT(CONCATENATE("'Full Data'!",A$4,ROW('Full Data'!A72))))</f>
        <v>67</v>
      </c>
      <c r="B75" s="40" t="str">
        <f ca="1">IF(ISBLANK(INDIRECT(CONCATENATE("'Full Data'!",B$4,ROW('Full Data'!B72)))),"",INDIRECT(CONCATENATE("'Full Data'!",B$4,ROW('Full Data'!B72))))</f>
        <v>Ho</v>
      </c>
      <c r="C75" s="40" t="str">
        <f ca="1">IF(ISBLANK(INDIRECT(CONCATENATE("'Full Data'!",C$4,ROW('Full Data'!C72)))),"",INDIRECT(CONCATENATE("'Full Data'!",C$4,ROW('Full Data'!C72))))</f>
        <v>lanthanides</v>
      </c>
      <c r="D75" s="40" t="str">
        <f ca="1">IF(ISBLANK(INDIRECT(CONCATENATE("'Full Data'!",D$4,ROW('Full Data'!D72)))),"",INDIRECT(CONCATENATE("'Full Data'!",D$4,ROW('Full Data'!D72))))</f>
        <v>lanthanides</v>
      </c>
      <c r="E75" s="40">
        <f ca="1">IF(ISBLANK(INDIRECT(CONCATENATE("'Full Data'!",E$4,ROW('Full Data'!E72)))),"",INDIRECT(CONCATENATE("'Full Data'!",E$4,ROW('Full Data'!E72))))</f>
        <v>6</v>
      </c>
      <c r="F75" s="40" t="str">
        <f ca="1">IF(ISBLANK(INDIRECT(CONCATENATE("'Full Data'!",F$4,ROW('Full Data'!F72)))),"",INDIRECT(CONCATENATE("'Full Data'!",F$4,ROW('Full Data'!F72))))</f>
        <v>holmium</v>
      </c>
      <c r="G75" s="40" t="str">
        <f ca="1">IF(ISBLANK(INDIRECT(CONCATENATE("'Full Data'!",G$4,ROW('Full Data'!G72)))),"",INDIRECT(CONCATENATE("'Full Data'!",G$4,ROW('Full Data'!G72))))</f>
        <v>164.9</v>
      </c>
      <c r="H75" s="41" t="str">
        <f ca="1">IF(ISBLANK(INDIRECT(CONCATENATE("'Full Data'!",H$4,ROW('Full Data'!H72)))),"",INDIRECT(CONCATENATE("'Full Data'!",H$4,ROW('Full Data'!H72))))</f>
        <v>+3</v>
      </c>
      <c r="I75" s="40"/>
      <c r="J75" s="32"/>
      <c r="K75" s="32"/>
      <c r="L75" s="42"/>
      <c r="M75" s="42"/>
      <c r="N75" s="42"/>
      <c r="O75" s="42"/>
      <c r="P75" s="42"/>
      <c r="Q75" s="42"/>
      <c r="R75" s="32"/>
      <c r="S75" s="32"/>
      <c r="T75" s="32"/>
      <c r="U75" s="32"/>
      <c r="V75" s="32"/>
      <c r="W75" s="32"/>
      <c r="X75" s="32"/>
      <c r="Y75" s="32"/>
      <c r="Z75" s="32"/>
      <c r="AA75" s="32"/>
    </row>
    <row r="76" spans="1:27" ht="12.75" customHeight="1" x14ac:dyDescent="0.2">
      <c r="A76" s="40">
        <f ca="1">IF(ISBLANK(INDIRECT(CONCATENATE("'Full Data'!",A$4,ROW('Full Data'!A73)))),"",INDIRECT(CONCATENATE("'Full Data'!",A$4,ROW('Full Data'!A73))))</f>
        <v>68</v>
      </c>
      <c r="B76" s="40" t="str">
        <f ca="1">IF(ISBLANK(INDIRECT(CONCATENATE("'Full Data'!",B$4,ROW('Full Data'!B73)))),"",INDIRECT(CONCATENATE("'Full Data'!",B$4,ROW('Full Data'!B73))))</f>
        <v>Er</v>
      </c>
      <c r="C76" s="40" t="str">
        <f ca="1">IF(ISBLANK(INDIRECT(CONCATENATE("'Full Data'!",C$4,ROW('Full Data'!C73)))),"",INDIRECT(CONCATENATE("'Full Data'!",C$4,ROW('Full Data'!C73))))</f>
        <v>lanthanides</v>
      </c>
      <c r="D76" s="40" t="str">
        <f ca="1">IF(ISBLANK(INDIRECT(CONCATENATE("'Full Data'!",D$4,ROW('Full Data'!D73)))),"",INDIRECT(CONCATENATE("'Full Data'!",D$4,ROW('Full Data'!D73))))</f>
        <v>lanthanides</v>
      </c>
      <c r="E76" s="40">
        <f ca="1">IF(ISBLANK(INDIRECT(CONCATENATE("'Full Data'!",E$4,ROW('Full Data'!E73)))),"",INDIRECT(CONCATENATE("'Full Data'!",E$4,ROW('Full Data'!E73))))</f>
        <v>6</v>
      </c>
      <c r="F76" s="40" t="str">
        <f ca="1">IF(ISBLANK(INDIRECT(CONCATENATE("'Full Data'!",F$4,ROW('Full Data'!F73)))),"",INDIRECT(CONCATENATE("'Full Data'!",F$4,ROW('Full Data'!F73))))</f>
        <v>erbium</v>
      </c>
      <c r="G76" s="40" t="str">
        <f ca="1">IF(ISBLANK(INDIRECT(CONCATENATE("'Full Data'!",G$4,ROW('Full Data'!G73)))),"",INDIRECT(CONCATENATE("'Full Data'!",G$4,ROW('Full Data'!G73))))</f>
        <v>167.3</v>
      </c>
      <c r="H76" s="41" t="str">
        <f ca="1">IF(ISBLANK(INDIRECT(CONCATENATE("'Full Data'!",H$4,ROW('Full Data'!H73)))),"",INDIRECT(CONCATENATE("'Full Data'!",H$4,ROW('Full Data'!H73))))</f>
        <v>+3</v>
      </c>
      <c r="I76" s="40"/>
      <c r="J76" s="32"/>
      <c r="K76" s="32"/>
      <c r="L76" s="42"/>
      <c r="M76" s="42"/>
      <c r="N76" s="42"/>
      <c r="O76" s="42"/>
      <c r="P76" s="42"/>
      <c r="Q76" s="42"/>
      <c r="R76" s="32"/>
      <c r="S76" s="32"/>
      <c r="T76" s="32"/>
      <c r="U76" s="32"/>
      <c r="V76" s="32"/>
      <c r="W76" s="32"/>
      <c r="X76" s="32"/>
      <c r="Y76" s="32"/>
      <c r="Z76" s="32"/>
      <c r="AA76" s="32"/>
    </row>
    <row r="77" spans="1:27" ht="12.75" customHeight="1" x14ac:dyDescent="0.2">
      <c r="A77" s="40">
        <f ca="1">IF(ISBLANK(INDIRECT(CONCATENATE("'Full Data'!",A$4,ROW('Full Data'!A74)))),"",INDIRECT(CONCATENATE("'Full Data'!",A$4,ROW('Full Data'!A74))))</f>
        <v>69</v>
      </c>
      <c r="B77" s="40" t="str">
        <f ca="1">IF(ISBLANK(INDIRECT(CONCATENATE("'Full Data'!",B$4,ROW('Full Data'!B74)))),"",INDIRECT(CONCATENATE("'Full Data'!",B$4,ROW('Full Data'!B74))))</f>
        <v>Tm</v>
      </c>
      <c r="C77" s="40" t="str">
        <f ca="1">IF(ISBLANK(INDIRECT(CONCATENATE("'Full Data'!",C$4,ROW('Full Data'!C74)))),"",INDIRECT(CONCATENATE("'Full Data'!",C$4,ROW('Full Data'!C74))))</f>
        <v>lanthanides</v>
      </c>
      <c r="D77" s="40" t="str">
        <f ca="1">IF(ISBLANK(INDIRECT(CONCATENATE("'Full Data'!",D$4,ROW('Full Data'!D74)))),"",INDIRECT(CONCATENATE("'Full Data'!",D$4,ROW('Full Data'!D74))))</f>
        <v>lanthanides</v>
      </c>
      <c r="E77" s="40">
        <f ca="1">IF(ISBLANK(INDIRECT(CONCATENATE("'Full Data'!",E$4,ROW('Full Data'!E74)))),"",INDIRECT(CONCATENATE("'Full Data'!",E$4,ROW('Full Data'!E74))))</f>
        <v>6</v>
      </c>
      <c r="F77" s="40" t="str">
        <f ca="1">IF(ISBLANK(INDIRECT(CONCATENATE("'Full Data'!",F$4,ROW('Full Data'!F74)))),"",INDIRECT(CONCATENATE("'Full Data'!",F$4,ROW('Full Data'!F74))))</f>
        <v>thulium</v>
      </c>
      <c r="G77" s="40" t="str">
        <f ca="1">IF(ISBLANK(INDIRECT(CONCATENATE("'Full Data'!",G$4,ROW('Full Data'!G74)))),"",INDIRECT(CONCATENATE("'Full Data'!",G$4,ROW('Full Data'!G74))))</f>
        <v>168.9</v>
      </c>
      <c r="H77" s="41" t="str">
        <f ca="1">IF(ISBLANK(INDIRECT(CONCATENATE("'Full Data'!",H$4,ROW('Full Data'!H74)))),"",INDIRECT(CONCATENATE("'Full Data'!",H$4,ROW('Full Data'!H74))))</f>
        <v>+3,2</v>
      </c>
      <c r="I77" s="40"/>
      <c r="J77" s="32"/>
      <c r="K77" s="32"/>
      <c r="L77" s="42"/>
      <c r="M77" s="42"/>
      <c r="N77" s="42"/>
      <c r="O77" s="42"/>
      <c r="P77" s="42"/>
      <c r="Q77" s="42"/>
      <c r="R77" s="32"/>
      <c r="S77" s="32"/>
      <c r="T77" s="32"/>
      <c r="U77" s="32"/>
      <c r="V77" s="32"/>
      <c r="W77" s="32"/>
      <c r="X77" s="32"/>
      <c r="Y77" s="32"/>
      <c r="Z77" s="32"/>
      <c r="AA77" s="32"/>
    </row>
    <row r="78" spans="1:27" ht="12.75" customHeight="1" x14ac:dyDescent="0.2">
      <c r="A78" s="40">
        <f ca="1">IF(ISBLANK(INDIRECT(CONCATENATE("'Full Data'!",A$4,ROW('Full Data'!A75)))),"",INDIRECT(CONCATENATE("'Full Data'!",A$4,ROW('Full Data'!A75))))</f>
        <v>70</v>
      </c>
      <c r="B78" s="40" t="str">
        <f ca="1">IF(ISBLANK(INDIRECT(CONCATENATE("'Full Data'!",B$4,ROW('Full Data'!B75)))),"",INDIRECT(CONCATENATE("'Full Data'!",B$4,ROW('Full Data'!B75))))</f>
        <v>Yb</v>
      </c>
      <c r="C78" s="40" t="str">
        <f ca="1">IF(ISBLANK(INDIRECT(CONCATENATE("'Full Data'!",C$4,ROW('Full Data'!C75)))),"",INDIRECT(CONCATENATE("'Full Data'!",C$4,ROW('Full Data'!C75))))</f>
        <v>lanthanides</v>
      </c>
      <c r="D78" s="40" t="str">
        <f ca="1">IF(ISBLANK(INDIRECT(CONCATENATE("'Full Data'!",D$4,ROW('Full Data'!D75)))),"",INDIRECT(CONCATENATE("'Full Data'!",D$4,ROW('Full Data'!D75))))</f>
        <v>lanthanides</v>
      </c>
      <c r="E78" s="40">
        <f ca="1">IF(ISBLANK(INDIRECT(CONCATENATE("'Full Data'!",E$4,ROW('Full Data'!E75)))),"",INDIRECT(CONCATENATE("'Full Data'!",E$4,ROW('Full Data'!E75))))</f>
        <v>6</v>
      </c>
      <c r="F78" s="40" t="str">
        <f ca="1">IF(ISBLANK(INDIRECT(CONCATENATE("'Full Data'!",F$4,ROW('Full Data'!F75)))),"",INDIRECT(CONCATENATE("'Full Data'!",F$4,ROW('Full Data'!F75))))</f>
        <v>ytterbium</v>
      </c>
      <c r="G78" s="40" t="str">
        <f ca="1">IF(ISBLANK(INDIRECT(CONCATENATE("'Full Data'!",G$4,ROW('Full Data'!G75)))),"",INDIRECT(CONCATENATE("'Full Data'!",G$4,ROW('Full Data'!G75))))</f>
        <v>173.1</v>
      </c>
      <c r="H78" s="41" t="str">
        <f ca="1">IF(ISBLANK(INDIRECT(CONCATENATE("'Full Data'!",H$4,ROW('Full Data'!H75)))),"",INDIRECT(CONCATENATE("'Full Data'!",H$4,ROW('Full Data'!H75))))</f>
        <v>+3,2</v>
      </c>
      <c r="I78" s="40"/>
      <c r="J78" s="32"/>
      <c r="K78" s="32"/>
      <c r="L78" s="42"/>
      <c r="M78" s="42"/>
      <c r="N78" s="42"/>
      <c r="O78" s="42"/>
      <c r="P78" s="42"/>
      <c r="Q78" s="42"/>
      <c r="R78" s="32"/>
      <c r="S78" s="32"/>
      <c r="T78" s="32"/>
      <c r="U78" s="32"/>
      <c r="V78" s="32"/>
      <c r="W78" s="32"/>
      <c r="X78" s="32"/>
      <c r="Y78" s="32"/>
      <c r="Z78" s="32"/>
      <c r="AA78" s="32"/>
    </row>
    <row r="79" spans="1:27" ht="12.75" customHeight="1" x14ac:dyDescent="0.2">
      <c r="A79" s="40">
        <f ca="1">IF(ISBLANK(INDIRECT(CONCATENATE("'Full Data'!",A$4,ROW('Full Data'!A76)))),"",INDIRECT(CONCATENATE("'Full Data'!",A$4,ROW('Full Data'!A76))))</f>
        <v>71</v>
      </c>
      <c r="B79" s="40" t="str">
        <f ca="1">IF(ISBLANK(INDIRECT(CONCATENATE("'Full Data'!",B$4,ROW('Full Data'!B76)))),"",INDIRECT(CONCATENATE("'Full Data'!",B$4,ROW('Full Data'!B76))))</f>
        <v>Lu</v>
      </c>
      <c r="C79" s="40">
        <f ca="1">IF(ISBLANK(INDIRECT(CONCATENATE("'Full Data'!",C$4,ROW('Full Data'!C76)))),"",INDIRECT(CONCATENATE("'Full Data'!",C$4,ROW('Full Data'!C76))))</f>
        <v>3</v>
      </c>
      <c r="D79" s="40" t="str">
        <f ca="1">IF(ISBLANK(INDIRECT(CONCATENATE("'Full Data'!",D$4,ROW('Full Data'!D76)))),"",INDIRECT(CONCATENATE("'Full Data'!",D$4,ROW('Full Data'!D76))))</f>
        <v>lanthanides</v>
      </c>
      <c r="E79" s="40">
        <f ca="1">IF(ISBLANK(INDIRECT(CONCATENATE("'Full Data'!",E$4,ROW('Full Data'!E76)))),"",INDIRECT(CONCATENATE("'Full Data'!",E$4,ROW('Full Data'!E76))))</f>
        <v>6</v>
      </c>
      <c r="F79" s="40" t="str">
        <f ca="1">IF(ISBLANK(INDIRECT(CONCATENATE("'Full Data'!",F$4,ROW('Full Data'!F76)))),"",INDIRECT(CONCATENATE("'Full Data'!",F$4,ROW('Full Data'!F76))))</f>
        <v>lutetium</v>
      </c>
      <c r="G79" s="40" t="str">
        <f ca="1">IF(ISBLANK(INDIRECT(CONCATENATE("'Full Data'!",G$4,ROW('Full Data'!G76)))),"",INDIRECT(CONCATENATE("'Full Data'!",G$4,ROW('Full Data'!G76))))</f>
        <v>175.0</v>
      </c>
      <c r="H79" s="41" t="str">
        <f ca="1">IF(ISBLANK(INDIRECT(CONCATENATE("'Full Data'!",H$4,ROW('Full Data'!H76)))),"",INDIRECT(CONCATENATE("'Full Data'!",H$4,ROW('Full Data'!H76))))</f>
        <v>+3</v>
      </c>
      <c r="I79" s="40"/>
      <c r="J79" s="32"/>
      <c r="K79" s="32"/>
      <c r="L79" s="42"/>
      <c r="M79" s="42"/>
      <c r="N79" s="42"/>
      <c r="O79" s="42"/>
      <c r="P79" s="42"/>
      <c r="Q79" s="42"/>
      <c r="R79" s="32"/>
      <c r="S79" s="32"/>
      <c r="T79" s="32"/>
      <c r="U79" s="32"/>
      <c r="V79" s="32"/>
      <c r="W79" s="32"/>
      <c r="X79" s="32"/>
      <c r="Y79" s="32"/>
      <c r="Z79" s="32"/>
      <c r="AA79" s="32"/>
    </row>
    <row r="80" spans="1:27" ht="12.75" customHeight="1" x14ac:dyDescent="0.2">
      <c r="A80" s="40">
        <f ca="1">IF(ISBLANK(INDIRECT(CONCATENATE("'Full Data'!",A$4,ROW('Full Data'!A77)))),"",INDIRECT(CONCATENATE("'Full Data'!",A$4,ROW('Full Data'!A77))))</f>
        <v>72</v>
      </c>
      <c r="B80" s="40" t="str">
        <f ca="1">IF(ISBLANK(INDIRECT(CONCATENATE("'Full Data'!",B$4,ROW('Full Data'!B77)))),"",INDIRECT(CONCATENATE("'Full Data'!",B$4,ROW('Full Data'!B77))))</f>
        <v>Hf</v>
      </c>
      <c r="C80" s="40">
        <f ca="1">IF(ISBLANK(INDIRECT(CONCATENATE("'Full Data'!",C$4,ROW('Full Data'!C77)))),"",INDIRECT(CONCATENATE("'Full Data'!",C$4,ROW('Full Data'!C77))))</f>
        <v>4</v>
      </c>
      <c r="D80" s="40" t="str">
        <f ca="1">IF(ISBLANK(INDIRECT(CONCATENATE("'Full Data'!",D$4,ROW('Full Data'!D77)))),"",INDIRECT(CONCATENATE("'Full Data'!",D$4,ROW('Full Data'!D77))))</f>
        <v>IV B</v>
      </c>
      <c r="E80" s="40">
        <f ca="1">IF(ISBLANK(INDIRECT(CONCATENATE("'Full Data'!",E$4,ROW('Full Data'!E77)))),"",INDIRECT(CONCATENATE("'Full Data'!",E$4,ROW('Full Data'!E77))))</f>
        <v>6</v>
      </c>
      <c r="F80" s="40" t="str">
        <f ca="1">IF(ISBLANK(INDIRECT(CONCATENATE("'Full Data'!",F$4,ROW('Full Data'!F77)))),"",INDIRECT(CONCATENATE("'Full Data'!",F$4,ROW('Full Data'!F77))))</f>
        <v>hafnium</v>
      </c>
      <c r="G80" s="40" t="str">
        <f ca="1">IF(ISBLANK(INDIRECT(CONCATENATE("'Full Data'!",G$4,ROW('Full Data'!G77)))),"",INDIRECT(CONCATENATE("'Full Data'!",G$4,ROW('Full Data'!G77))))</f>
        <v>178.5</v>
      </c>
      <c r="H80" s="41" t="str">
        <f ca="1">IF(ISBLANK(INDIRECT(CONCATENATE("'Full Data'!",H$4,ROW('Full Data'!H77)))),"",INDIRECT(CONCATENATE("'Full Data'!",H$4,ROW('Full Data'!H77))))</f>
        <v>+4</v>
      </c>
      <c r="I80" s="40"/>
      <c r="J80" s="32"/>
      <c r="K80" s="32"/>
      <c r="L80" s="42"/>
      <c r="M80" s="42"/>
      <c r="N80" s="42"/>
      <c r="O80" s="42"/>
      <c r="P80" s="42"/>
      <c r="Q80" s="42"/>
      <c r="R80" s="32"/>
      <c r="S80" s="32"/>
      <c r="T80" s="32"/>
      <c r="U80" s="32"/>
      <c r="V80" s="32"/>
      <c r="W80" s="32"/>
      <c r="X80" s="32"/>
      <c r="Y80" s="32"/>
      <c r="Z80" s="32"/>
      <c r="AA80" s="32"/>
    </row>
    <row r="81" spans="1:27" ht="12.75" customHeight="1" x14ac:dyDescent="0.2">
      <c r="A81" s="40">
        <f ca="1">IF(ISBLANK(INDIRECT(CONCATENATE("'Full Data'!",A$4,ROW('Full Data'!A78)))),"",INDIRECT(CONCATENATE("'Full Data'!",A$4,ROW('Full Data'!A78))))</f>
        <v>73</v>
      </c>
      <c r="B81" s="40" t="str">
        <f ca="1">IF(ISBLANK(INDIRECT(CONCATENATE("'Full Data'!",B$4,ROW('Full Data'!B78)))),"",INDIRECT(CONCATENATE("'Full Data'!",B$4,ROW('Full Data'!B78))))</f>
        <v>Ta</v>
      </c>
      <c r="C81" s="40">
        <f ca="1">IF(ISBLANK(INDIRECT(CONCATENATE("'Full Data'!",C$4,ROW('Full Data'!C78)))),"",INDIRECT(CONCATENATE("'Full Data'!",C$4,ROW('Full Data'!C78))))</f>
        <v>5</v>
      </c>
      <c r="D81" s="40" t="str">
        <f ca="1">IF(ISBLANK(INDIRECT(CONCATENATE("'Full Data'!",D$4,ROW('Full Data'!D78)))),"",INDIRECT(CONCATENATE("'Full Data'!",D$4,ROW('Full Data'!D78))))</f>
        <v>V B</v>
      </c>
      <c r="E81" s="40">
        <f ca="1">IF(ISBLANK(INDIRECT(CONCATENATE("'Full Data'!",E$4,ROW('Full Data'!E78)))),"",INDIRECT(CONCATENATE("'Full Data'!",E$4,ROW('Full Data'!E78))))</f>
        <v>6</v>
      </c>
      <c r="F81" s="40" t="str">
        <f ca="1">IF(ISBLANK(INDIRECT(CONCATENATE("'Full Data'!",F$4,ROW('Full Data'!F78)))),"",INDIRECT(CONCATENATE("'Full Data'!",F$4,ROW('Full Data'!F78))))</f>
        <v>tantalum</v>
      </c>
      <c r="G81" s="40" t="str">
        <f ca="1">IF(ISBLANK(INDIRECT(CONCATENATE("'Full Data'!",G$4,ROW('Full Data'!G78)))),"",INDIRECT(CONCATENATE("'Full Data'!",G$4,ROW('Full Data'!G78))))</f>
        <v>180.9</v>
      </c>
      <c r="H81" s="41" t="str">
        <f ca="1">IF(ISBLANK(INDIRECT(CONCATENATE("'Full Data'!",H$4,ROW('Full Data'!H78)))),"",INDIRECT(CONCATENATE("'Full Data'!",H$4,ROW('Full Data'!H78))))</f>
        <v>+5</v>
      </c>
      <c r="I81" s="40"/>
      <c r="J81" s="32"/>
      <c r="K81" s="32"/>
      <c r="L81" s="42"/>
      <c r="M81" s="42"/>
      <c r="N81" s="42"/>
      <c r="O81" s="42"/>
      <c r="P81" s="42"/>
      <c r="Q81" s="42"/>
      <c r="R81" s="32"/>
      <c r="S81" s="32"/>
      <c r="T81" s="32"/>
      <c r="U81" s="32"/>
      <c r="V81" s="32"/>
      <c r="W81" s="32"/>
      <c r="X81" s="32"/>
      <c r="Y81" s="32"/>
      <c r="Z81" s="32"/>
      <c r="AA81" s="32"/>
    </row>
    <row r="82" spans="1:27" ht="12.75" customHeight="1" x14ac:dyDescent="0.2">
      <c r="A82" s="40">
        <f ca="1">IF(ISBLANK(INDIRECT(CONCATENATE("'Full Data'!",A$4,ROW('Full Data'!A79)))),"",INDIRECT(CONCATENATE("'Full Data'!",A$4,ROW('Full Data'!A79))))</f>
        <v>74</v>
      </c>
      <c r="B82" s="40" t="str">
        <f ca="1">IF(ISBLANK(INDIRECT(CONCATENATE("'Full Data'!",B$4,ROW('Full Data'!B79)))),"",INDIRECT(CONCATENATE("'Full Data'!",B$4,ROW('Full Data'!B79))))</f>
        <v>W</v>
      </c>
      <c r="C82" s="40">
        <f ca="1">IF(ISBLANK(INDIRECT(CONCATENATE("'Full Data'!",C$4,ROW('Full Data'!C79)))),"",INDIRECT(CONCATENATE("'Full Data'!",C$4,ROW('Full Data'!C79))))</f>
        <v>6</v>
      </c>
      <c r="D82" s="40" t="str">
        <f ca="1">IF(ISBLANK(INDIRECT(CONCATENATE("'Full Data'!",D$4,ROW('Full Data'!D79)))),"",INDIRECT(CONCATENATE("'Full Data'!",D$4,ROW('Full Data'!D79))))</f>
        <v>VI B</v>
      </c>
      <c r="E82" s="40">
        <f ca="1">IF(ISBLANK(INDIRECT(CONCATENATE("'Full Data'!",E$4,ROW('Full Data'!E79)))),"",INDIRECT(CONCATENATE("'Full Data'!",E$4,ROW('Full Data'!E79))))</f>
        <v>6</v>
      </c>
      <c r="F82" s="40" t="str">
        <f ca="1">IF(ISBLANK(INDIRECT(CONCATENATE("'Full Data'!",F$4,ROW('Full Data'!F79)))),"",INDIRECT(CONCATENATE("'Full Data'!",F$4,ROW('Full Data'!F79))))</f>
        <v>tungsten</v>
      </c>
      <c r="G82" s="40" t="str">
        <f ca="1">IF(ISBLANK(INDIRECT(CONCATENATE("'Full Data'!",G$4,ROW('Full Data'!G79)))),"",INDIRECT(CONCATENATE("'Full Data'!",G$4,ROW('Full Data'!G79))))</f>
        <v>183.8</v>
      </c>
      <c r="H82" s="41" t="str">
        <f ca="1">IF(ISBLANK(INDIRECT(CONCATENATE("'Full Data'!",H$4,ROW('Full Data'!H79)))),"",INDIRECT(CONCATENATE("'Full Data'!",H$4,ROW('Full Data'!H79))))</f>
        <v>+6,4</v>
      </c>
      <c r="I82" s="40"/>
      <c r="J82" s="32"/>
      <c r="K82" s="32"/>
      <c r="L82" s="42"/>
      <c r="M82" s="42"/>
      <c r="N82" s="42"/>
      <c r="O82" s="42"/>
      <c r="P82" s="42"/>
      <c r="Q82" s="42"/>
      <c r="R82" s="32"/>
      <c r="S82" s="32"/>
      <c r="T82" s="32"/>
      <c r="U82" s="32"/>
      <c r="V82" s="32"/>
      <c r="W82" s="32"/>
      <c r="X82" s="32"/>
      <c r="Y82" s="32"/>
      <c r="Z82" s="32"/>
      <c r="AA82" s="32"/>
    </row>
    <row r="83" spans="1:27" ht="12.75" customHeight="1" x14ac:dyDescent="0.2">
      <c r="A83" s="40">
        <f ca="1">IF(ISBLANK(INDIRECT(CONCATENATE("'Full Data'!",A$4,ROW('Full Data'!A80)))),"",INDIRECT(CONCATENATE("'Full Data'!",A$4,ROW('Full Data'!A80))))</f>
        <v>75</v>
      </c>
      <c r="B83" s="40" t="str">
        <f ca="1">IF(ISBLANK(INDIRECT(CONCATENATE("'Full Data'!",B$4,ROW('Full Data'!B80)))),"",INDIRECT(CONCATENATE("'Full Data'!",B$4,ROW('Full Data'!B80))))</f>
        <v>Re</v>
      </c>
      <c r="C83" s="40">
        <f ca="1">IF(ISBLANK(INDIRECT(CONCATENATE("'Full Data'!",C$4,ROW('Full Data'!C80)))),"",INDIRECT(CONCATENATE("'Full Data'!",C$4,ROW('Full Data'!C80))))</f>
        <v>7</v>
      </c>
      <c r="D83" s="40" t="str">
        <f ca="1">IF(ISBLANK(INDIRECT(CONCATENATE("'Full Data'!",D$4,ROW('Full Data'!D80)))),"",INDIRECT(CONCATENATE("'Full Data'!",D$4,ROW('Full Data'!D80))))</f>
        <v>VII B</v>
      </c>
      <c r="E83" s="40">
        <f ca="1">IF(ISBLANK(INDIRECT(CONCATENATE("'Full Data'!",E$4,ROW('Full Data'!E80)))),"",INDIRECT(CONCATENATE("'Full Data'!",E$4,ROW('Full Data'!E80))))</f>
        <v>6</v>
      </c>
      <c r="F83" s="40" t="str">
        <f ca="1">IF(ISBLANK(INDIRECT(CONCATENATE("'Full Data'!",F$4,ROW('Full Data'!F80)))),"",INDIRECT(CONCATENATE("'Full Data'!",F$4,ROW('Full Data'!F80))))</f>
        <v>rhenium</v>
      </c>
      <c r="G83" s="40" t="str">
        <f ca="1">IF(ISBLANK(INDIRECT(CONCATENATE("'Full Data'!",G$4,ROW('Full Data'!G80)))),"",INDIRECT(CONCATENATE("'Full Data'!",G$4,ROW('Full Data'!G80))))</f>
        <v>186.2</v>
      </c>
      <c r="H83" s="41" t="str">
        <f ca="1">IF(ISBLANK(INDIRECT(CONCATENATE("'Full Data'!",H$4,ROW('Full Data'!H80)))),"",INDIRECT(CONCATENATE("'Full Data'!",H$4,ROW('Full Data'!H80))))</f>
        <v>+7,4,6</v>
      </c>
      <c r="I83" s="40"/>
      <c r="J83" s="32"/>
      <c r="K83" s="32"/>
      <c r="L83" s="42"/>
      <c r="M83" s="42"/>
      <c r="N83" s="42"/>
      <c r="O83" s="42"/>
      <c r="P83" s="42"/>
      <c r="Q83" s="42"/>
      <c r="R83" s="32"/>
      <c r="S83" s="32"/>
      <c r="T83" s="32"/>
      <c r="U83" s="32"/>
      <c r="V83" s="32"/>
      <c r="W83" s="32"/>
      <c r="X83" s="32"/>
      <c r="Y83" s="32"/>
      <c r="Z83" s="32"/>
      <c r="AA83" s="32"/>
    </row>
    <row r="84" spans="1:27" ht="12.75" customHeight="1" x14ac:dyDescent="0.2">
      <c r="A84" s="40">
        <f ca="1">IF(ISBLANK(INDIRECT(CONCATENATE("'Full Data'!",A$4,ROW('Full Data'!A81)))),"",INDIRECT(CONCATENATE("'Full Data'!",A$4,ROW('Full Data'!A81))))</f>
        <v>76</v>
      </c>
      <c r="B84" s="40" t="str">
        <f ca="1">IF(ISBLANK(INDIRECT(CONCATENATE("'Full Data'!",B$4,ROW('Full Data'!B81)))),"",INDIRECT(CONCATENATE("'Full Data'!",B$4,ROW('Full Data'!B81))))</f>
        <v>Os</v>
      </c>
      <c r="C84" s="40">
        <f ca="1">IF(ISBLANK(INDIRECT(CONCATENATE("'Full Data'!",C$4,ROW('Full Data'!C81)))),"",INDIRECT(CONCATENATE("'Full Data'!",C$4,ROW('Full Data'!C81))))</f>
        <v>8</v>
      </c>
      <c r="D84" s="40" t="str">
        <f ca="1">IF(ISBLANK(INDIRECT(CONCATENATE("'Full Data'!",D$4,ROW('Full Data'!D81)))),"",INDIRECT(CONCATENATE("'Full Data'!",D$4,ROW('Full Data'!D81))))</f>
        <v>VIII B</v>
      </c>
      <c r="E84" s="40">
        <f ca="1">IF(ISBLANK(INDIRECT(CONCATENATE("'Full Data'!",E$4,ROW('Full Data'!E81)))),"",INDIRECT(CONCATENATE("'Full Data'!",E$4,ROW('Full Data'!E81))))</f>
        <v>6</v>
      </c>
      <c r="F84" s="40" t="str">
        <f ca="1">IF(ISBLANK(INDIRECT(CONCATENATE("'Full Data'!",F$4,ROW('Full Data'!F81)))),"",INDIRECT(CONCATENATE("'Full Data'!",F$4,ROW('Full Data'!F81))))</f>
        <v>osmium</v>
      </c>
      <c r="G84" s="40" t="str">
        <f ca="1">IF(ISBLANK(INDIRECT(CONCATENATE("'Full Data'!",G$4,ROW('Full Data'!G81)))),"",INDIRECT(CONCATENATE("'Full Data'!",G$4,ROW('Full Data'!G81))))</f>
        <v>190.2</v>
      </c>
      <c r="H84" s="41" t="str">
        <f ca="1">IF(ISBLANK(INDIRECT(CONCATENATE("'Full Data'!",H$4,ROW('Full Data'!H81)))),"",INDIRECT(CONCATENATE("'Full Data'!",H$4,ROW('Full Data'!H81))))</f>
        <v>+4,6,8</v>
      </c>
      <c r="I84" s="40"/>
      <c r="J84" s="32"/>
      <c r="K84" s="32"/>
      <c r="L84" s="42"/>
      <c r="M84" s="42"/>
      <c r="N84" s="42"/>
      <c r="O84" s="42"/>
      <c r="P84" s="42"/>
      <c r="Q84" s="42"/>
      <c r="R84" s="32"/>
      <c r="S84" s="32"/>
      <c r="T84" s="32"/>
      <c r="U84" s="32"/>
      <c r="V84" s="32"/>
      <c r="W84" s="32"/>
      <c r="X84" s="32"/>
      <c r="Y84" s="32"/>
      <c r="Z84" s="32"/>
      <c r="AA84" s="32"/>
    </row>
    <row r="85" spans="1:27" ht="12.75" customHeight="1" x14ac:dyDescent="0.2">
      <c r="A85" s="40">
        <f ca="1">IF(ISBLANK(INDIRECT(CONCATENATE("'Full Data'!",A$4,ROW('Full Data'!A82)))),"",INDIRECT(CONCATENATE("'Full Data'!",A$4,ROW('Full Data'!A82))))</f>
        <v>77</v>
      </c>
      <c r="B85" s="40" t="str">
        <f ca="1">IF(ISBLANK(INDIRECT(CONCATENATE("'Full Data'!",B$4,ROW('Full Data'!B82)))),"",INDIRECT(CONCATENATE("'Full Data'!",B$4,ROW('Full Data'!B82))))</f>
        <v>Ir</v>
      </c>
      <c r="C85" s="40">
        <f ca="1">IF(ISBLANK(INDIRECT(CONCATENATE("'Full Data'!",C$4,ROW('Full Data'!C82)))),"",INDIRECT(CONCATENATE("'Full Data'!",C$4,ROW('Full Data'!C82))))</f>
        <v>9</v>
      </c>
      <c r="D85" s="40" t="str">
        <f ca="1">IF(ISBLANK(INDIRECT(CONCATENATE("'Full Data'!",D$4,ROW('Full Data'!D82)))),"",INDIRECT(CONCATENATE("'Full Data'!",D$4,ROW('Full Data'!D82))))</f>
        <v>VIII B</v>
      </c>
      <c r="E85" s="40">
        <f ca="1">IF(ISBLANK(INDIRECT(CONCATENATE("'Full Data'!",E$4,ROW('Full Data'!E82)))),"",INDIRECT(CONCATENATE("'Full Data'!",E$4,ROW('Full Data'!E82))))</f>
        <v>6</v>
      </c>
      <c r="F85" s="40" t="str">
        <f ca="1">IF(ISBLANK(INDIRECT(CONCATENATE("'Full Data'!",F$4,ROW('Full Data'!F82)))),"",INDIRECT(CONCATENATE("'Full Data'!",F$4,ROW('Full Data'!F82))))</f>
        <v>iridium</v>
      </c>
      <c r="G85" s="40" t="str">
        <f ca="1">IF(ISBLANK(INDIRECT(CONCATENATE("'Full Data'!",G$4,ROW('Full Data'!G82)))),"",INDIRECT(CONCATENATE("'Full Data'!",G$4,ROW('Full Data'!G82))))</f>
        <v>192.2</v>
      </c>
      <c r="H85" s="41" t="str">
        <f ca="1">IF(ISBLANK(INDIRECT(CONCATENATE("'Full Data'!",H$4,ROW('Full Data'!H82)))),"",INDIRECT(CONCATENATE("'Full Data'!",H$4,ROW('Full Data'!H82))))</f>
        <v>+4,3,6</v>
      </c>
      <c r="I85" s="40"/>
      <c r="J85" s="32"/>
      <c r="K85" s="32"/>
      <c r="L85" s="42"/>
      <c r="M85" s="42"/>
      <c r="N85" s="42"/>
      <c r="O85" s="42"/>
      <c r="P85" s="42"/>
      <c r="Q85" s="42"/>
      <c r="R85" s="32"/>
      <c r="S85" s="32"/>
      <c r="T85" s="32"/>
      <c r="U85" s="32"/>
      <c r="V85" s="32"/>
      <c r="W85" s="32"/>
      <c r="X85" s="32"/>
      <c r="Y85" s="32"/>
      <c r="Z85" s="32"/>
      <c r="AA85" s="32"/>
    </row>
    <row r="86" spans="1:27" ht="12.75" customHeight="1" x14ac:dyDescent="0.2">
      <c r="A86" s="40">
        <f ca="1">IF(ISBLANK(INDIRECT(CONCATENATE("'Full Data'!",A$4,ROW('Full Data'!A83)))),"",INDIRECT(CONCATENATE("'Full Data'!",A$4,ROW('Full Data'!A83))))</f>
        <v>78</v>
      </c>
      <c r="B86" s="40" t="str">
        <f ca="1">IF(ISBLANK(INDIRECT(CONCATENATE("'Full Data'!",B$4,ROW('Full Data'!B83)))),"",INDIRECT(CONCATENATE("'Full Data'!",B$4,ROW('Full Data'!B83))))</f>
        <v>Pt</v>
      </c>
      <c r="C86" s="40">
        <f ca="1">IF(ISBLANK(INDIRECT(CONCATENATE("'Full Data'!",C$4,ROW('Full Data'!C83)))),"",INDIRECT(CONCATENATE("'Full Data'!",C$4,ROW('Full Data'!C83))))</f>
        <v>10</v>
      </c>
      <c r="D86" s="40" t="str">
        <f ca="1">IF(ISBLANK(INDIRECT(CONCATENATE("'Full Data'!",D$4,ROW('Full Data'!D83)))),"",INDIRECT(CONCATENATE("'Full Data'!",D$4,ROW('Full Data'!D83))))</f>
        <v>VIII B</v>
      </c>
      <c r="E86" s="40">
        <f ca="1">IF(ISBLANK(INDIRECT(CONCATENATE("'Full Data'!",E$4,ROW('Full Data'!E83)))),"",INDIRECT(CONCATENATE("'Full Data'!",E$4,ROW('Full Data'!E83))))</f>
        <v>6</v>
      </c>
      <c r="F86" s="40" t="str">
        <f ca="1">IF(ISBLANK(INDIRECT(CONCATENATE("'Full Data'!",F$4,ROW('Full Data'!F83)))),"",INDIRECT(CONCATENATE("'Full Data'!",F$4,ROW('Full Data'!F83))))</f>
        <v>platinum</v>
      </c>
      <c r="G86" s="40" t="str">
        <f ca="1">IF(ISBLANK(INDIRECT(CONCATENATE("'Full Data'!",G$4,ROW('Full Data'!G83)))),"",INDIRECT(CONCATENATE("'Full Data'!",G$4,ROW('Full Data'!G83))))</f>
        <v>195.1</v>
      </c>
      <c r="H86" s="41" t="str">
        <f ca="1">IF(ISBLANK(INDIRECT(CONCATENATE("'Full Data'!",H$4,ROW('Full Data'!H83)))),"",INDIRECT(CONCATENATE("'Full Data'!",H$4,ROW('Full Data'!H83))))</f>
        <v>+4,2</v>
      </c>
      <c r="I86" s="40"/>
      <c r="J86" s="32"/>
      <c r="K86" s="32"/>
      <c r="L86" s="42"/>
      <c r="M86" s="42"/>
      <c r="N86" s="42"/>
      <c r="O86" s="42"/>
      <c r="P86" s="42"/>
      <c r="Q86" s="42"/>
      <c r="R86" s="32"/>
      <c r="S86" s="32"/>
      <c r="T86" s="32"/>
      <c r="U86" s="32"/>
      <c r="V86" s="32"/>
      <c r="W86" s="32"/>
      <c r="X86" s="32"/>
      <c r="Y86" s="32"/>
      <c r="Z86" s="32"/>
      <c r="AA86" s="32"/>
    </row>
    <row r="87" spans="1:27" ht="12.75" customHeight="1" x14ac:dyDescent="0.2">
      <c r="A87" s="40">
        <f ca="1">IF(ISBLANK(INDIRECT(CONCATENATE("'Full Data'!",A$4,ROW('Full Data'!A84)))),"",INDIRECT(CONCATENATE("'Full Data'!",A$4,ROW('Full Data'!A84))))</f>
        <v>79</v>
      </c>
      <c r="B87" s="40" t="str">
        <f ca="1">IF(ISBLANK(INDIRECT(CONCATENATE("'Full Data'!",B$4,ROW('Full Data'!B84)))),"",INDIRECT(CONCATENATE("'Full Data'!",B$4,ROW('Full Data'!B84))))</f>
        <v>Au</v>
      </c>
      <c r="C87" s="40">
        <f ca="1">IF(ISBLANK(INDIRECT(CONCATENATE("'Full Data'!",C$4,ROW('Full Data'!C84)))),"",INDIRECT(CONCATENATE("'Full Data'!",C$4,ROW('Full Data'!C84))))</f>
        <v>11</v>
      </c>
      <c r="D87" s="40" t="str">
        <f ca="1">IF(ISBLANK(INDIRECT(CONCATENATE("'Full Data'!",D$4,ROW('Full Data'!D84)))),"",INDIRECT(CONCATENATE("'Full Data'!",D$4,ROW('Full Data'!D84))))</f>
        <v>I B</v>
      </c>
      <c r="E87" s="40">
        <f ca="1">IF(ISBLANK(INDIRECT(CONCATENATE("'Full Data'!",E$4,ROW('Full Data'!E84)))),"",INDIRECT(CONCATENATE("'Full Data'!",E$4,ROW('Full Data'!E84))))</f>
        <v>6</v>
      </c>
      <c r="F87" s="40" t="str">
        <f ca="1">IF(ISBLANK(INDIRECT(CONCATENATE("'Full Data'!",F$4,ROW('Full Data'!F84)))),"",INDIRECT(CONCATENATE("'Full Data'!",F$4,ROW('Full Data'!F84))))</f>
        <v>gold</v>
      </c>
      <c r="G87" s="40" t="str">
        <f ca="1">IF(ISBLANK(INDIRECT(CONCATENATE("'Full Data'!",G$4,ROW('Full Data'!G84)))),"",INDIRECT(CONCATENATE("'Full Data'!",G$4,ROW('Full Data'!G84))))</f>
        <v>197.0</v>
      </c>
      <c r="H87" s="41" t="str">
        <f ca="1">IF(ISBLANK(INDIRECT(CONCATENATE("'Full Data'!",H$4,ROW('Full Data'!H84)))),"",INDIRECT(CONCATENATE("'Full Data'!",H$4,ROW('Full Data'!H84))))</f>
        <v>+3,1</v>
      </c>
      <c r="I87" s="40"/>
      <c r="J87" s="32"/>
      <c r="K87" s="32"/>
      <c r="L87" s="42"/>
      <c r="M87" s="42"/>
      <c r="N87" s="42"/>
      <c r="O87" s="42"/>
      <c r="P87" s="42"/>
      <c r="Q87" s="42"/>
      <c r="R87" s="32"/>
      <c r="S87" s="32"/>
      <c r="T87" s="32"/>
      <c r="U87" s="32"/>
      <c r="V87" s="32"/>
      <c r="W87" s="32"/>
      <c r="X87" s="32"/>
      <c r="Y87" s="32"/>
      <c r="Z87" s="32"/>
      <c r="AA87" s="32"/>
    </row>
    <row r="88" spans="1:27" ht="12.75" customHeight="1" x14ac:dyDescent="0.2">
      <c r="A88" s="40">
        <f ca="1">IF(ISBLANK(INDIRECT(CONCATENATE("'Full Data'!",A$4,ROW('Full Data'!A85)))),"",INDIRECT(CONCATENATE("'Full Data'!",A$4,ROW('Full Data'!A85))))</f>
        <v>80</v>
      </c>
      <c r="B88" s="40" t="str">
        <f ca="1">IF(ISBLANK(INDIRECT(CONCATENATE("'Full Data'!",B$4,ROW('Full Data'!B85)))),"",INDIRECT(CONCATENATE("'Full Data'!",B$4,ROW('Full Data'!B85))))</f>
        <v>Hg</v>
      </c>
      <c r="C88" s="40">
        <f ca="1">IF(ISBLANK(INDIRECT(CONCATENATE("'Full Data'!",C$4,ROW('Full Data'!C85)))),"",INDIRECT(CONCATENATE("'Full Data'!",C$4,ROW('Full Data'!C85))))</f>
        <v>12</v>
      </c>
      <c r="D88" s="40" t="str">
        <f ca="1">IF(ISBLANK(INDIRECT(CONCATENATE("'Full Data'!",D$4,ROW('Full Data'!D85)))),"",INDIRECT(CONCATENATE("'Full Data'!",D$4,ROW('Full Data'!D85))))</f>
        <v>II B</v>
      </c>
      <c r="E88" s="40">
        <f ca="1">IF(ISBLANK(INDIRECT(CONCATENATE("'Full Data'!",E$4,ROW('Full Data'!E85)))),"",INDIRECT(CONCATENATE("'Full Data'!",E$4,ROW('Full Data'!E85))))</f>
        <v>6</v>
      </c>
      <c r="F88" s="40" t="str">
        <f ca="1">IF(ISBLANK(INDIRECT(CONCATENATE("'Full Data'!",F$4,ROW('Full Data'!F85)))),"",INDIRECT(CONCATENATE("'Full Data'!",F$4,ROW('Full Data'!F85))))</f>
        <v>mercury</v>
      </c>
      <c r="G88" s="40" t="str">
        <f ca="1">IF(ISBLANK(INDIRECT(CONCATENATE("'Full Data'!",G$4,ROW('Full Data'!G85)))),"",INDIRECT(CONCATENATE("'Full Data'!",G$4,ROW('Full Data'!G85))))</f>
        <v>200.6</v>
      </c>
      <c r="H88" s="41" t="str">
        <f ca="1">IF(ISBLANK(INDIRECT(CONCATENATE("'Full Data'!",H$4,ROW('Full Data'!H85)))),"",INDIRECT(CONCATENATE("'Full Data'!",H$4,ROW('Full Data'!H85))))</f>
        <v>+2,1</v>
      </c>
      <c r="I88" s="40"/>
      <c r="J88" s="32"/>
      <c r="K88" s="32"/>
      <c r="L88" s="42"/>
      <c r="M88" s="42"/>
      <c r="N88" s="42"/>
      <c r="O88" s="42"/>
      <c r="P88" s="42"/>
      <c r="Q88" s="42"/>
      <c r="R88" s="32"/>
      <c r="S88" s="32"/>
      <c r="T88" s="32"/>
      <c r="U88" s="32"/>
      <c r="V88" s="32"/>
      <c r="W88" s="32"/>
      <c r="X88" s="32"/>
      <c r="Y88" s="32"/>
      <c r="Z88" s="32"/>
      <c r="AA88" s="32"/>
    </row>
    <row r="89" spans="1:27" ht="12.75" customHeight="1" x14ac:dyDescent="0.2">
      <c r="A89" s="40">
        <f ca="1">IF(ISBLANK(INDIRECT(CONCATENATE("'Full Data'!",A$4,ROW('Full Data'!A86)))),"",INDIRECT(CONCATENATE("'Full Data'!",A$4,ROW('Full Data'!A86))))</f>
        <v>81</v>
      </c>
      <c r="B89" s="40" t="str">
        <f ca="1">IF(ISBLANK(INDIRECT(CONCATENATE("'Full Data'!",B$4,ROW('Full Data'!B86)))),"",INDIRECT(CONCATENATE("'Full Data'!",B$4,ROW('Full Data'!B86))))</f>
        <v>Tl</v>
      </c>
      <c r="C89" s="40">
        <f ca="1">IF(ISBLANK(INDIRECT(CONCATENATE("'Full Data'!",C$4,ROW('Full Data'!C86)))),"",INDIRECT(CONCATENATE("'Full Data'!",C$4,ROW('Full Data'!C86))))</f>
        <v>13</v>
      </c>
      <c r="D89" s="40" t="str">
        <f ca="1">IF(ISBLANK(INDIRECT(CONCATENATE("'Full Data'!",D$4,ROW('Full Data'!D86)))),"",INDIRECT(CONCATENATE("'Full Data'!",D$4,ROW('Full Data'!D86))))</f>
        <v>III A</v>
      </c>
      <c r="E89" s="40">
        <f ca="1">IF(ISBLANK(INDIRECT(CONCATENATE("'Full Data'!",E$4,ROW('Full Data'!E86)))),"",INDIRECT(CONCATENATE("'Full Data'!",E$4,ROW('Full Data'!E86))))</f>
        <v>6</v>
      </c>
      <c r="F89" s="40" t="str">
        <f ca="1">IF(ISBLANK(INDIRECT(CONCATENATE("'Full Data'!",F$4,ROW('Full Data'!F86)))),"",INDIRECT(CONCATENATE("'Full Data'!",F$4,ROW('Full Data'!F86))))</f>
        <v>thallium</v>
      </c>
      <c r="G89" s="40" t="str">
        <f ca="1">IF(ISBLANK(INDIRECT(CONCATENATE("'Full Data'!",G$4,ROW('Full Data'!G86)))),"",INDIRECT(CONCATENATE("'Full Data'!",G$4,ROW('Full Data'!G86))))</f>
        <v>204.4</v>
      </c>
      <c r="H89" s="41" t="str">
        <f ca="1">IF(ISBLANK(INDIRECT(CONCATENATE("'Full Data'!",H$4,ROW('Full Data'!H86)))),"",INDIRECT(CONCATENATE("'Full Data'!",H$4,ROW('Full Data'!H86))))</f>
        <v>+1,3</v>
      </c>
      <c r="I89" s="40"/>
      <c r="J89" s="32"/>
      <c r="K89" s="32"/>
      <c r="L89" s="42"/>
      <c r="M89" s="42"/>
      <c r="N89" s="42"/>
      <c r="O89" s="42"/>
      <c r="P89" s="42"/>
      <c r="Q89" s="42"/>
      <c r="R89" s="32"/>
      <c r="S89" s="32"/>
      <c r="T89" s="32"/>
      <c r="U89" s="32"/>
      <c r="V89" s="32"/>
      <c r="W89" s="32"/>
      <c r="X89" s="32"/>
      <c r="Y89" s="32"/>
      <c r="Z89" s="32"/>
      <c r="AA89" s="32"/>
    </row>
    <row r="90" spans="1:27" ht="12.75" customHeight="1" x14ac:dyDescent="0.2">
      <c r="A90" s="40">
        <f ca="1">IF(ISBLANK(INDIRECT(CONCATENATE("'Full Data'!",A$4,ROW('Full Data'!A87)))),"",INDIRECT(CONCATENATE("'Full Data'!",A$4,ROW('Full Data'!A87))))</f>
        <v>82</v>
      </c>
      <c r="B90" s="40" t="str">
        <f ca="1">IF(ISBLANK(INDIRECT(CONCATENATE("'Full Data'!",B$4,ROW('Full Data'!B87)))),"",INDIRECT(CONCATENATE("'Full Data'!",B$4,ROW('Full Data'!B87))))</f>
        <v>Pb</v>
      </c>
      <c r="C90" s="40">
        <f ca="1">IF(ISBLANK(INDIRECT(CONCATENATE("'Full Data'!",C$4,ROW('Full Data'!C87)))),"",INDIRECT(CONCATENATE("'Full Data'!",C$4,ROW('Full Data'!C87))))</f>
        <v>14</v>
      </c>
      <c r="D90" s="40" t="str">
        <f ca="1">IF(ISBLANK(INDIRECT(CONCATENATE("'Full Data'!",D$4,ROW('Full Data'!D87)))),"",INDIRECT(CONCATENATE("'Full Data'!",D$4,ROW('Full Data'!D87))))</f>
        <v>IV A</v>
      </c>
      <c r="E90" s="40">
        <f ca="1">IF(ISBLANK(INDIRECT(CONCATENATE("'Full Data'!",E$4,ROW('Full Data'!E87)))),"",INDIRECT(CONCATENATE("'Full Data'!",E$4,ROW('Full Data'!E87))))</f>
        <v>6</v>
      </c>
      <c r="F90" s="40" t="str">
        <f ca="1">IF(ISBLANK(INDIRECT(CONCATENATE("'Full Data'!",F$4,ROW('Full Data'!F87)))),"",INDIRECT(CONCATENATE("'Full Data'!",F$4,ROW('Full Data'!F87))))</f>
        <v>lead</v>
      </c>
      <c r="G90" s="40" t="str">
        <f ca="1">IF(ISBLANK(INDIRECT(CONCATENATE("'Full Data'!",G$4,ROW('Full Data'!G87)))),"",INDIRECT(CONCATENATE("'Full Data'!",G$4,ROW('Full Data'!G87))))</f>
        <v>207.2</v>
      </c>
      <c r="H90" s="41" t="str">
        <f ca="1">IF(ISBLANK(INDIRECT(CONCATENATE("'Full Data'!",H$4,ROW('Full Data'!H87)))),"",INDIRECT(CONCATENATE("'Full Data'!",H$4,ROW('Full Data'!H87))))</f>
        <v>+2,4</v>
      </c>
      <c r="I90" s="40"/>
      <c r="J90" s="32"/>
      <c r="K90" s="32"/>
      <c r="L90" s="42"/>
      <c r="M90" s="42"/>
      <c r="N90" s="42"/>
      <c r="O90" s="42"/>
      <c r="P90" s="42"/>
      <c r="Q90" s="42"/>
      <c r="R90" s="32"/>
      <c r="S90" s="32"/>
      <c r="T90" s="32"/>
      <c r="U90" s="32"/>
      <c r="V90" s="32"/>
      <c r="W90" s="32"/>
      <c r="X90" s="32"/>
      <c r="Y90" s="32"/>
      <c r="Z90" s="32"/>
      <c r="AA90" s="32"/>
    </row>
    <row r="91" spans="1:27" ht="12.75" customHeight="1" x14ac:dyDescent="0.2">
      <c r="A91" s="40">
        <f ca="1">IF(ISBLANK(INDIRECT(CONCATENATE("'Full Data'!",A$4,ROW('Full Data'!A88)))),"",INDIRECT(CONCATENATE("'Full Data'!",A$4,ROW('Full Data'!A88))))</f>
        <v>83</v>
      </c>
      <c r="B91" s="40" t="str">
        <f ca="1">IF(ISBLANK(INDIRECT(CONCATENATE("'Full Data'!",B$4,ROW('Full Data'!B88)))),"",INDIRECT(CONCATENATE("'Full Data'!",B$4,ROW('Full Data'!B88))))</f>
        <v>Bi</v>
      </c>
      <c r="C91" s="40">
        <f ca="1">IF(ISBLANK(INDIRECT(CONCATENATE("'Full Data'!",C$4,ROW('Full Data'!C88)))),"",INDIRECT(CONCATENATE("'Full Data'!",C$4,ROW('Full Data'!C88))))</f>
        <v>15</v>
      </c>
      <c r="D91" s="40" t="str">
        <f ca="1">IF(ISBLANK(INDIRECT(CONCATENATE("'Full Data'!",D$4,ROW('Full Data'!D88)))),"",INDIRECT(CONCATENATE("'Full Data'!",D$4,ROW('Full Data'!D88))))</f>
        <v>V A</v>
      </c>
      <c r="E91" s="40">
        <f ca="1">IF(ISBLANK(INDIRECT(CONCATENATE("'Full Data'!",E$4,ROW('Full Data'!E88)))),"",INDIRECT(CONCATENATE("'Full Data'!",E$4,ROW('Full Data'!E88))))</f>
        <v>6</v>
      </c>
      <c r="F91" s="40" t="str">
        <f ca="1">IF(ISBLANK(INDIRECT(CONCATENATE("'Full Data'!",F$4,ROW('Full Data'!F88)))),"",INDIRECT(CONCATENATE("'Full Data'!",F$4,ROW('Full Data'!F88))))</f>
        <v>bismuth</v>
      </c>
      <c r="G91" s="40" t="str">
        <f ca="1">IF(ISBLANK(INDIRECT(CONCATENATE("'Full Data'!",G$4,ROW('Full Data'!G88)))),"",INDIRECT(CONCATENATE("'Full Data'!",G$4,ROW('Full Data'!G88))))</f>
        <v>209.0</v>
      </c>
      <c r="H91" s="41" t="str">
        <f ca="1">IF(ISBLANK(INDIRECT(CONCATENATE("'Full Data'!",H$4,ROW('Full Data'!H88)))),"",INDIRECT(CONCATENATE("'Full Data'!",H$4,ROW('Full Data'!H88))))</f>
        <v>+3,5</v>
      </c>
      <c r="I91" s="40"/>
      <c r="J91" s="32"/>
      <c r="K91" s="32"/>
      <c r="L91" s="42"/>
      <c r="M91" s="42"/>
      <c r="N91" s="42"/>
      <c r="O91" s="42"/>
      <c r="P91" s="42"/>
      <c r="Q91" s="42"/>
      <c r="R91" s="32"/>
      <c r="S91" s="32"/>
      <c r="T91" s="32"/>
      <c r="U91" s="32"/>
      <c r="V91" s="32"/>
      <c r="W91" s="32"/>
      <c r="X91" s="32"/>
      <c r="Y91" s="32"/>
      <c r="Z91" s="32"/>
      <c r="AA91" s="32"/>
    </row>
    <row r="92" spans="1:27" ht="12.75" customHeight="1" x14ac:dyDescent="0.2">
      <c r="A92" s="40">
        <f ca="1">IF(ISBLANK(INDIRECT(CONCATENATE("'Full Data'!",A$4,ROW('Full Data'!A89)))),"",INDIRECT(CONCATENATE("'Full Data'!",A$4,ROW('Full Data'!A89))))</f>
        <v>84</v>
      </c>
      <c r="B92" s="40" t="str">
        <f ca="1">IF(ISBLANK(INDIRECT(CONCATENATE("'Full Data'!",B$4,ROW('Full Data'!B89)))),"",INDIRECT(CONCATENATE("'Full Data'!",B$4,ROW('Full Data'!B89))))</f>
        <v>Po</v>
      </c>
      <c r="C92" s="40">
        <f ca="1">IF(ISBLANK(INDIRECT(CONCATENATE("'Full Data'!",C$4,ROW('Full Data'!C89)))),"",INDIRECT(CONCATENATE("'Full Data'!",C$4,ROW('Full Data'!C89))))</f>
        <v>16</v>
      </c>
      <c r="D92" s="40" t="str">
        <f ca="1">IF(ISBLANK(INDIRECT(CONCATENATE("'Full Data'!",D$4,ROW('Full Data'!D89)))),"",INDIRECT(CONCATENATE("'Full Data'!",D$4,ROW('Full Data'!D89))))</f>
        <v>VI A</v>
      </c>
      <c r="E92" s="40">
        <f ca="1">IF(ISBLANK(INDIRECT(CONCATENATE("'Full Data'!",E$4,ROW('Full Data'!E89)))),"",INDIRECT(CONCATENATE("'Full Data'!",E$4,ROW('Full Data'!E89))))</f>
        <v>6</v>
      </c>
      <c r="F92" s="40" t="str">
        <f ca="1">IF(ISBLANK(INDIRECT(CONCATENATE("'Full Data'!",F$4,ROW('Full Data'!F89)))),"",INDIRECT(CONCATENATE("'Full Data'!",F$4,ROW('Full Data'!F89))))</f>
        <v>polonium</v>
      </c>
      <c r="G92" s="40" t="str">
        <f ca="1">IF(ISBLANK(INDIRECT(CONCATENATE("'Full Data'!",G$4,ROW('Full Data'!G89)))),"",INDIRECT(CONCATENATE("'Full Data'!",G$4,ROW('Full Data'!G89))))</f>
        <v>209</v>
      </c>
      <c r="H92" s="41" t="str">
        <f ca="1">IF(ISBLANK(INDIRECT(CONCATENATE("'Full Data'!",H$4,ROW('Full Data'!H89)))),"",INDIRECT(CONCATENATE("'Full Data'!",H$4,ROW('Full Data'!H89))))</f>
        <v>+4,2</v>
      </c>
      <c r="I92" s="40"/>
      <c r="J92" s="32"/>
      <c r="K92" s="32"/>
      <c r="L92" s="42"/>
      <c r="M92" s="42"/>
      <c r="N92" s="42"/>
      <c r="O92" s="42"/>
      <c r="P92" s="42"/>
      <c r="Q92" s="42"/>
      <c r="R92" s="32"/>
      <c r="S92" s="32"/>
      <c r="T92" s="32"/>
      <c r="U92" s="32"/>
      <c r="V92" s="32"/>
      <c r="W92" s="32"/>
      <c r="X92" s="32"/>
      <c r="Y92" s="32"/>
      <c r="Z92" s="32"/>
      <c r="AA92" s="32"/>
    </row>
    <row r="93" spans="1:27" ht="12.75" customHeight="1" x14ac:dyDescent="0.2">
      <c r="A93" s="40">
        <f ca="1">IF(ISBLANK(INDIRECT(CONCATENATE("'Full Data'!",A$4,ROW('Full Data'!A90)))),"",INDIRECT(CONCATENATE("'Full Data'!",A$4,ROW('Full Data'!A90))))</f>
        <v>85</v>
      </c>
      <c r="B93" s="40" t="str">
        <f ca="1">IF(ISBLANK(INDIRECT(CONCATENATE("'Full Data'!",B$4,ROW('Full Data'!B90)))),"",INDIRECT(CONCATENATE("'Full Data'!",B$4,ROW('Full Data'!B90))))</f>
        <v>At</v>
      </c>
      <c r="C93" s="40">
        <f ca="1">IF(ISBLANK(INDIRECT(CONCATENATE("'Full Data'!",C$4,ROW('Full Data'!C90)))),"",INDIRECT(CONCATENATE("'Full Data'!",C$4,ROW('Full Data'!C90))))</f>
        <v>17</v>
      </c>
      <c r="D93" s="40" t="str">
        <f ca="1">IF(ISBLANK(INDIRECT(CONCATENATE("'Full Data'!",D$4,ROW('Full Data'!D90)))),"",INDIRECT(CONCATENATE("'Full Data'!",D$4,ROW('Full Data'!D90))))</f>
        <v>VII A</v>
      </c>
      <c r="E93" s="40">
        <f ca="1">IF(ISBLANK(INDIRECT(CONCATENATE("'Full Data'!",E$4,ROW('Full Data'!E90)))),"",INDIRECT(CONCATENATE("'Full Data'!",E$4,ROW('Full Data'!E90))))</f>
        <v>6</v>
      </c>
      <c r="F93" s="40" t="str">
        <f ca="1">IF(ISBLANK(INDIRECT(CONCATENATE("'Full Data'!",F$4,ROW('Full Data'!F90)))),"",INDIRECT(CONCATENATE("'Full Data'!",F$4,ROW('Full Data'!F90))))</f>
        <v>astatine</v>
      </c>
      <c r="G93" s="40" t="str">
        <f ca="1">IF(ISBLANK(INDIRECT(CONCATENATE("'Full Data'!",G$4,ROW('Full Data'!G90)))),"",INDIRECT(CONCATENATE("'Full Data'!",G$4,ROW('Full Data'!G90))))</f>
        <v>210</v>
      </c>
      <c r="H93" s="41" t="str">
        <f ca="1">IF(ISBLANK(INDIRECT(CONCATENATE("'Full Data'!",H$4,ROW('Full Data'!H90)))),"",INDIRECT(CONCATENATE("'Full Data'!",H$4,ROW('Full Data'!H90))))</f>
        <v/>
      </c>
      <c r="I93" s="40"/>
      <c r="J93" s="32"/>
      <c r="K93" s="32"/>
      <c r="L93" s="42"/>
      <c r="M93" s="42"/>
      <c r="N93" s="42"/>
      <c r="O93" s="42"/>
      <c r="P93" s="42"/>
      <c r="Q93" s="42"/>
      <c r="R93" s="32"/>
      <c r="S93" s="32"/>
      <c r="T93" s="32"/>
      <c r="U93" s="32"/>
      <c r="V93" s="32"/>
      <c r="W93" s="32"/>
      <c r="X93" s="32"/>
      <c r="Y93" s="32"/>
      <c r="Z93" s="32"/>
      <c r="AA93" s="32"/>
    </row>
    <row r="94" spans="1:27" ht="12.75" customHeight="1" x14ac:dyDescent="0.2">
      <c r="A94" s="40">
        <f ca="1">IF(ISBLANK(INDIRECT(CONCATENATE("'Full Data'!",A$4,ROW('Full Data'!A91)))),"",INDIRECT(CONCATENATE("'Full Data'!",A$4,ROW('Full Data'!A91))))</f>
        <v>86</v>
      </c>
      <c r="B94" s="40" t="str">
        <f ca="1">IF(ISBLANK(INDIRECT(CONCATENATE("'Full Data'!",B$4,ROW('Full Data'!B91)))),"",INDIRECT(CONCATENATE("'Full Data'!",B$4,ROW('Full Data'!B91))))</f>
        <v>Rn</v>
      </c>
      <c r="C94" s="40">
        <f ca="1">IF(ISBLANK(INDIRECT(CONCATENATE("'Full Data'!",C$4,ROW('Full Data'!C91)))),"",INDIRECT(CONCATENATE("'Full Data'!",C$4,ROW('Full Data'!C91))))</f>
        <v>18</v>
      </c>
      <c r="D94" s="40" t="str">
        <f ca="1">IF(ISBLANK(INDIRECT(CONCATENATE("'Full Data'!",D$4,ROW('Full Data'!D91)))),"",INDIRECT(CONCATENATE("'Full Data'!",D$4,ROW('Full Data'!D91))))</f>
        <v>VIII A</v>
      </c>
      <c r="E94" s="40">
        <f ca="1">IF(ISBLANK(INDIRECT(CONCATENATE("'Full Data'!",E$4,ROW('Full Data'!E91)))),"",INDIRECT(CONCATENATE("'Full Data'!",E$4,ROW('Full Data'!E91))))</f>
        <v>6</v>
      </c>
      <c r="F94" s="40" t="str">
        <f ca="1">IF(ISBLANK(INDIRECT(CONCATENATE("'Full Data'!",F$4,ROW('Full Data'!F91)))),"",INDIRECT(CONCATENATE("'Full Data'!",F$4,ROW('Full Data'!F91))))</f>
        <v>radon</v>
      </c>
      <c r="G94" s="40" t="str">
        <f ca="1">IF(ISBLANK(INDIRECT(CONCATENATE("'Full Data'!",G$4,ROW('Full Data'!G91)))),"",INDIRECT(CONCATENATE("'Full Data'!",G$4,ROW('Full Data'!G91))))</f>
        <v>222</v>
      </c>
      <c r="H94" s="40" t="str">
        <f ca="1">IF(ISBLANK(INDIRECT(CONCATENATE("'Full Data'!",H$4,ROW('Full Data'!H91)))),"",INDIRECT(CONCATENATE("'Full Data'!",H$4,ROW('Full Data'!H91))))</f>
        <v/>
      </c>
      <c r="I94" s="40"/>
      <c r="J94" s="32"/>
      <c r="K94" s="32"/>
      <c r="L94" s="42"/>
      <c r="M94" s="42"/>
      <c r="N94" s="42"/>
      <c r="O94" s="42"/>
      <c r="P94" s="42"/>
      <c r="Q94" s="42"/>
      <c r="R94" s="32"/>
      <c r="S94" s="32"/>
      <c r="T94" s="32"/>
      <c r="U94" s="32"/>
      <c r="V94" s="32"/>
      <c r="W94" s="32"/>
      <c r="X94" s="32"/>
      <c r="Y94" s="32"/>
      <c r="Z94" s="32"/>
      <c r="AA94" s="32"/>
    </row>
    <row r="95" spans="1:27" ht="12.75" customHeight="1" x14ac:dyDescent="0.2">
      <c r="A95" s="40">
        <f ca="1">IF(ISBLANK(INDIRECT(CONCATENATE("'Full Data'!",A$4,ROW('Full Data'!A92)))),"",INDIRECT(CONCATENATE("'Full Data'!",A$4,ROW('Full Data'!A92))))</f>
        <v>87</v>
      </c>
      <c r="B95" s="40" t="str">
        <f ca="1">IF(ISBLANK(INDIRECT(CONCATENATE("'Full Data'!",B$4,ROW('Full Data'!B92)))),"",INDIRECT(CONCATENATE("'Full Data'!",B$4,ROW('Full Data'!B92))))</f>
        <v>Fr</v>
      </c>
      <c r="C95" s="40">
        <f ca="1">IF(ISBLANK(INDIRECT(CONCATENATE("'Full Data'!",C$4,ROW('Full Data'!C92)))),"",INDIRECT(CONCATENATE("'Full Data'!",C$4,ROW('Full Data'!C92))))</f>
        <v>1</v>
      </c>
      <c r="D95" s="40" t="str">
        <f ca="1">IF(ISBLANK(INDIRECT(CONCATENATE("'Full Data'!",D$4,ROW('Full Data'!D92)))),"",INDIRECT(CONCATENATE("'Full Data'!",D$4,ROW('Full Data'!D92))))</f>
        <v>I A</v>
      </c>
      <c r="E95" s="40">
        <f ca="1">IF(ISBLANK(INDIRECT(CONCATENATE("'Full Data'!",E$4,ROW('Full Data'!E92)))),"",INDIRECT(CONCATENATE("'Full Data'!",E$4,ROW('Full Data'!E92))))</f>
        <v>7</v>
      </c>
      <c r="F95" s="40" t="str">
        <f ca="1">IF(ISBLANK(INDIRECT(CONCATENATE("'Full Data'!",F$4,ROW('Full Data'!F92)))),"",INDIRECT(CONCATENATE("'Full Data'!",F$4,ROW('Full Data'!F92))))</f>
        <v>francium</v>
      </c>
      <c r="G95" s="40" t="str">
        <f ca="1">IF(ISBLANK(INDIRECT(CONCATENATE("'Full Data'!",G$4,ROW('Full Data'!G92)))),"",INDIRECT(CONCATENATE("'Full Data'!",G$4,ROW('Full Data'!G92))))</f>
        <v>223</v>
      </c>
      <c r="H95" s="41" t="str">
        <f ca="1">IF(ISBLANK(INDIRECT(CONCATENATE("'Full Data'!",H$4,ROW('Full Data'!H92)))),"",INDIRECT(CONCATENATE("'Full Data'!",H$4,ROW('Full Data'!H92))))</f>
        <v>+1</v>
      </c>
      <c r="I95" s="40"/>
      <c r="J95" s="32"/>
      <c r="K95" s="32"/>
      <c r="L95" s="42"/>
      <c r="M95" s="42"/>
      <c r="N95" s="42"/>
      <c r="O95" s="42"/>
      <c r="P95" s="42"/>
      <c r="Q95" s="42"/>
      <c r="R95" s="32"/>
      <c r="S95" s="32"/>
      <c r="T95" s="32"/>
      <c r="U95" s="32"/>
      <c r="V95" s="32"/>
      <c r="W95" s="32"/>
      <c r="X95" s="32"/>
      <c r="Y95" s="32"/>
      <c r="Z95" s="32"/>
      <c r="AA95" s="32"/>
    </row>
    <row r="96" spans="1:27" ht="12.75" customHeight="1" x14ac:dyDescent="0.2">
      <c r="A96" s="40">
        <f ca="1">IF(ISBLANK(INDIRECT(CONCATENATE("'Full Data'!",A$4,ROW('Full Data'!A93)))),"",INDIRECT(CONCATENATE("'Full Data'!",A$4,ROW('Full Data'!A93))))</f>
        <v>88</v>
      </c>
      <c r="B96" s="40" t="str">
        <f ca="1">IF(ISBLANK(INDIRECT(CONCATENATE("'Full Data'!",B$4,ROW('Full Data'!B93)))),"",INDIRECT(CONCATENATE("'Full Data'!",B$4,ROW('Full Data'!B93))))</f>
        <v>Ra</v>
      </c>
      <c r="C96" s="40">
        <f ca="1">IF(ISBLANK(INDIRECT(CONCATENATE("'Full Data'!",C$4,ROW('Full Data'!C93)))),"",INDIRECT(CONCATENATE("'Full Data'!",C$4,ROW('Full Data'!C93))))</f>
        <v>2</v>
      </c>
      <c r="D96" s="40" t="str">
        <f ca="1">IF(ISBLANK(INDIRECT(CONCATENATE("'Full Data'!",D$4,ROW('Full Data'!D93)))),"",INDIRECT(CONCATENATE("'Full Data'!",D$4,ROW('Full Data'!D93))))</f>
        <v>II A</v>
      </c>
      <c r="E96" s="40">
        <f ca="1">IF(ISBLANK(INDIRECT(CONCATENATE("'Full Data'!",E$4,ROW('Full Data'!E93)))),"",INDIRECT(CONCATENATE("'Full Data'!",E$4,ROW('Full Data'!E93))))</f>
        <v>7</v>
      </c>
      <c r="F96" s="40" t="str">
        <f ca="1">IF(ISBLANK(INDIRECT(CONCATENATE("'Full Data'!",F$4,ROW('Full Data'!F93)))),"",INDIRECT(CONCATENATE("'Full Data'!",F$4,ROW('Full Data'!F93))))</f>
        <v>radium</v>
      </c>
      <c r="G96" s="40" t="str">
        <f ca="1">IF(ISBLANK(INDIRECT(CONCATENATE("'Full Data'!",G$4,ROW('Full Data'!G93)))),"",INDIRECT(CONCATENATE("'Full Data'!",G$4,ROW('Full Data'!G93))))</f>
        <v>226</v>
      </c>
      <c r="H96" s="41" t="str">
        <f ca="1">IF(ISBLANK(INDIRECT(CONCATENATE("'Full Data'!",H$4,ROW('Full Data'!H93)))),"",INDIRECT(CONCATENATE("'Full Data'!",H$4,ROW('Full Data'!H93))))</f>
        <v>+2</v>
      </c>
      <c r="I96" s="40"/>
      <c r="J96" s="32"/>
      <c r="K96" s="32"/>
      <c r="L96" s="42"/>
      <c r="M96" s="42"/>
      <c r="N96" s="42"/>
      <c r="O96" s="42"/>
      <c r="P96" s="42"/>
      <c r="Q96" s="42"/>
      <c r="R96" s="32"/>
      <c r="S96" s="32"/>
      <c r="T96" s="32"/>
      <c r="U96" s="32"/>
      <c r="V96" s="32"/>
      <c r="W96" s="32"/>
      <c r="X96" s="32"/>
      <c r="Y96" s="32"/>
      <c r="Z96" s="32"/>
      <c r="AA96" s="32"/>
    </row>
    <row r="97" spans="1:27" ht="12.75" customHeight="1" x14ac:dyDescent="0.2">
      <c r="A97" s="40">
        <f ca="1">IF(ISBLANK(INDIRECT(CONCATENATE("'Full Data'!",A$4,ROW('Full Data'!A94)))),"",INDIRECT(CONCATENATE("'Full Data'!",A$4,ROW('Full Data'!A94))))</f>
        <v>89</v>
      </c>
      <c r="B97" s="40" t="str">
        <f ca="1">IF(ISBLANK(INDIRECT(CONCATENATE("'Full Data'!",B$4,ROW('Full Data'!B94)))),"",INDIRECT(CONCATENATE("'Full Data'!",B$4,ROW('Full Data'!B94))))</f>
        <v>Ac</v>
      </c>
      <c r="C97" s="40" t="str">
        <f ca="1">IF(ISBLANK(INDIRECT(CONCATENATE("'Full Data'!",C$4,ROW('Full Data'!C94)))),"",INDIRECT(CONCATENATE("'Full Data'!",C$4,ROW('Full Data'!C94))))</f>
        <v>actinides</v>
      </c>
      <c r="D97" s="40" t="str">
        <f ca="1">IF(ISBLANK(INDIRECT(CONCATENATE("'Full Data'!",D$4,ROW('Full Data'!D94)))),"",INDIRECT(CONCATENATE("'Full Data'!",D$4,ROW('Full Data'!D94))))</f>
        <v>III B</v>
      </c>
      <c r="E97" s="40">
        <f ca="1">IF(ISBLANK(INDIRECT(CONCATENATE("'Full Data'!",E$4,ROW('Full Data'!E94)))),"",INDIRECT(CONCATENATE("'Full Data'!",E$4,ROW('Full Data'!E94))))</f>
        <v>7</v>
      </c>
      <c r="F97" s="40" t="str">
        <f ca="1">IF(ISBLANK(INDIRECT(CONCATENATE("'Full Data'!",F$4,ROW('Full Data'!F94)))),"",INDIRECT(CONCATENATE("'Full Data'!",F$4,ROW('Full Data'!F94))))</f>
        <v>actinium</v>
      </c>
      <c r="G97" s="40" t="str">
        <f ca="1">IF(ISBLANK(INDIRECT(CONCATENATE("'Full Data'!",G$4,ROW('Full Data'!G94)))),"",INDIRECT(CONCATENATE("'Full Data'!",G$4,ROW('Full Data'!G94))))</f>
        <v>227</v>
      </c>
      <c r="H97" s="41" t="str">
        <f ca="1">IF(ISBLANK(INDIRECT(CONCATENATE("'Full Data'!",H$4,ROW('Full Data'!H94)))),"",INDIRECT(CONCATENATE("'Full Data'!",H$4,ROW('Full Data'!H94))))</f>
        <v>+3</v>
      </c>
      <c r="I97" s="40"/>
      <c r="J97" s="32"/>
      <c r="K97" s="32"/>
      <c r="L97" s="42"/>
      <c r="M97" s="42"/>
      <c r="N97" s="42"/>
      <c r="O97" s="42"/>
      <c r="P97" s="42"/>
      <c r="Q97" s="42"/>
      <c r="R97" s="32"/>
      <c r="S97" s="32"/>
      <c r="T97" s="32"/>
      <c r="U97" s="32"/>
      <c r="V97" s="32"/>
      <c r="W97" s="32"/>
      <c r="X97" s="32"/>
      <c r="Y97" s="32"/>
      <c r="Z97" s="32"/>
      <c r="AA97" s="32"/>
    </row>
    <row r="98" spans="1:27" ht="12.75" customHeight="1" x14ac:dyDescent="0.2">
      <c r="A98" s="40">
        <f ca="1">IF(ISBLANK(INDIRECT(CONCATENATE("'Full Data'!",A$4,ROW('Full Data'!A95)))),"",INDIRECT(CONCATENATE("'Full Data'!",A$4,ROW('Full Data'!A95))))</f>
        <v>90</v>
      </c>
      <c r="B98" s="40" t="str">
        <f ca="1">IF(ISBLANK(INDIRECT(CONCATENATE("'Full Data'!",B$4,ROW('Full Data'!B95)))),"",INDIRECT(CONCATENATE("'Full Data'!",B$4,ROW('Full Data'!B95))))</f>
        <v>Th</v>
      </c>
      <c r="C98" s="40" t="str">
        <f ca="1">IF(ISBLANK(INDIRECT(CONCATENATE("'Full Data'!",C$4,ROW('Full Data'!C95)))),"",INDIRECT(CONCATENATE("'Full Data'!",C$4,ROW('Full Data'!C95))))</f>
        <v>actinides</v>
      </c>
      <c r="D98" s="40" t="str">
        <f ca="1">IF(ISBLANK(INDIRECT(CONCATENATE("'Full Data'!",D$4,ROW('Full Data'!D95)))),"",INDIRECT(CONCATENATE("'Full Data'!",D$4,ROW('Full Data'!D95))))</f>
        <v>actinides</v>
      </c>
      <c r="E98" s="40">
        <f ca="1">IF(ISBLANK(INDIRECT(CONCATENATE("'Full Data'!",E$4,ROW('Full Data'!E95)))),"",INDIRECT(CONCATENATE("'Full Data'!",E$4,ROW('Full Data'!E95))))</f>
        <v>7</v>
      </c>
      <c r="F98" s="40" t="str">
        <f ca="1">IF(ISBLANK(INDIRECT(CONCATENATE("'Full Data'!",F$4,ROW('Full Data'!F95)))),"",INDIRECT(CONCATENATE("'Full Data'!",F$4,ROW('Full Data'!F95))))</f>
        <v>thorium</v>
      </c>
      <c r="G98" s="40" t="str">
        <f ca="1">IF(ISBLANK(INDIRECT(CONCATENATE("'Full Data'!",G$4,ROW('Full Data'!G95)))),"",INDIRECT(CONCATENATE("'Full Data'!",G$4,ROW('Full Data'!G95))))</f>
        <v>232.0</v>
      </c>
      <c r="H98" s="41" t="str">
        <f ca="1">IF(ISBLANK(INDIRECT(CONCATENATE("'Full Data'!",H$4,ROW('Full Data'!H95)))),"",INDIRECT(CONCATENATE("'Full Data'!",H$4,ROW('Full Data'!H95))))</f>
        <v>+4</v>
      </c>
      <c r="I98" s="40"/>
      <c r="J98" s="32"/>
      <c r="K98" s="32"/>
      <c r="L98" s="42"/>
      <c r="M98" s="42"/>
      <c r="N98" s="42"/>
      <c r="O98" s="42"/>
      <c r="P98" s="42"/>
      <c r="Q98" s="42"/>
      <c r="R98" s="32"/>
      <c r="S98" s="32"/>
      <c r="T98" s="32"/>
      <c r="U98" s="32"/>
      <c r="V98" s="32"/>
      <c r="W98" s="32"/>
      <c r="X98" s="32"/>
      <c r="Y98" s="32"/>
      <c r="Z98" s="32"/>
      <c r="AA98" s="32"/>
    </row>
    <row r="99" spans="1:27" ht="12.75" customHeight="1" x14ac:dyDescent="0.2">
      <c r="A99" s="40">
        <f ca="1">IF(ISBLANK(INDIRECT(CONCATENATE("'Full Data'!",A$4,ROW('Full Data'!A96)))),"",INDIRECT(CONCATENATE("'Full Data'!",A$4,ROW('Full Data'!A96))))</f>
        <v>91</v>
      </c>
      <c r="B99" s="40" t="str">
        <f ca="1">IF(ISBLANK(INDIRECT(CONCATENATE("'Full Data'!",B$4,ROW('Full Data'!B96)))),"",INDIRECT(CONCATENATE("'Full Data'!",B$4,ROW('Full Data'!B96))))</f>
        <v>Pa</v>
      </c>
      <c r="C99" s="40" t="str">
        <f ca="1">IF(ISBLANK(INDIRECT(CONCATENATE("'Full Data'!",C$4,ROW('Full Data'!C96)))),"",INDIRECT(CONCATENATE("'Full Data'!",C$4,ROW('Full Data'!C96))))</f>
        <v>actinides</v>
      </c>
      <c r="D99" s="40" t="str">
        <f ca="1">IF(ISBLANK(INDIRECT(CONCATENATE("'Full Data'!",D$4,ROW('Full Data'!D96)))),"",INDIRECT(CONCATENATE("'Full Data'!",D$4,ROW('Full Data'!D96))))</f>
        <v>actinides</v>
      </c>
      <c r="E99" s="40">
        <f ca="1">IF(ISBLANK(INDIRECT(CONCATENATE("'Full Data'!",E$4,ROW('Full Data'!E96)))),"",INDIRECT(CONCATENATE("'Full Data'!",E$4,ROW('Full Data'!E96))))</f>
        <v>7</v>
      </c>
      <c r="F99" s="40" t="str">
        <f ca="1">IF(ISBLANK(INDIRECT(CONCATENATE("'Full Data'!",F$4,ROW('Full Data'!F96)))),"",INDIRECT(CONCATENATE("'Full Data'!",F$4,ROW('Full Data'!F96))))</f>
        <v>protactinium</v>
      </c>
      <c r="G99" s="40" t="str">
        <f ca="1">IF(ISBLANK(INDIRECT(CONCATENATE("'Full Data'!",G$4,ROW('Full Data'!G96)))),"",INDIRECT(CONCATENATE("'Full Data'!",G$4,ROW('Full Data'!G96))))</f>
        <v>231.0</v>
      </c>
      <c r="H99" s="41" t="str">
        <f ca="1">IF(ISBLANK(INDIRECT(CONCATENATE("'Full Data'!",H$4,ROW('Full Data'!H96)))),"",INDIRECT(CONCATENATE("'Full Data'!",H$4,ROW('Full Data'!H96))))</f>
        <v>+5,4</v>
      </c>
      <c r="I99" s="40"/>
      <c r="J99" s="32"/>
      <c r="K99" s="32"/>
      <c r="L99" s="42"/>
      <c r="M99" s="42"/>
      <c r="N99" s="42"/>
      <c r="O99" s="42"/>
      <c r="P99" s="42"/>
      <c r="Q99" s="42"/>
      <c r="R99" s="32"/>
      <c r="S99" s="32"/>
      <c r="T99" s="32"/>
      <c r="U99" s="32"/>
      <c r="V99" s="32"/>
      <c r="W99" s="32"/>
      <c r="X99" s="32"/>
      <c r="Y99" s="32"/>
      <c r="Z99" s="32"/>
      <c r="AA99" s="32"/>
    </row>
    <row r="100" spans="1:27" ht="12.75" customHeight="1" x14ac:dyDescent="0.2">
      <c r="A100" s="40">
        <f ca="1">IF(ISBLANK(INDIRECT(CONCATENATE("'Full Data'!",A$4,ROW('Full Data'!A97)))),"",INDIRECT(CONCATENATE("'Full Data'!",A$4,ROW('Full Data'!A97))))</f>
        <v>92</v>
      </c>
      <c r="B100" s="40" t="str">
        <f ca="1">IF(ISBLANK(INDIRECT(CONCATENATE("'Full Data'!",B$4,ROW('Full Data'!B97)))),"",INDIRECT(CONCATENATE("'Full Data'!",B$4,ROW('Full Data'!B97))))</f>
        <v>U</v>
      </c>
      <c r="C100" s="40" t="str">
        <f ca="1">IF(ISBLANK(INDIRECT(CONCATENATE("'Full Data'!",C$4,ROW('Full Data'!C97)))),"",INDIRECT(CONCATENATE("'Full Data'!",C$4,ROW('Full Data'!C97))))</f>
        <v>actinides</v>
      </c>
      <c r="D100" s="40" t="str">
        <f ca="1">IF(ISBLANK(INDIRECT(CONCATENATE("'Full Data'!",D$4,ROW('Full Data'!D97)))),"",INDIRECT(CONCATENATE("'Full Data'!",D$4,ROW('Full Data'!D97))))</f>
        <v>actinides</v>
      </c>
      <c r="E100" s="40">
        <f ca="1">IF(ISBLANK(INDIRECT(CONCATENATE("'Full Data'!",E$4,ROW('Full Data'!E97)))),"",INDIRECT(CONCATENATE("'Full Data'!",E$4,ROW('Full Data'!E97))))</f>
        <v>7</v>
      </c>
      <c r="F100" s="40" t="str">
        <f ca="1">IF(ISBLANK(INDIRECT(CONCATENATE("'Full Data'!",F$4,ROW('Full Data'!F97)))),"",INDIRECT(CONCATENATE("'Full Data'!",F$4,ROW('Full Data'!F97))))</f>
        <v>uranium</v>
      </c>
      <c r="G100" s="40" t="str">
        <f ca="1">IF(ISBLANK(INDIRECT(CONCATENATE("'Full Data'!",G$4,ROW('Full Data'!G97)))),"",INDIRECT(CONCATENATE("'Full Data'!",G$4,ROW('Full Data'!G97))))</f>
        <v>238.0</v>
      </c>
      <c r="H100" s="41" t="str">
        <f ca="1">IF(ISBLANK(INDIRECT(CONCATENATE("'Full Data'!",H$4,ROW('Full Data'!H97)))),"",INDIRECT(CONCATENATE("'Full Data'!",H$4,ROW('Full Data'!H97))))</f>
        <v>+6,3,4,5</v>
      </c>
      <c r="I100" s="40"/>
      <c r="J100" s="32"/>
      <c r="K100" s="32"/>
      <c r="L100" s="42"/>
      <c r="M100" s="42"/>
      <c r="N100" s="42"/>
      <c r="O100" s="42"/>
      <c r="P100" s="42"/>
      <c r="Q100" s="42"/>
      <c r="R100" s="32"/>
      <c r="S100" s="32"/>
      <c r="T100" s="32"/>
      <c r="U100" s="32"/>
      <c r="V100" s="32"/>
      <c r="W100" s="32"/>
      <c r="X100" s="32"/>
      <c r="Y100" s="32"/>
      <c r="Z100" s="32"/>
      <c r="AA100" s="32"/>
    </row>
    <row r="101" spans="1:27" ht="12.75" customHeight="1" x14ac:dyDescent="0.2">
      <c r="A101" s="40">
        <f ca="1">IF(ISBLANK(INDIRECT(CONCATENATE("'Full Data'!",A$4,ROW('Full Data'!A98)))),"",INDIRECT(CONCATENATE("'Full Data'!",A$4,ROW('Full Data'!A98))))</f>
        <v>93</v>
      </c>
      <c r="B101" s="40" t="str">
        <f ca="1">IF(ISBLANK(INDIRECT(CONCATENATE("'Full Data'!",B$4,ROW('Full Data'!B98)))),"",INDIRECT(CONCATENATE("'Full Data'!",B$4,ROW('Full Data'!B98))))</f>
        <v>Np</v>
      </c>
      <c r="C101" s="40" t="str">
        <f ca="1">IF(ISBLANK(INDIRECT(CONCATENATE("'Full Data'!",C$4,ROW('Full Data'!C98)))),"",INDIRECT(CONCATENATE("'Full Data'!",C$4,ROW('Full Data'!C98))))</f>
        <v>actinides</v>
      </c>
      <c r="D101" s="40" t="str">
        <f ca="1">IF(ISBLANK(INDIRECT(CONCATENATE("'Full Data'!",D$4,ROW('Full Data'!D98)))),"",INDIRECT(CONCATENATE("'Full Data'!",D$4,ROW('Full Data'!D98))))</f>
        <v>actinides</v>
      </c>
      <c r="E101" s="40">
        <f ca="1">IF(ISBLANK(INDIRECT(CONCATENATE("'Full Data'!",E$4,ROW('Full Data'!E98)))),"",INDIRECT(CONCATENATE("'Full Data'!",E$4,ROW('Full Data'!E98))))</f>
        <v>7</v>
      </c>
      <c r="F101" s="40" t="str">
        <f ca="1">IF(ISBLANK(INDIRECT(CONCATENATE("'Full Data'!",F$4,ROW('Full Data'!F98)))),"",INDIRECT(CONCATENATE("'Full Data'!",F$4,ROW('Full Data'!F98))))</f>
        <v>neptunium</v>
      </c>
      <c r="G101" s="40" t="str">
        <f ca="1">IF(ISBLANK(INDIRECT(CONCATENATE("'Full Data'!",G$4,ROW('Full Data'!G98)))),"",INDIRECT(CONCATENATE("'Full Data'!",G$4,ROW('Full Data'!G98))))</f>
        <v>237</v>
      </c>
      <c r="H101" s="41" t="str">
        <f ca="1">IF(ISBLANK(INDIRECT(CONCATENATE("'Full Data'!",H$4,ROW('Full Data'!H98)))),"",INDIRECT(CONCATENATE("'Full Data'!",H$4,ROW('Full Data'!H98))))</f>
        <v>+5,3,4,6</v>
      </c>
      <c r="I101" s="40"/>
      <c r="J101" s="32"/>
      <c r="K101" s="32"/>
      <c r="L101" s="42"/>
      <c r="M101" s="42"/>
      <c r="N101" s="42"/>
      <c r="O101" s="42"/>
      <c r="P101" s="42"/>
      <c r="Q101" s="42"/>
      <c r="R101" s="32"/>
      <c r="S101" s="32"/>
      <c r="T101" s="32"/>
      <c r="U101" s="32"/>
      <c r="V101" s="32"/>
      <c r="W101" s="32"/>
      <c r="X101" s="32"/>
      <c r="Y101" s="32"/>
      <c r="Z101" s="32"/>
      <c r="AA101" s="32"/>
    </row>
    <row r="102" spans="1:27" ht="12.75" customHeight="1" x14ac:dyDescent="0.2">
      <c r="A102" s="40">
        <f ca="1">IF(ISBLANK(INDIRECT(CONCATENATE("'Full Data'!",A$4,ROW('Full Data'!A99)))),"",INDIRECT(CONCATENATE("'Full Data'!",A$4,ROW('Full Data'!A99))))</f>
        <v>94</v>
      </c>
      <c r="B102" s="40" t="str">
        <f ca="1">IF(ISBLANK(INDIRECT(CONCATENATE("'Full Data'!",B$4,ROW('Full Data'!B99)))),"",INDIRECT(CONCATENATE("'Full Data'!",B$4,ROW('Full Data'!B99))))</f>
        <v>Pu</v>
      </c>
      <c r="C102" s="40" t="str">
        <f ca="1">IF(ISBLANK(INDIRECT(CONCATENATE("'Full Data'!",C$4,ROW('Full Data'!C99)))),"",INDIRECT(CONCATENATE("'Full Data'!",C$4,ROW('Full Data'!C99))))</f>
        <v>actinides</v>
      </c>
      <c r="D102" s="40" t="str">
        <f ca="1">IF(ISBLANK(INDIRECT(CONCATENATE("'Full Data'!",D$4,ROW('Full Data'!D99)))),"",INDIRECT(CONCATENATE("'Full Data'!",D$4,ROW('Full Data'!D99))))</f>
        <v>actinides</v>
      </c>
      <c r="E102" s="40">
        <f ca="1">IF(ISBLANK(INDIRECT(CONCATENATE("'Full Data'!",E$4,ROW('Full Data'!E99)))),"",INDIRECT(CONCATENATE("'Full Data'!",E$4,ROW('Full Data'!E99))))</f>
        <v>7</v>
      </c>
      <c r="F102" s="40" t="str">
        <f ca="1">IF(ISBLANK(INDIRECT(CONCATENATE("'Full Data'!",F$4,ROW('Full Data'!F99)))),"",INDIRECT(CONCATENATE("'Full Data'!",F$4,ROW('Full Data'!F99))))</f>
        <v>plutonium</v>
      </c>
      <c r="G102" s="40" t="str">
        <f ca="1">IF(ISBLANK(INDIRECT(CONCATENATE("'Full Data'!",G$4,ROW('Full Data'!G99)))),"",INDIRECT(CONCATENATE("'Full Data'!",G$4,ROW('Full Data'!G99))))</f>
        <v>244</v>
      </c>
      <c r="H102" s="41" t="str">
        <f ca="1">IF(ISBLANK(INDIRECT(CONCATENATE("'Full Data'!",H$4,ROW('Full Data'!H99)))),"",INDIRECT(CONCATENATE("'Full Data'!",H$4,ROW('Full Data'!H99))))</f>
        <v>+4,3,5,6</v>
      </c>
      <c r="I102" s="40"/>
      <c r="J102" s="32"/>
      <c r="K102" s="32"/>
      <c r="L102" s="42"/>
      <c r="M102" s="42"/>
      <c r="N102" s="42"/>
      <c r="O102" s="42"/>
      <c r="P102" s="42"/>
      <c r="Q102" s="42"/>
      <c r="R102" s="32"/>
      <c r="S102" s="32"/>
      <c r="T102" s="32"/>
      <c r="U102" s="32"/>
      <c r="V102" s="32"/>
      <c r="W102" s="32"/>
      <c r="X102" s="32"/>
      <c r="Y102" s="32"/>
      <c r="Z102" s="32"/>
      <c r="AA102" s="32"/>
    </row>
    <row r="103" spans="1:27" ht="12.75" customHeight="1" x14ac:dyDescent="0.2">
      <c r="A103" s="40">
        <f ca="1">IF(ISBLANK(INDIRECT(CONCATENATE("'Full Data'!",A$4,ROW('Full Data'!A100)))),"",INDIRECT(CONCATENATE("'Full Data'!",A$4,ROW('Full Data'!A100))))</f>
        <v>95</v>
      </c>
      <c r="B103" s="40" t="str">
        <f ca="1">IF(ISBLANK(INDIRECT(CONCATENATE("'Full Data'!",B$4,ROW('Full Data'!B100)))),"",INDIRECT(CONCATENATE("'Full Data'!",B$4,ROW('Full Data'!B100))))</f>
        <v>Am</v>
      </c>
      <c r="C103" s="40" t="str">
        <f ca="1">IF(ISBLANK(INDIRECT(CONCATENATE("'Full Data'!",C$4,ROW('Full Data'!C100)))),"",INDIRECT(CONCATENATE("'Full Data'!",C$4,ROW('Full Data'!C100))))</f>
        <v>actinides</v>
      </c>
      <c r="D103" s="40" t="str">
        <f ca="1">IF(ISBLANK(INDIRECT(CONCATENATE("'Full Data'!",D$4,ROW('Full Data'!D100)))),"",INDIRECT(CONCATENATE("'Full Data'!",D$4,ROW('Full Data'!D100))))</f>
        <v>actinides</v>
      </c>
      <c r="E103" s="40">
        <f ca="1">IF(ISBLANK(INDIRECT(CONCATENATE("'Full Data'!",E$4,ROW('Full Data'!E100)))),"",INDIRECT(CONCATENATE("'Full Data'!",E$4,ROW('Full Data'!E100))))</f>
        <v>7</v>
      </c>
      <c r="F103" s="40" t="str">
        <f ca="1">IF(ISBLANK(INDIRECT(CONCATENATE("'Full Data'!",F$4,ROW('Full Data'!F100)))),"",INDIRECT(CONCATENATE("'Full Data'!",F$4,ROW('Full Data'!F100))))</f>
        <v>americium</v>
      </c>
      <c r="G103" s="40" t="str">
        <f ca="1">IF(ISBLANK(INDIRECT(CONCATENATE("'Full Data'!",G$4,ROW('Full Data'!G100)))),"",INDIRECT(CONCATENATE("'Full Data'!",G$4,ROW('Full Data'!G100))))</f>
        <v>243</v>
      </c>
      <c r="H103" s="41" t="str">
        <f ca="1">IF(ISBLANK(INDIRECT(CONCATENATE("'Full Data'!",H$4,ROW('Full Data'!H100)))),"",INDIRECT(CONCATENATE("'Full Data'!",H$4,ROW('Full Data'!H100))))</f>
        <v>+3,4,5,6</v>
      </c>
      <c r="I103" s="40"/>
      <c r="J103" s="32"/>
      <c r="K103" s="32"/>
      <c r="L103" s="42"/>
      <c r="M103" s="42"/>
      <c r="N103" s="42"/>
      <c r="O103" s="42"/>
      <c r="P103" s="42"/>
      <c r="Q103" s="42"/>
      <c r="R103" s="32"/>
      <c r="S103" s="32"/>
      <c r="T103" s="32"/>
      <c r="U103" s="32"/>
      <c r="V103" s="32"/>
      <c r="W103" s="32"/>
      <c r="X103" s="32"/>
      <c r="Y103" s="32"/>
      <c r="Z103" s="32"/>
      <c r="AA103" s="32"/>
    </row>
    <row r="104" spans="1:27" ht="12.75" customHeight="1" x14ac:dyDescent="0.2">
      <c r="A104" s="40">
        <f ca="1">IF(ISBLANK(INDIRECT(CONCATENATE("'Full Data'!",A$4,ROW('Full Data'!A101)))),"",INDIRECT(CONCATENATE("'Full Data'!",A$4,ROW('Full Data'!A101))))</f>
        <v>96</v>
      </c>
      <c r="B104" s="40" t="str">
        <f ca="1">IF(ISBLANK(INDIRECT(CONCATENATE("'Full Data'!",B$4,ROW('Full Data'!B101)))),"",INDIRECT(CONCATENATE("'Full Data'!",B$4,ROW('Full Data'!B101))))</f>
        <v>Cm</v>
      </c>
      <c r="C104" s="40" t="str">
        <f ca="1">IF(ISBLANK(INDIRECT(CONCATENATE("'Full Data'!",C$4,ROW('Full Data'!C101)))),"",INDIRECT(CONCATENATE("'Full Data'!",C$4,ROW('Full Data'!C101))))</f>
        <v>actinides</v>
      </c>
      <c r="D104" s="40" t="str">
        <f ca="1">IF(ISBLANK(INDIRECT(CONCATENATE("'Full Data'!",D$4,ROW('Full Data'!D101)))),"",INDIRECT(CONCATENATE("'Full Data'!",D$4,ROW('Full Data'!D101))))</f>
        <v>actinides</v>
      </c>
      <c r="E104" s="40">
        <f ca="1">IF(ISBLANK(INDIRECT(CONCATENATE("'Full Data'!",E$4,ROW('Full Data'!E101)))),"",INDIRECT(CONCATENATE("'Full Data'!",E$4,ROW('Full Data'!E101))))</f>
        <v>7</v>
      </c>
      <c r="F104" s="40" t="str">
        <f ca="1">IF(ISBLANK(INDIRECT(CONCATENATE("'Full Data'!",F$4,ROW('Full Data'!F101)))),"",INDIRECT(CONCATENATE("'Full Data'!",F$4,ROW('Full Data'!F101))))</f>
        <v>curium</v>
      </c>
      <c r="G104" s="40" t="str">
        <f ca="1">IF(ISBLANK(INDIRECT(CONCATENATE("'Full Data'!",G$4,ROW('Full Data'!G101)))),"",INDIRECT(CONCATENATE("'Full Data'!",G$4,ROW('Full Data'!G101))))</f>
        <v>247</v>
      </c>
      <c r="H104" s="41" t="str">
        <f ca="1">IF(ISBLANK(INDIRECT(CONCATENATE("'Full Data'!",H$4,ROW('Full Data'!H101)))),"",INDIRECT(CONCATENATE("'Full Data'!",H$4,ROW('Full Data'!H101))))</f>
        <v>+3</v>
      </c>
      <c r="I104" s="40"/>
      <c r="J104" s="32"/>
      <c r="K104" s="32"/>
      <c r="L104" s="42"/>
      <c r="M104" s="42"/>
      <c r="N104" s="42"/>
      <c r="O104" s="42"/>
      <c r="P104" s="42"/>
      <c r="Q104" s="42"/>
      <c r="R104" s="32"/>
      <c r="S104" s="32"/>
      <c r="T104" s="32"/>
      <c r="U104" s="32"/>
      <c r="V104" s="32"/>
      <c r="W104" s="32"/>
      <c r="X104" s="32"/>
      <c r="Y104" s="32"/>
      <c r="Z104" s="32"/>
      <c r="AA104" s="32"/>
    </row>
    <row r="105" spans="1:27" ht="12.75" customHeight="1" x14ac:dyDescent="0.2">
      <c r="A105" s="40">
        <f ca="1">IF(ISBLANK(INDIRECT(CONCATENATE("'Full Data'!",A$4,ROW('Full Data'!A102)))),"",INDIRECT(CONCATENATE("'Full Data'!",A$4,ROW('Full Data'!A102))))</f>
        <v>97</v>
      </c>
      <c r="B105" s="40" t="str">
        <f ca="1">IF(ISBLANK(INDIRECT(CONCATENATE("'Full Data'!",B$4,ROW('Full Data'!B102)))),"",INDIRECT(CONCATENATE("'Full Data'!",B$4,ROW('Full Data'!B102))))</f>
        <v>Bk</v>
      </c>
      <c r="C105" s="40" t="str">
        <f ca="1">IF(ISBLANK(INDIRECT(CONCATENATE("'Full Data'!",C$4,ROW('Full Data'!C102)))),"",INDIRECT(CONCATENATE("'Full Data'!",C$4,ROW('Full Data'!C102))))</f>
        <v>actinides</v>
      </c>
      <c r="D105" s="40" t="str">
        <f ca="1">IF(ISBLANK(INDIRECT(CONCATENATE("'Full Data'!",D$4,ROW('Full Data'!D102)))),"",INDIRECT(CONCATENATE("'Full Data'!",D$4,ROW('Full Data'!D102))))</f>
        <v>actinides</v>
      </c>
      <c r="E105" s="40">
        <f ca="1">IF(ISBLANK(INDIRECT(CONCATENATE("'Full Data'!",E$4,ROW('Full Data'!E102)))),"",INDIRECT(CONCATENATE("'Full Data'!",E$4,ROW('Full Data'!E102))))</f>
        <v>7</v>
      </c>
      <c r="F105" s="40" t="str">
        <f ca="1">IF(ISBLANK(INDIRECT(CONCATENATE("'Full Data'!",F$4,ROW('Full Data'!F102)))),"",INDIRECT(CONCATENATE("'Full Data'!",F$4,ROW('Full Data'!F102))))</f>
        <v>berkelium</v>
      </c>
      <c r="G105" s="40" t="str">
        <f ca="1">IF(ISBLANK(INDIRECT(CONCATENATE("'Full Data'!",G$4,ROW('Full Data'!G102)))),"",INDIRECT(CONCATENATE("'Full Data'!",G$4,ROW('Full Data'!G102))))</f>
        <v>247</v>
      </c>
      <c r="H105" s="41" t="str">
        <f ca="1">IF(ISBLANK(INDIRECT(CONCATENATE("'Full Data'!",H$4,ROW('Full Data'!H102)))),"",INDIRECT(CONCATENATE("'Full Data'!",H$4,ROW('Full Data'!H102))))</f>
        <v>+3,4</v>
      </c>
      <c r="I105" s="40"/>
      <c r="J105" s="32"/>
      <c r="K105" s="32"/>
      <c r="L105" s="42"/>
      <c r="M105" s="42"/>
      <c r="N105" s="42"/>
      <c r="O105" s="42"/>
      <c r="P105" s="42"/>
      <c r="Q105" s="42"/>
      <c r="R105" s="32"/>
      <c r="S105" s="32"/>
      <c r="T105" s="32"/>
      <c r="U105" s="32"/>
      <c r="V105" s="32"/>
      <c r="W105" s="32"/>
      <c r="X105" s="32"/>
      <c r="Y105" s="32"/>
      <c r="Z105" s="32"/>
      <c r="AA105" s="32"/>
    </row>
    <row r="106" spans="1:27" ht="12.75" customHeight="1" x14ac:dyDescent="0.2">
      <c r="A106" s="40">
        <f ca="1">IF(ISBLANK(INDIRECT(CONCATENATE("'Full Data'!",A$4,ROW('Full Data'!A103)))),"",INDIRECT(CONCATENATE("'Full Data'!",A$4,ROW('Full Data'!A103))))</f>
        <v>98</v>
      </c>
      <c r="B106" s="40" t="str">
        <f ca="1">IF(ISBLANK(INDIRECT(CONCATENATE("'Full Data'!",B$4,ROW('Full Data'!B103)))),"",INDIRECT(CONCATENATE("'Full Data'!",B$4,ROW('Full Data'!B103))))</f>
        <v>Cf</v>
      </c>
      <c r="C106" s="40" t="str">
        <f ca="1">IF(ISBLANK(INDIRECT(CONCATENATE("'Full Data'!",C$4,ROW('Full Data'!C103)))),"",INDIRECT(CONCATENATE("'Full Data'!",C$4,ROW('Full Data'!C103))))</f>
        <v>actinides</v>
      </c>
      <c r="D106" s="40" t="str">
        <f ca="1">IF(ISBLANK(INDIRECT(CONCATENATE("'Full Data'!",D$4,ROW('Full Data'!D103)))),"",INDIRECT(CONCATENATE("'Full Data'!",D$4,ROW('Full Data'!D103))))</f>
        <v>actinides</v>
      </c>
      <c r="E106" s="40">
        <f ca="1">IF(ISBLANK(INDIRECT(CONCATENATE("'Full Data'!",E$4,ROW('Full Data'!E103)))),"",INDIRECT(CONCATENATE("'Full Data'!",E$4,ROW('Full Data'!E103))))</f>
        <v>7</v>
      </c>
      <c r="F106" s="40" t="str">
        <f ca="1">IF(ISBLANK(INDIRECT(CONCATENATE("'Full Data'!",F$4,ROW('Full Data'!F103)))),"",INDIRECT(CONCATENATE("'Full Data'!",F$4,ROW('Full Data'!F103))))</f>
        <v>californium</v>
      </c>
      <c r="G106" s="40" t="str">
        <f ca="1">IF(ISBLANK(INDIRECT(CONCATENATE("'Full Data'!",G$4,ROW('Full Data'!G103)))),"",INDIRECT(CONCATENATE("'Full Data'!",G$4,ROW('Full Data'!G103))))</f>
        <v>251</v>
      </c>
      <c r="H106" s="41" t="str">
        <f ca="1">IF(ISBLANK(INDIRECT(CONCATENATE("'Full Data'!",H$4,ROW('Full Data'!H103)))),"",INDIRECT(CONCATENATE("'Full Data'!",H$4,ROW('Full Data'!H103))))</f>
        <v>+3</v>
      </c>
      <c r="I106" s="40"/>
      <c r="J106" s="32"/>
      <c r="K106" s="32"/>
      <c r="L106" s="42"/>
      <c r="M106" s="42"/>
      <c r="N106" s="42"/>
      <c r="O106" s="42"/>
      <c r="P106" s="42"/>
      <c r="Q106" s="42"/>
      <c r="R106" s="32"/>
      <c r="S106" s="32"/>
      <c r="T106" s="32"/>
      <c r="U106" s="32"/>
      <c r="V106" s="32"/>
      <c r="W106" s="32"/>
      <c r="X106" s="32"/>
      <c r="Y106" s="32"/>
      <c r="Z106" s="32"/>
      <c r="AA106" s="32"/>
    </row>
    <row r="107" spans="1:27" ht="12.75" customHeight="1" x14ac:dyDescent="0.2">
      <c r="A107" s="40">
        <f ca="1">IF(ISBLANK(INDIRECT(CONCATENATE("'Full Data'!",A$4,ROW('Full Data'!A104)))),"",INDIRECT(CONCATENATE("'Full Data'!",A$4,ROW('Full Data'!A104))))</f>
        <v>99</v>
      </c>
      <c r="B107" s="40" t="str">
        <f ca="1">IF(ISBLANK(INDIRECT(CONCATENATE("'Full Data'!",B$4,ROW('Full Data'!B104)))),"",INDIRECT(CONCATENATE("'Full Data'!",B$4,ROW('Full Data'!B104))))</f>
        <v>Es</v>
      </c>
      <c r="C107" s="40" t="str">
        <f ca="1">IF(ISBLANK(INDIRECT(CONCATENATE("'Full Data'!",C$4,ROW('Full Data'!C104)))),"",INDIRECT(CONCATENATE("'Full Data'!",C$4,ROW('Full Data'!C104))))</f>
        <v>actinides</v>
      </c>
      <c r="D107" s="40" t="str">
        <f ca="1">IF(ISBLANK(INDIRECT(CONCATENATE("'Full Data'!",D$4,ROW('Full Data'!D104)))),"",INDIRECT(CONCATENATE("'Full Data'!",D$4,ROW('Full Data'!D104))))</f>
        <v>actinides</v>
      </c>
      <c r="E107" s="40">
        <f ca="1">IF(ISBLANK(INDIRECT(CONCATENATE("'Full Data'!",E$4,ROW('Full Data'!E104)))),"",INDIRECT(CONCATENATE("'Full Data'!",E$4,ROW('Full Data'!E104))))</f>
        <v>7</v>
      </c>
      <c r="F107" s="40" t="str">
        <f ca="1">IF(ISBLANK(INDIRECT(CONCATENATE("'Full Data'!",F$4,ROW('Full Data'!F104)))),"",INDIRECT(CONCATENATE("'Full Data'!",F$4,ROW('Full Data'!F104))))</f>
        <v>einsteinium</v>
      </c>
      <c r="G107" s="40" t="str">
        <f ca="1">IF(ISBLANK(INDIRECT(CONCATENATE("'Full Data'!",G$4,ROW('Full Data'!G104)))),"",INDIRECT(CONCATENATE("'Full Data'!",G$4,ROW('Full Data'!G104))))</f>
        <v>252</v>
      </c>
      <c r="H107" s="41" t="str">
        <f ca="1">IF(ISBLANK(INDIRECT(CONCATENATE("'Full Data'!",H$4,ROW('Full Data'!H104)))),"",INDIRECT(CONCATENATE("'Full Data'!",H$4,ROW('Full Data'!H104))))</f>
        <v>+3</v>
      </c>
      <c r="I107" s="40"/>
      <c r="J107" s="32"/>
      <c r="K107" s="32"/>
      <c r="L107" s="42"/>
      <c r="M107" s="42"/>
      <c r="N107" s="42"/>
      <c r="O107" s="42"/>
      <c r="P107" s="42"/>
      <c r="Q107" s="42"/>
      <c r="R107" s="32"/>
      <c r="S107" s="32"/>
      <c r="T107" s="32"/>
      <c r="U107" s="32"/>
      <c r="V107" s="32"/>
      <c r="W107" s="32"/>
      <c r="X107" s="32"/>
      <c r="Y107" s="32"/>
      <c r="Z107" s="32"/>
      <c r="AA107" s="32"/>
    </row>
    <row r="108" spans="1:27" ht="12.75" customHeight="1" x14ac:dyDescent="0.2">
      <c r="A108" s="40">
        <f ca="1">IF(ISBLANK(INDIRECT(CONCATENATE("'Full Data'!",A$4,ROW('Full Data'!A105)))),"",INDIRECT(CONCATENATE("'Full Data'!",A$4,ROW('Full Data'!A105))))</f>
        <v>100</v>
      </c>
      <c r="B108" s="40" t="str">
        <f ca="1">IF(ISBLANK(INDIRECT(CONCATENATE("'Full Data'!",B$4,ROW('Full Data'!B105)))),"",INDIRECT(CONCATENATE("'Full Data'!",B$4,ROW('Full Data'!B105))))</f>
        <v>Fm</v>
      </c>
      <c r="C108" s="40" t="str">
        <f ca="1">IF(ISBLANK(INDIRECT(CONCATENATE("'Full Data'!",C$4,ROW('Full Data'!C105)))),"",INDIRECT(CONCATENATE("'Full Data'!",C$4,ROW('Full Data'!C105))))</f>
        <v>actinides</v>
      </c>
      <c r="D108" s="40" t="str">
        <f ca="1">IF(ISBLANK(INDIRECT(CONCATENATE("'Full Data'!",D$4,ROW('Full Data'!D105)))),"",INDIRECT(CONCATENATE("'Full Data'!",D$4,ROW('Full Data'!D105))))</f>
        <v>actinides</v>
      </c>
      <c r="E108" s="40">
        <f ca="1">IF(ISBLANK(INDIRECT(CONCATENATE("'Full Data'!",E$4,ROW('Full Data'!E105)))),"",INDIRECT(CONCATENATE("'Full Data'!",E$4,ROW('Full Data'!E105))))</f>
        <v>7</v>
      </c>
      <c r="F108" s="40" t="str">
        <f ca="1">IF(ISBLANK(INDIRECT(CONCATENATE("'Full Data'!",F$4,ROW('Full Data'!F105)))),"",INDIRECT(CONCATENATE("'Full Data'!",F$4,ROW('Full Data'!F105))))</f>
        <v>fermium</v>
      </c>
      <c r="G108" s="40" t="str">
        <f ca="1">IF(ISBLANK(INDIRECT(CONCATENATE("'Full Data'!",G$4,ROW('Full Data'!G105)))),"",INDIRECT(CONCATENATE("'Full Data'!",G$4,ROW('Full Data'!G105))))</f>
        <v>257</v>
      </c>
      <c r="H108" s="41" t="str">
        <f ca="1">IF(ISBLANK(INDIRECT(CONCATENATE("'Full Data'!",H$4,ROW('Full Data'!H105)))),"",INDIRECT(CONCATENATE("'Full Data'!",H$4,ROW('Full Data'!H105))))</f>
        <v>+3</v>
      </c>
      <c r="I108" s="40"/>
      <c r="J108" s="32"/>
      <c r="K108" s="32"/>
      <c r="L108" s="42"/>
      <c r="M108" s="42"/>
      <c r="N108" s="42"/>
      <c r="O108" s="42"/>
      <c r="P108" s="42"/>
      <c r="Q108" s="42"/>
      <c r="R108" s="32"/>
      <c r="S108" s="32"/>
      <c r="T108" s="32"/>
      <c r="U108" s="32"/>
      <c r="V108" s="32"/>
      <c r="W108" s="32"/>
      <c r="X108" s="32"/>
      <c r="Y108" s="32"/>
      <c r="Z108" s="32"/>
      <c r="AA108" s="32"/>
    </row>
    <row r="109" spans="1:27" ht="12.75" customHeight="1" x14ac:dyDescent="0.2">
      <c r="A109" s="40">
        <f ca="1">IF(ISBLANK(INDIRECT(CONCATENATE("'Full Data'!",A$4,ROW('Full Data'!A106)))),"",INDIRECT(CONCATENATE("'Full Data'!",A$4,ROW('Full Data'!A106))))</f>
        <v>101</v>
      </c>
      <c r="B109" s="40" t="str">
        <f ca="1">IF(ISBLANK(INDIRECT(CONCATENATE("'Full Data'!",B$4,ROW('Full Data'!B106)))),"",INDIRECT(CONCATENATE("'Full Data'!",B$4,ROW('Full Data'!B106))))</f>
        <v>Md</v>
      </c>
      <c r="C109" s="40" t="str">
        <f ca="1">IF(ISBLANK(INDIRECT(CONCATENATE("'Full Data'!",C$4,ROW('Full Data'!C106)))),"",INDIRECT(CONCATENATE("'Full Data'!",C$4,ROW('Full Data'!C106))))</f>
        <v>actinides</v>
      </c>
      <c r="D109" s="40" t="str">
        <f ca="1">IF(ISBLANK(INDIRECT(CONCATENATE("'Full Data'!",D$4,ROW('Full Data'!D106)))),"",INDIRECT(CONCATENATE("'Full Data'!",D$4,ROW('Full Data'!D106))))</f>
        <v>actinides</v>
      </c>
      <c r="E109" s="40">
        <f ca="1">IF(ISBLANK(INDIRECT(CONCATENATE("'Full Data'!",E$4,ROW('Full Data'!E106)))),"",INDIRECT(CONCATENATE("'Full Data'!",E$4,ROW('Full Data'!E106))))</f>
        <v>7</v>
      </c>
      <c r="F109" s="40" t="str">
        <f ca="1">IF(ISBLANK(INDIRECT(CONCATENATE("'Full Data'!",F$4,ROW('Full Data'!F106)))),"",INDIRECT(CONCATENATE("'Full Data'!",F$4,ROW('Full Data'!F106))))</f>
        <v>mendelevium</v>
      </c>
      <c r="G109" s="40" t="str">
        <f ca="1">IF(ISBLANK(INDIRECT(CONCATENATE("'Full Data'!",G$4,ROW('Full Data'!G106)))),"",INDIRECT(CONCATENATE("'Full Data'!",G$4,ROW('Full Data'!G106))))</f>
        <v>258</v>
      </c>
      <c r="H109" s="41" t="str">
        <f ca="1">IF(ISBLANK(INDIRECT(CONCATENATE("'Full Data'!",H$4,ROW('Full Data'!H106)))),"",INDIRECT(CONCATENATE("'Full Data'!",H$4,ROW('Full Data'!H106))))</f>
        <v>+3,2</v>
      </c>
      <c r="I109" s="40"/>
      <c r="J109" s="32"/>
      <c r="K109" s="32"/>
      <c r="L109" s="42"/>
      <c r="M109" s="42"/>
      <c r="N109" s="42"/>
      <c r="O109" s="42"/>
      <c r="P109" s="42"/>
      <c r="Q109" s="42"/>
      <c r="R109" s="32"/>
      <c r="S109" s="32"/>
      <c r="T109" s="32"/>
      <c r="U109" s="32"/>
      <c r="V109" s="32"/>
      <c r="W109" s="32"/>
      <c r="X109" s="32"/>
      <c r="Y109" s="32"/>
      <c r="Z109" s="32"/>
      <c r="AA109" s="32"/>
    </row>
    <row r="110" spans="1:27" ht="12.75" customHeight="1" x14ac:dyDescent="0.2">
      <c r="A110" s="40">
        <f ca="1">IF(ISBLANK(INDIRECT(CONCATENATE("'Full Data'!",A$4,ROW('Full Data'!A107)))),"",INDIRECT(CONCATENATE("'Full Data'!",A$4,ROW('Full Data'!A107))))</f>
        <v>102</v>
      </c>
      <c r="B110" s="40" t="str">
        <f ca="1">IF(ISBLANK(INDIRECT(CONCATENATE("'Full Data'!",B$4,ROW('Full Data'!B107)))),"",INDIRECT(CONCATENATE("'Full Data'!",B$4,ROW('Full Data'!B107))))</f>
        <v>No</v>
      </c>
      <c r="C110" s="40" t="str">
        <f ca="1">IF(ISBLANK(INDIRECT(CONCATENATE("'Full Data'!",C$4,ROW('Full Data'!C107)))),"",INDIRECT(CONCATENATE("'Full Data'!",C$4,ROW('Full Data'!C107))))</f>
        <v>actinides</v>
      </c>
      <c r="D110" s="40" t="str">
        <f ca="1">IF(ISBLANK(INDIRECT(CONCATENATE("'Full Data'!",D$4,ROW('Full Data'!D107)))),"",INDIRECT(CONCATENATE("'Full Data'!",D$4,ROW('Full Data'!D107))))</f>
        <v>actinides</v>
      </c>
      <c r="E110" s="40">
        <f ca="1">IF(ISBLANK(INDIRECT(CONCATENATE("'Full Data'!",E$4,ROW('Full Data'!E107)))),"",INDIRECT(CONCATENATE("'Full Data'!",E$4,ROW('Full Data'!E107))))</f>
        <v>7</v>
      </c>
      <c r="F110" s="40" t="str">
        <f ca="1">IF(ISBLANK(INDIRECT(CONCATENATE("'Full Data'!",F$4,ROW('Full Data'!F107)))),"",INDIRECT(CONCATENATE("'Full Data'!",F$4,ROW('Full Data'!F107))))</f>
        <v>nobelium</v>
      </c>
      <c r="G110" s="40" t="str">
        <f ca="1">IF(ISBLANK(INDIRECT(CONCATENATE("'Full Data'!",G$4,ROW('Full Data'!G107)))),"",INDIRECT(CONCATENATE("'Full Data'!",G$4,ROW('Full Data'!G107))))</f>
        <v>259</v>
      </c>
      <c r="H110" s="41" t="str">
        <f ca="1">IF(ISBLANK(INDIRECT(CONCATENATE("'Full Data'!",H$4,ROW('Full Data'!H107)))),"",INDIRECT(CONCATENATE("'Full Data'!",H$4,ROW('Full Data'!H107))))</f>
        <v>+2,3</v>
      </c>
      <c r="I110" s="40"/>
      <c r="J110" s="32"/>
      <c r="K110" s="32"/>
      <c r="L110" s="42"/>
      <c r="M110" s="42"/>
      <c r="N110" s="42"/>
      <c r="O110" s="42"/>
      <c r="P110" s="42"/>
      <c r="Q110" s="42"/>
      <c r="R110" s="32"/>
      <c r="S110" s="32"/>
      <c r="T110" s="32"/>
      <c r="U110" s="32"/>
      <c r="V110" s="32"/>
      <c r="W110" s="32"/>
      <c r="X110" s="32"/>
      <c r="Y110" s="32"/>
      <c r="Z110" s="32"/>
      <c r="AA110" s="32"/>
    </row>
    <row r="111" spans="1:27" ht="12.75" customHeight="1" x14ac:dyDescent="0.2">
      <c r="A111" s="40">
        <f ca="1">IF(ISBLANK(INDIRECT(CONCATENATE("'Full Data'!",A$4,ROW('Full Data'!A108)))),"",INDIRECT(CONCATENATE("'Full Data'!",A$4,ROW('Full Data'!A108))))</f>
        <v>103</v>
      </c>
      <c r="B111" s="40" t="str">
        <f ca="1">IF(ISBLANK(INDIRECT(CONCATENATE("'Full Data'!",B$4,ROW('Full Data'!B108)))),"",INDIRECT(CONCATENATE("'Full Data'!",B$4,ROW('Full Data'!B108))))</f>
        <v>Lr</v>
      </c>
      <c r="C111" s="40">
        <f ca="1">IF(ISBLANK(INDIRECT(CONCATENATE("'Full Data'!",C$4,ROW('Full Data'!C108)))),"",INDIRECT(CONCATENATE("'Full Data'!",C$4,ROW('Full Data'!C108))))</f>
        <v>3</v>
      </c>
      <c r="D111" s="40" t="str">
        <f ca="1">IF(ISBLANK(INDIRECT(CONCATENATE("'Full Data'!",D$4,ROW('Full Data'!D108)))),"",INDIRECT(CONCATENATE("'Full Data'!",D$4,ROW('Full Data'!D108))))</f>
        <v>actinides</v>
      </c>
      <c r="E111" s="40">
        <f ca="1">IF(ISBLANK(INDIRECT(CONCATENATE("'Full Data'!",E$4,ROW('Full Data'!E108)))),"",INDIRECT(CONCATENATE("'Full Data'!",E$4,ROW('Full Data'!E108))))</f>
        <v>7</v>
      </c>
      <c r="F111" s="40" t="str">
        <f ca="1">IF(ISBLANK(INDIRECT(CONCATENATE("'Full Data'!",F$4,ROW('Full Data'!F108)))),"",INDIRECT(CONCATENATE("'Full Data'!",F$4,ROW('Full Data'!F108))))</f>
        <v>lawrencium</v>
      </c>
      <c r="G111" s="40" t="str">
        <f ca="1">IF(ISBLANK(INDIRECT(CONCATENATE("'Full Data'!",G$4,ROW('Full Data'!G108)))),"",INDIRECT(CONCATENATE("'Full Data'!",G$4,ROW('Full Data'!G108))))</f>
        <v>262</v>
      </c>
      <c r="H111" s="41" t="str">
        <f ca="1">IF(ISBLANK(INDIRECT(CONCATENATE("'Full Data'!",H$4,ROW('Full Data'!H108)))),"",INDIRECT(CONCATENATE("'Full Data'!",H$4,ROW('Full Data'!H108))))</f>
        <v>+3</v>
      </c>
      <c r="I111" s="40"/>
      <c r="J111" s="32"/>
      <c r="K111" s="32"/>
      <c r="L111" s="42"/>
      <c r="M111" s="42"/>
      <c r="N111" s="42"/>
      <c r="O111" s="42"/>
      <c r="P111" s="42"/>
      <c r="Q111" s="42"/>
      <c r="R111" s="32"/>
      <c r="S111" s="32"/>
      <c r="T111" s="32"/>
      <c r="U111" s="32"/>
      <c r="V111" s="32"/>
      <c r="W111" s="32"/>
      <c r="X111" s="32"/>
      <c r="Y111" s="32"/>
      <c r="Z111" s="32"/>
      <c r="AA111" s="32"/>
    </row>
    <row r="112" spans="1:27" ht="12.75" customHeight="1" x14ac:dyDescent="0.2">
      <c r="A112" s="40">
        <f ca="1">IF(ISBLANK(INDIRECT(CONCATENATE("'Full Data'!",A$4,ROW('Full Data'!A109)))),"",INDIRECT(CONCATENATE("'Full Data'!",A$4,ROW('Full Data'!A109))))</f>
        <v>104</v>
      </c>
      <c r="B112" s="40" t="str">
        <f ca="1">IF(ISBLANK(INDIRECT(CONCATENATE("'Full Data'!",B$4,ROW('Full Data'!B109)))),"",INDIRECT(CONCATENATE("'Full Data'!",B$4,ROW('Full Data'!B109))))</f>
        <v>Rf</v>
      </c>
      <c r="C112" s="40">
        <f ca="1">IF(ISBLANK(INDIRECT(CONCATENATE("'Full Data'!",C$4,ROW('Full Data'!C109)))),"",INDIRECT(CONCATENATE("'Full Data'!",C$4,ROW('Full Data'!C109))))</f>
        <v>4</v>
      </c>
      <c r="D112" s="40" t="str">
        <f ca="1">IF(ISBLANK(INDIRECT(CONCATENATE("'Full Data'!",D$4,ROW('Full Data'!D109)))),"",INDIRECT(CONCATENATE("'Full Data'!",D$4,ROW('Full Data'!D109))))</f>
        <v>IV B</v>
      </c>
      <c r="E112" s="40">
        <f ca="1">IF(ISBLANK(INDIRECT(CONCATENATE("'Full Data'!",E$4,ROW('Full Data'!E109)))),"",INDIRECT(CONCATENATE("'Full Data'!",E$4,ROW('Full Data'!E109))))</f>
        <v>7</v>
      </c>
      <c r="F112" s="40" t="str">
        <f ca="1">IF(ISBLANK(INDIRECT(CONCATENATE("'Full Data'!",F$4,ROW('Full Data'!F109)))),"",INDIRECT(CONCATENATE("'Full Data'!",F$4,ROW('Full Data'!F109))))</f>
        <v>rutherfordium</v>
      </c>
      <c r="G112" s="40" t="str">
        <f ca="1">IF(ISBLANK(INDIRECT(CONCATENATE("'Full Data'!",G$4,ROW('Full Data'!G109)))),"",INDIRECT(CONCATENATE("'Full Data'!",G$4,ROW('Full Data'!G109))))</f>
        <v>267</v>
      </c>
      <c r="H112" s="41" t="str">
        <f ca="1">IF(ISBLANK(INDIRECT(CONCATENATE("'Full Data'!",H$4,ROW('Full Data'!H109)))),"",INDIRECT(CONCATENATE("'Full Data'!",H$4,ROW('Full Data'!H109))))</f>
        <v/>
      </c>
      <c r="I112" s="40"/>
      <c r="J112" s="32"/>
      <c r="K112" s="32"/>
      <c r="L112" s="42"/>
      <c r="M112" s="42"/>
      <c r="N112" s="42"/>
      <c r="O112" s="42"/>
      <c r="P112" s="42"/>
      <c r="Q112" s="42"/>
      <c r="R112" s="32"/>
      <c r="S112" s="32"/>
      <c r="T112" s="32"/>
      <c r="U112" s="32"/>
      <c r="V112" s="32"/>
      <c r="W112" s="32"/>
      <c r="X112" s="32"/>
      <c r="Y112" s="32"/>
      <c r="Z112" s="32"/>
      <c r="AA112" s="32"/>
    </row>
    <row r="113" spans="1:27" ht="12.75" customHeight="1" x14ac:dyDescent="0.2">
      <c r="A113" s="40">
        <f ca="1">IF(ISBLANK(INDIRECT(CONCATENATE("'Full Data'!",A$4,ROW('Full Data'!A110)))),"",INDIRECT(CONCATENATE("'Full Data'!",A$4,ROW('Full Data'!A110))))</f>
        <v>105</v>
      </c>
      <c r="B113" s="40" t="str">
        <f ca="1">IF(ISBLANK(INDIRECT(CONCATENATE("'Full Data'!",B$4,ROW('Full Data'!B110)))),"",INDIRECT(CONCATENATE("'Full Data'!",B$4,ROW('Full Data'!B110))))</f>
        <v>Db</v>
      </c>
      <c r="C113" s="40">
        <f ca="1">IF(ISBLANK(INDIRECT(CONCATENATE("'Full Data'!",C$4,ROW('Full Data'!C110)))),"",INDIRECT(CONCATENATE("'Full Data'!",C$4,ROW('Full Data'!C110))))</f>
        <v>5</v>
      </c>
      <c r="D113" s="40" t="str">
        <f ca="1">IF(ISBLANK(INDIRECT(CONCATENATE("'Full Data'!",D$4,ROW('Full Data'!D110)))),"",INDIRECT(CONCATENATE("'Full Data'!",D$4,ROW('Full Data'!D110))))</f>
        <v>V B</v>
      </c>
      <c r="E113" s="40">
        <f ca="1">IF(ISBLANK(INDIRECT(CONCATENATE("'Full Data'!",E$4,ROW('Full Data'!E110)))),"",INDIRECT(CONCATENATE("'Full Data'!",E$4,ROW('Full Data'!E110))))</f>
        <v>7</v>
      </c>
      <c r="F113" s="40" t="str">
        <f ca="1">IF(ISBLANK(INDIRECT(CONCATENATE("'Full Data'!",F$4,ROW('Full Data'!F110)))),"",INDIRECT(CONCATENATE("'Full Data'!",F$4,ROW('Full Data'!F110))))</f>
        <v>dubnium</v>
      </c>
      <c r="G113" s="40" t="str">
        <f ca="1">IF(ISBLANK(INDIRECT(CONCATENATE("'Full Data'!",G$4,ROW('Full Data'!G110)))),"",INDIRECT(CONCATENATE("'Full Data'!",G$4,ROW('Full Data'!G110))))</f>
        <v>268</v>
      </c>
      <c r="H113" s="41" t="str">
        <f ca="1">IF(ISBLANK(INDIRECT(CONCATENATE("'Full Data'!",H$4,ROW('Full Data'!H110)))),"",INDIRECT(CONCATENATE("'Full Data'!",H$4,ROW('Full Data'!H110))))</f>
        <v/>
      </c>
      <c r="I113" s="40"/>
      <c r="J113" s="32"/>
      <c r="K113" s="32"/>
      <c r="L113" s="42"/>
      <c r="M113" s="42"/>
      <c r="N113" s="42"/>
      <c r="O113" s="42"/>
      <c r="P113" s="42"/>
      <c r="Q113" s="42"/>
      <c r="R113" s="32"/>
      <c r="S113" s="32"/>
      <c r="T113" s="32"/>
      <c r="U113" s="32"/>
      <c r="V113" s="32"/>
      <c r="W113" s="32"/>
      <c r="X113" s="32"/>
      <c r="Y113" s="32"/>
      <c r="Z113" s="32"/>
      <c r="AA113" s="32"/>
    </row>
    <row r="114" spans="1:27" ht="12.75" customHeight="1" x14ac:dyDescent="0.2">
      <c r="A114" s="40">
        <f ca="1">IF(ISBLANK(INDIRECT(CONCATENATE("'Full Data'!",A$4,ROW('Full Data'!A111)))),"",INDIRECT(CONCATENATE("'Full Data'!",A$4,ROW('Full Data'!A111))))</f>
        <v>106</v>
      </c>
      <c r="B114" s="40" t="str">
        <f ca="1">IF(ISBLANK(INDIRECT(CONCATENATE("'Full Data'!",B$4,ROW('Full Data'!B111)))),"",INDIRECT(CONCATENATE("'Full Data'!",B$4,ROW('Full Data'!B111))))</f>
        <v>Sg</v>
      </c>
      <c r="C114" s="40">
        <f ca="1">IF(ISBLANK(INDIRECT(CONCATENATE("'Full Data'!",C$4,ROW('Full Data'!C111)))),"",INDIRECT(CONCATENATE("'Full Data'!",C$4,ROW('Full Data'!C111))))</f>
        <v>6</v>
      </c>
      <c r="D114" s="40" t="str">
        <f ca="1">IF(ISBLANK(INDIRECT(CONCATENATE("'Full Data'!",D$4,ROW('Full Data'!D111)))),"",INDIRECT(CONCATENATE("'Full Data'!",D$4,ROW('Full Data'!D111))))</f>
        <v>VI B</v>
      </c>
      <c r="E114" s="40">
        <f ca="1">IF(ISBLANK(INDIRECT(CONCATENATE("'Full Data'!",E$4,ROW('Full Data'!E111)))),"",INDIRECT(CONCATENATE("'Full Data'!",E$4,ROW('Full Data'!E111))))</f>
        <v>7</v>
      </c>
      <c r="F114" s="40" t="str">
        <f ca="1">IF(ISBLANK(INDIRECT(CONCATENATE("'Full Data'!",F$4,ROW('Full Data'!F111)))),"",INDIRECT(CONCATENATE("'Full Data'!",F$4,ROW('Full Data'!F111))))</f>
        <v>seaborgium</v>
      </c>
      <c r="G114" s="40" t="str">
        <f ca="1">IF(ISBLANK(INDIRECT(CONCATENATE("'Full Data'!",G$4,ROW('Full Data'!G111)))),"",INDIRECT(CONCATENATE("'Full Data'!",G$4,ROW('Full Data'!G111))))</f>
        <v>271</v>
      </c>
      <c r="H114" s="41" t="str">
        <f ca="1">IF(ISBLANK(INDIRECT(CONCATENATE("'Full Data'!",H$4,ROW('Full Data'!H111)))),"",INDIRECT(CONCATENATE("'Full Data'!",H$4,ROW('Full Data'!H111))))</f>
        <v/>
      </c>
      <c r="I114" s="40"/>
      <c r="J114" s="32"/>
      <c r="K114" s="32"/>
      <c r="L114" s="42"/>
      <c r="M114" s="42"/>
      <c r="N114" s="42"/>
      <c r="O114" s="42"/>
      <c r="P114" s="42"/>
      <c r="Q114" s="42"/>
      <c r="R114" s="32"/>
      <c r="S114" s="32"/>
      <c r="T114" s="32"/>
      <c r="U114" s="32"/>
      <c r="V114" s="32"/>
      <c r="W114" s="32"/>
      <c r="X114" s="32"/>
      <c r="Y114" s="32"/>
      <c r="Z114" s="32"/>
      <c r="AA114" s="32"/>
    </row>
    <row r="115" spans="1:27" ht="12.75" customHeight="1" x14ac:dyDescent="0.2">
      <c r="A115" s="40">
        <f ca="1">IF(ISBLANK(INDIRECT(CONCATENATE("'Full Data'!",A$4,ROW('Full Data'!A112)))),"",INDIRECT(CONCATENATE("'Full Data'!",A$4,ROW('Full Data'!A112))))</f>
        <v>107</v>
      </c>
      <c r="B115" s="40" t="str">
        <f ca="1">IF(ISBLANK(INDIRECT(CONCATENATE("'Full Data'!",B$4,ROW('Full Data'!B112)))),"",INDIRECT(CONCATENATE("'Full Data'!",B$4,ROW('Full Data'!B112))))</f>
        <v>Bh</v>
      </c>
      <c r="C115" s="40">
        <f ca="1">IF(ISBLANK(INDIRECT(CONCATENATE("'Full Data'!",C$4,ROW('Full Data'!C112)))),"",INDIRECT(CONCATENATE("'Full Data'!",C$4,ROW('Full Data'!C112))))</f>
        <v>7</v>
      </c>
      <c r="D115" s="40" t="str">
        <f ca="1">IF(ISBLANK(INDIRECT(CONCATENATE("'Full Data'!",D$4,ROW('Full Data'!D112)))),"",INDIRECT(CONCATENATE("'Full Data'!",D$4,ROW('Full Data'!D112))))</f>
        <v>VII B</v>
      </c>
      <c r="E115" s="40">
        <f ca="1">IF(ISBLANK(INDIRECT(CONCATENATE("'Full Data'!",E$4,ROW('Full Data'!E112)))),"",INDIRECT(CONCATENATE("'Full Data'!",E$4,ROW('Full Data'!E112))))</f>
        <v>7</v>
      </c>
      <c r="F115" s="40" t="str">
        <f ca="1">IF(ISBLANK(INDIRECT(CONCATENATE("'Full Data'!",F$4,ROW('Full Data'!F112)))),"",INDIRECT(CONCATENATE("'Full Data'!",F$4,ROW('Full Data'!F112))))</f>
        <v>bohrium</v>
      </c>
      <c r="G115" s="40" t="str">
        <f ca="1">IF(ISBLANK(INDIRECT(CONCATENATE("'Full Data'!",G$4,ROW('Full Data'!G112)))),"",INDIRECT(CONCATENATE("'Full Data'!",G$4,ROW('Full Data'!G112))))</f>
        <v>272</v>
      </c>
      <c r="H115" s="41" t="str">
        <f ca="1">IF(ISBLANK(INDIRECT(CONCATENATE("'Full Data'!",H$4,ROW('Full Data'!H112)))),"",INDIRECT(CONCATENATE("'Full Data'!",H$4,ROW('Full Data'!H112))))</f>
        <v/>
      </c>
      <c r="I115" s="40"/>
      <c r="J115" s="32"/>
      <c r="K115" s="32"/>
      <c r="L115" s="42"/>
      <c r="M115" s="42"/>
      <c r="N115" s="42"/>
      <c r="O115" s="42"/>
      <c r="P115" s="42"/>
      <c r="Q115" s="42"/>
      <c r="R115" s="32"/>
      <c r="S115" s="32"/>
      <c r="T115" s="32"/>
      <c r="U115" s="32"/>
      <c r="V115" s="32"/>
      <c r="W115" s="32"/>
      <c r="X115" s="32"/>
      <c r="Y115" s="32"/>
      <c r="Z115" s="32"/>
      <c r="AA115" s="32"/>
    </row>
    <row r="116" spans="1:27" ht="12.75" customHeight="1" x14ac:dyDescent="0.2">
      <c r="A116" s="40">
        <f ca="1">IF(ISBLANK(INDIRECT(CONCATENATE("'Full Data'!",A$4,ROW('Full Data'!A113)))),"",INDIRECT(CONCATENATE("'Full Data'!",A$4,ROW('Full Data'!A113))))</f>
        <v>108</v>
      </c>
      <c r="B116" s="40" t="str">
        <f ca="1">IF(ISBLANK(INDIRECT(CONCATENATE("'Full Data'!",B$4,ROW('Full Data'!B113)))),"",INDIRECT(CONCATENATE("'Full Data'!",B$4,ROW('Full Data'!B113))))</f>
        <v>Hs</v>
      </c>
      <c r="C116" s="40">
        <f ca="1">IF(ISBLANK(INDIRECT(CONCATENATE("'Full Data'!",C$4,ROW('Full Data'!C113)))),"",INDIRECT(CONCATENATE("'Full Data'!",C$4,ROW('Full Data'!C113))))</f>
        <v>8</v>
      </c>
      <c r="D116" s="40" t="str">
        <f ca="1">IF(ISBLANK(INDIRECT(CONCATENATE("'Full Data'!",D$4,ROW('Full Data'!D113)))),"",INDIRECT(CONCATENATE("'Full Data'!",D$4,ROW('Full Data'!D113))))</f>
        <v>VIII B</v>
      </c>
      <c r="E116" s="40">
        <f ca="1">IF(ISBLANK(INDIRECT(CONCATENATE("'Full Data'!",E$4,ROW('Full Data'!E113)))),"",INDIRECT(CONCATENATE("'Full Data'!",E$4,ROW('Full Data'!E113))))</f>
        <v>7</v>
      </c>
      <c r="F116" s="40" t="str">
        <f ca="1">IF(ISBLANK(INDIRECT(CONCATENATE("'Full Data'!",F$4,ROW('Full Data'!F113)))),"",INDIRECT(CONCATENATE("'Full Data'!",F$4,ROW('Full Data'!F113))))</f>
        <v>hassium</v>
      </c>
      <c r="G116" s="40" t="str">
        <f ca="1">IF(ISBLANK(INDIRECT(CONCATENATE("'Full Data'!",G$4,ROW('Full Data'!G113)))),"",INDIRECT(CONCATENATE("'Full Data'!",G$4,ROW('Full Data'!G113))))</f>
        <v>270</v>
      </c>
      <c r="H116" s="41" t="str">
        <f ca="1">IF(ISBLANK(INDIRECT(CONCATENATE("'Full Data'!",H$4,ROW('Full Data'!H113)))),"",INDIRECT(CONCATENATE("'Full Data'!",H$4,ROW('Full Data'!H113))))</f>
        <v/>
      </c>
      <c r="I116" s="40"/>
      <c r="J116" s="32"/>
      <c r="K116" s="32"/>
      <c r="L116" s="42"/>
      <c r="M116" s="42"/>
      <c r="N116" s="42"/>
      <c r="O116" s="42"/>
      <c r="P116" s="42"/>
      <c r="Q116" s="42"/>
      <c r="R116" s="32"/>
      <c r="S116" s="32"/>
      <c r="T116" s="32"/>
      <c r="U116" s="32"/>
      <c r="V116" s="32"/>
      <c r="W116" s="32"/>
      <c r="X116" s="32"/>
      <c r="Y116" s="32"/>
      <c r="Z116" s="32"/>
      <c r="AA116" s="32"/>
    </row>
    <row r="117" spans="1:27" ht="12.75" customHeight="1" x14ac:dyDescent="0.2">
      <c r="A117" s="40">
        <f ca="1">IF(ISBLANK(INDIRECT(CONCATENATE("'Full Data'!",A$4,ROW('Full Data'!A114)))),"",INDIRECT(CONCATENATE("'Full Data'!",A$4,ROW('Full Data'!A114))))</f>
        <v>109</v>
      </c>
      <c r="B117" s="40" t="str">
        <f ca="1">IF(ISBLANK(INDIRECT(CONCATENATE("'Full Data'!",B$4,ROW('Full Data'!B114)))),"",INDIRECT(CONCATENATE("'Full Data'!",B$4,ROW('Full Data'!B114))))</f>
        <v>Mt</v>
      </c>
      <c r="C117" s="40">
        <f ca="1">IF(ISBLANK(INDIRECT(CONCATENATE("'Full Data'!",C$4,ROW('Full Data'!C114)))),"",INDIRECT(CONCATENATE("'Full Data'!",C$4,ROW('Full Data'!C114))))</f>
        <v>9</v>
      </c>
      <c r="D117" s="40" t="str">
        <f ca="1">IF(ISBLANK(INDIRECT(CONCATENATE("'Full Data'!",D$4,ROW('Full Data'!D114)))),"",INDIRECT(CONCATENATE("'Full Data'!",D$4,ROW('Full Data'!D114))))</f>
        <v>VIII B</v>
      </c>
      <c r="E117" s="40">
        <f ca="1">IF(ISBLANK(INDIRECT(CONCATENATE("'Full Data'!",E$4,ROW('Full Data'!E114)))),"",INDIRECT(CONCATENATE("'Full Data'!",E$4,ROW('Full Data'!E114))))</f>
        <v>7</v>
      </c>
      <c r="F117" s="40" t="str">
        <f ca="1">IF(ISBLANK(INDIRECT(CONCATENATE("'Full Data'!",F$4,ROW('Full Data'!F114)))),"",INDIRECT(CONCATENATE("'Full Data'!",F$4,ROW('Full Data'!F114))))</f>
        <v>meitnerium</v>
      </c>
      <c r="G117" s="40" t="str">
        <f ca="1">IF(ISBLANK(INDIRECT(CONCATENATE("'Full Data'!",G$4,ROW('Full Data'!G114)))),"",INDIRECT(CONCATENATE("'Full Data'!",G$4,ROW('Full Data'!G114))))</f>
        <v>276</v>
      </c>
      <c r="H117" s="41" t="str">
        <f ca="1">IF(ISBLANK(INDIRECT(CONCATENATE("'Full Data'!",H$4,ROW('Full Data'!H114)))),"",INDIRECT(CONCATENATE("'Full Data'!",H$4,ROW('Full Data'!H114))))</f>
        <v/>
      </c>
      <c r="I117" s="40"/>
      <c r="J117" s="32"/>
      <c r="K117" s="32"/>
      <c r="L117" s="42"/>
      <c r="M117" s="42"/>
      <c r="N117" s="42"/>
      <c r="O117" s="42"/>
      <c r="P117" s="42"/>
      <c r="Q117" s="42"/>
      <c r="R117" s="32"/>
      <c r="S117" s="32"/>
      <c r="T117" s="32"/>
      <c r="U117" s="32"/>
      <c r="V117" s="32"/>
      <c r="W117" s="32"/>
      <c r="X117" s="32"/>
      <c r="Y117" s="32"/>
      <c r="Z117" s="32"/>
      <c r="AA117" s="32"/>
    </row>
    <row r="118" spans="1:27" ht="12.75" customHeight="1" x14ac:dyDescent="0.2">
      <c r="A118" s="40">
        <f ca="1">IF(ISBLANK(INDIRECT(CONCATENATE("'Full Data'!",A$4,ROW('Full Data'!A115)))),"",INDIRECT(CONCATENATE("'Full Data'!",A$4,ROW('Full Data'!A115))))</f>
        <v>110</v>
      </c>
      <c r="B118" s="40" t="str">
        <f ca="1">IF(ISBLANK(INDIRECT(CONCATENATE("'Full Data'!",B$4,ROW('Full Data'!B115)))),"",INDIRECT(CONCATENATE("'Full Data'!",B$4,ROW('Full Data'!B115))))</f>
        <v>Ds</v>
      </c>
      <c r="C118" s="40">
        <f ca="1">IF(ISBLANK(INDIRECT(CONCATENATE("'Full Data'!",C$4,ROW('Full Data'!C115)))),"",INDIRECT(CONCATENATE("'Full Data'!",C$4,ROW('Full Data'!C115))))</f>
        <v>10</v>
      </c>
      <c r="D118" s="40" t="str">
        <f ca="1">IF(ISBLANK(INDIRECT(CONCATENATE("'Full Data'!",D$4,ROW('Full Data'!D115)))),"",INDIRECT(CONCATENATE("'Full Data'!",D$4,ROW('Full Data'!D115))))</f>
        <v>VIII B</v>
      </c>
      <c r="E118" s="40">
        <f ca="1">IF(ISBLANK(INDIRECT(CONCATENATE("'Full Data'!",E$4,ROW('Full Data'!E115)))),"",INDIRECT(CONCATENATE("'Full Data'!",E$4,ROW('Full Data'!E115))))</f>
        <v>7</v>
      </c>
      <c r="F118" s="40" t="str">
        <f ca="1">IF(ISBLANK(INDIRECT(CONCATENATE("'Full Data'!",F$4,ROW('Full Data'!F115)))),"",INDIRECT(CONCATENATE("'Full Data'!",F$4,ROW('Full Data'!F115))))</f>
        <v>darmstadtium</v>
      </c>
      <c r="G118" s="40" t="str">
        <f ca="1">IF(ISBLANK(INDIRECT(CONCATENATE("'Full Data'!",G$4,ROW('Full Data'!G115)))),"",INDIRECT(CONCATENATE("'Full Data'!",G$4,ROW('Full Data'!G115))))</f>
        <v>281</v>
      </c>
      <c r="H118" s="40" t="str">
        <f ca="1">IF(ISBLANK(INDIRECT(CONCATENATE("'Full Data'!",H$4,ROW('Full Data'!H115)))),"",INDIRECT(CONCATENATE("'Full Data'!",H$4,ROW('Full Data'!H115))))</f>
        <v/>
      </c>
      <c r="I118" s="40"/>
      <c r="J118" s="32"/>
      <c r="K118" s="32"/>
      <c r="L118" s="42"/>
      <c r="M118" s="42"/>
      <c r="N118" s="42"/>
      <c r="O118" s="42"/>
      <c r="P118" s="42"/>
      <c r="Q118" s="42"/>
      <c r="R118" s="32"/>
      <c r="S118" s="32"/>
      <c r="T118" s="32"/>
      <c r="U118" s="32"/>
      <c r="V118" s="32"/>
      <c r="W118" s="32"/>
      <c r="X118" s="32"/>
      <c r="Y118" s="32"/>
      <c r="Z118" s="32"/>
      <c r="AA118" s="32"/>
    </row>
    <row r="119" spans="1:27" ht="12.75" customHeight="1" x14ac:dyDescent="0.2">
      <c r="A119" s="40">
        <f ca="1">IF(ISBLANK(INDIRECT(CONCATENATE("'Full Data'!",A$4,ROW('Full Data'!A116)))),"",INDIRECT(CONCATENATE("'Full Data'!",A$4,ROW('Full Data'!A116))))</f>
        <v>111</v>
      </c>
      <c r="B119" s="40" t="str">
        <f ca="1">IF(ISBLANK(INDIRECT(CONCATENATE("'Full Data'!",B$4,ROW('Full Data'!B116)))),"",INDIRECT(CONCATENATE("'Full Data'!",B$4,ROW('Full Data'!B116))))</f>
        <v>Rg</v>
      </c>
      <c r="C119" s="40">
        <f ca="1">IF(ISBLANK(INDIRECT(CONCATENATE("'Full Data'!",C$4,ROW('Full Data'!C116)))),"",INDIRECT(CONCATENATE("'Full Data'!",C$4,ROW('Full Data'!C116))))</f>
        <v>11</v>
      </c>
      <c r="D119" s="40" t="str">
        <f ca="1">IF(ISBLANK(INDIRECT(CONCATENATE("'Full Data'!",D$4,ROW('Full Data'!D116)))),"",INDIRECT(CONCATENATE("'Full Data'!",D$4,ROW('Full Data'!D116))))</f>
        <v>I B</v>
      </c>
      <c r="E119" s="40">
        <f ca="1">IF(ISBLANK(INDIRECT(CONCATENATE("'Full Data'!",E$4,ROW('Full Data'!E116)))),"",INDIRECT(CONCATENATE("'Full Data'!",E$4,ROW('Full Data'!E116))))</f>
        <v>7</v>
      </c>
      <c r="F119" s="40" t="str">
        <f ca="1">IF(ISBLANK(INDIRECT(CONCATENATE("'Full Data'!",F$4,ROW('Full Data'!F116)))),"",INDIRECT(CONCATENATE("'Full Data'!",F$4,ROW('Full Data'!F116))))</f>
        <v>roentgentium</v>
      </c>
      <c r="G119" s="40" t="str">
        <f ca="1">IF(ISBLANK(INDIRECT(CONCATENATE("'Full Data'!",G$4,ROW('Full Data'!G116)))),"",INDIRECT(CONCATENATE("'Full Data'!",G$4,ROW('Full Data'!G116))))</f>
        <v>280</v>
      </c>
      <c r="H119" s="40" t="str">
        <f ca="1">IF(ISBLANK(INDIRECT(CONCATENATE("'Full Data'!",H$4,ROW('Full Data'!H116)))),"",INDIRECT(CONCATENATE("'Full Data'!",H$4,ROW('Full Data'!H116))))</f>
        <v/>
      </c>
      <c r="I119" s="40"/>
      <c r="J119" s="32"/>
      <c r="K119" s="32"/>
      <c r="L119" s="42"/>
      <c r="M119" s="42"/>
      <c r="N119" s="42"/>
      <c r="O119" s="42"/>
      <c r="P119" s="42"/>
      <c r="Q119" s="42"/>
      <c r="R119" s="32"/>
      <c r="S119" s="32"/>
      <c r="T119" s="32"/>
      <c r="U119" s="32"/>
      <c r="V119" s="32"/>
      <c r="W119" s="32"/>
      <c r="X119" s="32"/>
      <c r="Y119" s="32"/>
      <c r="Z119" s="32"/>
      <c r="AA119" s="32"/>
    </row>
    <row r="120" spans="1:27" ht="12.75" customHeight="1" x14ac:dyDescent="0.2">
      <c r="A120" s="40">
        <f ca="1">IF(ISBLANK(INDIRECT(CONCATENATE("'Full Data'!",A$4,ROW('Full Data'!A117)))),"",INDIRECT(CONCATENATE("'Full Data'!",A$4,ROW('Full Data'!A117))))</f>
        <v>112</v>
      </c>
      <c r="B120" s="40" t="str">
        <f ca="1">IF(ISBLANK(INDIRECT(CONCATENATE("'Full Data'!",B$4,ROW('Full Data'!B117)))),"",INDIRECT(CONCATENATE("'Full Data'!",B$4,ROW('Full Data'!B117))))</f>
        <v>Cn</v>
      </c>
      <c r="C120" s="40">
        <f ca="1">IF(ISBLANK(INDIRECT(CONCATENATE("'Full Data'!",C$4,ROW('Full Data'!C117)))),"",INDIRECT(CONCATENATE("'Full Data'!",C$4,ROW('Full Data'!C117))))</f>
        <v>12</v>
      </c>
      <c r="D120" s="40" t="str">
        <f ca="1">IF(ISBLANK(INDIRECT(CONCATENATE("'Full Data'!",D$4,ROW('Full Data'!D117)))),"",INDIRECT(CONCATENATE("'Full Data'!",D$4,ROW('Full Data'!D117))))</f>
        <v>II B</v>
      </c>
      <c r="E120" s="40">
        <f ca="1">IF(ISBLANK(INDIRECT(CONCATENATE("'Full Data'!",E$4,ROW('Full Data'!E117)))),"",INDIRECT(CONCATENATE("'Full Data'!",E$4,ROW('Full Data'!E117))))</f>
        <v>7</v>
      </c>
      <c r="F120" s="40" t="str">
        <f ca="1">IF(ISBLANK(INDIRECT(CONCATENATE("'Full Data'!",F$4,ROW('Full Data'!F117)))),"",INDIRECT(CONCATENATE("'Full Data'!",F$4,ROW('Full Data'!F117))))</f>
        <v>copernicum</v>
      </c>
      <c r="G120" s="40" t="str">
        <f ca="1">IF(ISBLANK(INDIRECT(CONCATENATE("'Full Data'!",G$4,ROW('Full Data'!G117)))),"",INDIRECT(CONCATENATE("'Full Data'!",G$4,ROW('Full Data'!G117))))</f>
        <v>285</v>
      </c>
      <c r="H120" s="40" t="str">
        <f ca="1">IF(ISBLANK(INDIRECT(CONCATENATE("'Full Data'!",H$4,ROW('Full Data'!H117)))),"",INDIRECT(CONCATENATE("'Full Data'!",H$4,ROW('Full Data'!H117))))</f>
        <v/>
      </c>
      <c r="I120" s="40"/>
      <c r="J120" s="32"/>
      <c r="K120" s="32"/>
      <c r="L120" s="42"/>
      <c r="M120" s="42"/>
      <c r="N120" s="42"/>
      <c r="O120" s="42"/>
      <c r="P120" s="42"/>
      <c r="Q120" s="42"/>
      <c r="R120" s="32"/>
      <c r="S120" s="32"/>
      <c r="T120" s="32"/>
      <c r="U120" s="32"/>
      <c r="V120" s="32"/>
      <c r="W120" s="32"/>
      <c r="X120" s="32"/>
      <c r="Y120" s="32"/>
      <c r="Z120" s="32"/>
      <c r="AA120" s="32"/>
    </row>
    <row r="121" spans="1:27" ht="12.75" customHeight="1" x14ac:dyDescent="0.2">
      <c r="A121" s="40">
        <f ca="1">IF(ISBLANK(INDIRECT(CONCATENATE("'Full Data'!",A$4,ROW('Full Data'!A118)))),"",INDIRECT(CONCATENATE("'Full Data'!",A$4,ROW('Full Data'!A118))))</f>
        <v>113</v>
      </c>
      <c r="B121" s="40" t="str">
        <f ca="1">IF(ISBLANK(INDIRECT(CONCATENATE("'Full Data'!",B$4,ROW('Full Data'!B118)))),"",INDIRECT(CONCATENATE("'Full Data'!",B$4,ROW('Full Data'!B118))))</f>
        <v>Nh</v>
      </c>
      <c r="C121" s="40">
        <f ca="1">IF(ISBLANK(INDIRECT(CONCATENATE("'Full Data'!",C$4,ROW('Full Data'!C118)))),"",INDIRECT(CONCATENATE("'Full Data'!",C$4,ROW('Full Data'!C118))))</f>
        <v>13</v>
      </c>
      <c r="D121" s="40" t="str">
        <f ca="1">IF(ISBLANK(INDIRECT(CONCATENATE("'Full Data'!",D$4,ROW('Full Data'!D118)))),"",INDIRECT(CONCATENATE("'Full Data'!",D$4,ROW('Full Data'!D118))))</f>
        <v>III A</v>
      </c>
      <c r="E121" s="40">
        <f ca="1">IF(ISBLANK(INDIRECT(CONCATENATE("'Full Data'!",E$4,ROW('Full Data'!E118)))),"",INDIRECT(CONCATENATE("'Full Data'!",E$4,ROW('Full Data'!E118))))</f>
        <v>7</v>
      </c>
      <c r="F121" s="40" t="str">
        <f ca="1">IF(ISBLANK(INDIRECT(CONCATENATE("'Full Data'!",F$4,ROW('Full Data'!F118)))),"",INDIRECT(CONCATENATE("'Full Data'!",F$4,ROW('Full Data'!F118))))</f>
        <v>nihonium</v>
      </c>
      <c r="G121" s="40" t="str">
        <f ca="1">IF(ISBLANK(INDIRECT(CONCATENATE("'Full Data'!",G$4,ROW('Full Data'!G118)))),"",INDIRECT(CONCATENATE("'Full Data'!",G$4,ROW('Full Data'!G118))))</f>
        <v>284</v>
      </c>
      <c r="H121" s="40" t="str">
        <f ca="1">IF(ISBLANK(INDIRECT(CONCATENATE("'Full Data'!",H$4,ROW('Full Data'!H118)))),"",INDIRECT(CONCATENATE("'Full Data'!",H$4,ROW('Full Data'!H118))))</f>
        <v/>
      </c>
      <c r="I121" s="40"/>
      <c r="J121" s="32"/>
      <c r="K121" s="32"/>
      <c r="L121" s="42"/>
      <c r="M121" s="42"/>
      <c r="N121" s="42"/>
      <c r="O121" s="42"/>
      <c r="P121" s="42"/>
      <c r="Q121" s="42"/>
      <c r="R121" s="32"/>
      <c r="S121" s="32"/>
      <c r="T121" s="32"/>
      <c r="U121" s="32"/>
      <c r="V121" s="32"/>
      <c r="W121" s="32"/>
      <c r="X121" s="32"/>
      <c r="Y121" s="32"/>
      <c r="Z121" s="32"/>
      <c r="AA121" s="32"/>
    </row>
    <row r="122" spans="1:27" ht="12.75" customHeight="1" x14ac:dyDescent="0.2">
      <c r="A122" s="40">
        <f ca="1">IF(ISBLANK(INDIRECT(CONCATENATE("'Full Data'!",A$4,ROW('Full Data'!A119)))),"",INDIRECT(CONCATENATE("'Full Data'!",A$4,ROW('Full Data'!A119))))</f>
        <v>114</v>
      </c>
      <c r="B122" s="40" t="str">
        <f ca="1">IF(ISBLANK(INDIRECT(CONCATENATE("'Full Data'!",B$4,ROW('Full Data'!B119)))),"",INDIRECT(CONCATENATE("'Full Data'!",B$4,ROW('Full Data'!B119))))</f>
        <v>Fl</v>
      </c>
      <c r="C122" s="40">
        <f ca="1">IF(ISBLANK(INDIRECT(CONCATENATE("'Full Data'!",C$4,ROW('Full Data'!C119)))),"",INDIRECT(CONCATENATE("'Full Data'!",C$4,ROW('Full Data'!C119))))</f>
        <v>14</v>
      </c>
      <c r="D122" s="40" t="str">
        <f ca="1">IF(ISBLANK(INDIRECT(CONCATENATE("'Full Data'!",D$4,ROW('Full Data'!D119)))),"",INDIRECT(CONCATENATE("'Full Data'!",D$4,ROW('Full Data'!D119))))</f>
        <v>IV A</v>
      </c>
      <c r="E122" s="40">
        <f ca="1">IF(ISBLANK(INDIRECT(CONCATENATE("'Full Data'!",E$4,ROW('Full Data'!E119)))),"",INDIRECT(CONCATENATE("'Full Data'!",E$4,ROW('Full Data'!E119))))</f>
        <v>7</v>
      </c>
      <c r="F122" s="40" t="str">
        <f ca="1">IF(ISBLANK(INDIRECT(CONCATENATE("'Full Data'!",F$4,ROW('Full Data'!F119)))),"",INDIRECT(CONCATENATE("'Full Data'!",F$4,ROW('Full Data'!F119))))</f>
        <v>flerovium</v>
      </c>
      <c r="G122" s="40" t="str">
        <f ca="1">IF(ISBLANK(INDIRECT(CONCATENATE("'Full Data'!",G$4,ROW('Full Data'!G119)))),"",INDIRECT(CONCATENATE("'Full Data'!",G$4,ROW('Full Data'!G119))))</f>
        <v>289</v>
      </c>
      <c r="H122" s="40" t="str">
        <f ca="1">IF(ISBLANK(INDIRECT(CONCATENATE("'Full Data'!",H$4,ROW('Full Data'!H119)))),"",INDIRECT(CONCATENATE("'Full Data'!",H$4,ROW('Full Data'!H119))))</f>
        <v/>
      </c>
      <c r="I122" s="40"/>
      <c r="J122" s="32"/>
      <c r="K122" s="32"/>
      <c r="L122" s="42"/>
      <c r="M122" s="42"/>
      <c r="N122" s="42"/>
      <c r="O122" s="42"/>
      <c r="P122" s="42"/>
      <c r="Q122" s="42"/>
      <c r="R122" s="32"/>
      <c r="S122" s="32"/>
      <c r="T122" s="32"/>
      <c r="U122" s="32"/>
      <c r="V122" s="32"/>
      <c r="W122" s="32"/>
      <c r="X122" s="32"/>
      <c r="Y122" s="32"/>
      <c r="Z122" s="32"/>
      <c r="AA122" s="32"/>
    </row>
    <row r="123" spans="1:27" ht="12.75" customHeight="1" x14ac:dyDescent="0.2">
      <c r="A123" s="40">
        <f ca="1">IF(ISBLANK(INDIRECT(CONCATENATE("'Full Data'!",A$4,ROW('Full Data'!A120)))),"",INDIRECT(CONCATENATE("'Full Data'!",A$4,ROW('Full Data'!A120))))</f>
        <v>115</v>
      </c>
      <c r="B123" s="40" t="str">
        <f ca="1">IF(ISBLANK(INDIRECT(CONCATENATE("'Full Data'!",B$4,ROW('Full Data'!B120)))),"",INDIRECT(CONCATENATE("'Full Data'!",B$4,ROW('Full Data'!B120))))</f>
        <v>Mc</v>
      </c>
      <c r="C123" s="40">
        <f ca="1">IF(ISBLANK(INDIRECT(CONCATENATE("'Full Data'!",C$4,ROW('Full Data'!C120)))),"",INDIRECT(CONCATENATE("'Full Data'!",C$4,ROW('Full Data'!C120))))</f>
        <v>15</v>
      </c>
      <c r="D123" s="40" t="str">
        <f ca="1">IF(ISBLANK(INDIRECT(CONCATENATE("'Full Data'!",D$4,ROW('Full Data'!D120)))),"",INDIRECT(CONCATENATE("'Full Data'!",D$4,ROW('Full Data'!D120))))</f>
        <v>V A</v>
      </c>
      <c r="E123" s="40">
        <f ca="1">IF(ISBLANK(INDIRECT(CONCATENATE("'Full Data'!",E$4,ROW('Full Data'!E120)))),"",INDIRECT(CONCATENATE("'Full Data'!",E$4,ROW('Full Data'!E120))))</f>
        <v>7</v>
      </c>
      <c r="F123" s="40" t="str">
        <f ca="1">IF(ISBLANK(INDIRECT(CONCATENATE("'Full Data'!",F$4,ROW('Full Data'!F120)))),"",INDIRECT(CONCATENATE("'Full Data'!",F$4,ROW('Full Data'!F120))))</f>
        <v>moscovium</v>
      </c>
      <c r="G123" s="40" t="str">
        <f ca="1">IF(ISBLANK(INDIRECT(CONCATENATE("'Full Data'!",G$4,ROW('Full Data'!G120)))),"",INDIRECT(CONCATENATE("'Full Data'!",G$4,ROW('Full Data'!G120))))</f>
        <v>288</v>
      </c>
      <c r="H123" s="40" t="str">
        <f ca="1">IF(ISBLANK(INDIRECT(CONCATENATE("'Full Data'!",H$4,ROW('Full Data'!H120)))),"",INDIRECT(CONCATENATE("'Full Data'!",H$4,ROW('Full Data'!H120))))</f>
        <v/>
      </c>
      <c r="I123" s="40"/>
      <c r="J123" s="32"/>
      <c r="K123" s="32"/>
      <c r="L123" s="42"/>
      <c r="M123" s="42"/>
      <c r="N123" s="42"/>
      <c r="O123" s="42"/>
      <c r="P123" s="42"/>
      <c r="Q123" s="42"/>
      <c r="R123" s="32"/>
      <c r="S123" s="32"/>
      <c r="T123" s="32"/>
      <c r="U123" s="32"/>
      <c r="V123" s="32"/>
      <c r="W123" s="32"/>
      <c r="X123" s="32"/>
      <c r="Y123" s="32"/>
      <c r="Z123" s="32"/>
      <c r="AA123" s="32"/>
    </row>
    <row r="124" spans="1:27" ht="12.75" customHeight="1" x14ac:dyDescent="0.2">
      <c r="A124" s="40">
        <f ca="1">IF(ISBLANK(INDIRECT(CONCATENATE("'Full Data'!",A$4,ROW('Full Data'!A121)))),"",INDIRECT(CONCATENATE("'Full Data'!",A$4,ROW('Full Data'!A121))))</f>
        <v>116</v>
      </c>
      <c r="B124" s="40" t="str">
        <f ca="1">IF(ISBLANK(INDIRECT(CONCATENATE("'Full Data'!",B$4,ROW('Full Data'!B121)))),"",INDIRECT(CONCATENATE("'Full Data'!",B$4,ROW('Full Data'!B121))))</f>
        <v>Lv</v>
      </c>
      <c r="C124" s="40">
        <f ca="1">IF(ISBLANK(INDIRECT(CONCATENATE("'Full Data'!",C$4,ROW('Full Data'!C121)))),"",INDIRECT(CONCATENATE("'Full Data'!",C$4,ROW('Full Data'!C121))))</f>
        <v>16</v>
      </c>
      <c r="D124" s="40" t="str">
        <f ca="1">IF(ISBLANK(INDIRECT(CONCATENATE("'Full Data'!",D$4,ROW('Full Data'!D121)))),"",INDIRECT(CONCATENATE("'Full Data'!",D$4,ROW('Full Data'!D121))))</f>
        <v>VI A</v>
      </c>
      <c r="E124" s="40">
        <f ca="1">IF(ISBLANK(INDIRECT(CONCATENATE("'Full Data'!",E$4,ROW('Full Data'!E121)))),"",INDIRECT(CONCATENATE("'Full Data'!",E$4,ROW('Full Data'!E121))))</f>
        <v>7</v>
      </c>
      <c r="F124" s="40" t="str">
        <f ca="1">IF(ISBLANK(INDIRECT(CONCATENATE("'Full Data'!",F$4,ROW('Full Data'!F121)))),"",INDIRECT(CONCATENATE("'Full Data'!",F$4,ROW('Full Data'!F121))))</f>
        <v>livermorium</v>
      </c>
      <c r="G124" s="40" t="str">
        <f ca="1">IF(ISBLANK(INDIRECT(CONCATENATE("'Full Data'!",G$4,ROW('Full Data'!G121)))),"",INDIRECT(CONCATENATE("'Full Data'!",G$4,ROW('Full Data'!G121))))</f>
        <v>293</v>
      </c>
      <c r="H124" s="40" t="str">
        <f ca="1">IF(ISBLANK(INDIRECT(CONCATENATE("'Full Data'!",H$4,ROW('Full Data'!H121)))),"",INDIRECT(CONCATENATE("'Full Data'!",H$4,ROW('Full Data'!H121))))</f>
        <v/>
      </c>
      <c r="I124" s="40"/>
      <c r="J124" s="32"/>
      <c r="K124" s="32"/>
      <c r="L124" s="42"/>
      <c r="M124" s="42"/>
      <c r="N124" s="42"/>
      <c r="O124" s="42"/>
      <c r="P124" s="42"/>
      <c r="Q124" s="42"/>
      <c r="R124" s="32"/>
      <c r="S124" s="32"/>
      <c r="T124" s="32"/>
      <c r="U124" s="32"/>
      <c r="V124" s="32"/>
      <c r="W124" s="32"/>
      <c r="X124" s="32"/>
      <c r="Y124" s="32"/>
      <c r="Z124" s="32"/>
      <c r="AA124" s="32"/>
    </row>
    <row r="125" spans="1:27" ht="12.75" customHeight="1" x14ac:dyDescent="0.2">
      <c r="A125" s="40">
        <f ca="1">IF(ISBLANK(INDIRECT(CONCATENATE("'Full Data'!",A$4,ROW('Full Data'!A122)))),"",INDIRECT(CONCATENATE("'Full Data'!",A$4,ROW('Full Data'!A122))))</f>
        <v>117</v>
      </c>
      <c r="B125" s="40" t="str">
        <f ca="1">IF(ISBLANK(INDIRECT(CONCATENATE("'Full Data'!",B$4,ROW('Full Data'!B122)))),"",INDIRECT(CONCATENATE("'Full Data'!",B$4,ROW('Full Data'!B122))))</f>
        <v>Ts</v>
      </c>
      <c r="C125" s="40">
        <f ca="1">IF(ISBLANK(INDIRECT(CONCATENATE("'Full Data'!",C$4,ROW('Full Data'!C122)))),"",INDIRECT(CONCATENATE("'Full Data'!",C$4,ROW('Full Data'!C122))))</f>
        <v>17</v>
      </c>
      <c r="D125" s="40" t="str">
        <f ca="1">IF(ISBLANK(INDIRECT(CONCATENATE("'Full Data'!",D$4,ROW('Full Data'!D122)))),"",INDIRECT(CONCATENATE("'Full Data'!",D$4,ROW('Full Data'!D122))))</f>
        <v>VII A</v>
      </c>
      <c r="E125" s="40">
        <f ca="1">IF(ISBLANK(INDIRECT(CONCATENATE("'Full Data'!",E$4,ROW('Full Data'!E122)))),"",INDIRECT(CONCATENATE("'Full Data'!",E$4,ROW('Full Data'!E122))))</f>
        <v>7</v>
      </c>
      <c r="F125" s="40" t="str">
        <f ca="1">IF(ISBLANK(INDIRECT(CONCATENATE("'Full Data'!",F$4,ROW('Full Data'!F122)))),"",INDIRECT(CONCATENATE("'Full Data'!",F$4,ROW('Full Data'!F122))))</f>
        <v>tennessine</v>
      </c>
      <c r="G125" s="40" t="str">
        <f ca="1">IF(ISBLANK(INDIRECT(CONCATENATE("'Full Data'!",G$4,ROW('Full Data'!G122)))),"",INDIRECT(CONCATENATE("'Full Data'!",G$4,ROW('Full Data'!G122))))</f>
        <v>292</v>
      </c>
      <c r="H125" s="40" t="str">
        <f ca="1">IF(ISBLANK(INDIRECT(CONCATENATE("'Full Data'!",H$4,ROW('Full Data'!H122)))),"",INDIRECT(CONCATENATE("'Full Data'!",H$4,ROW('Full Data'!H122))))</f>
        <v/>
      </c>
      <c r="I125" s="40"/>
      <c r="J125" s="32"/>
      <c r="K125" s="32"/>
      <c r="L125" s="42"/>
      <c r="M125" s="42"/>
      <c r="N125" s="42"/>
      <c r="O125" s="42"/>
      <c r="P125" s="42"/>
      <c r="Q125" s="42"/>
      <c r="R125" s="32"/>
      <c r="S125" s="32"/>
      <c r="T125" s="32"/>
      <c r="U125" s="32"/>
      <c r="V125" s="32"/>
      <c r="W125" s="32"/>
      <c r="X125" s="32"/>
      <c r="Y125" s="32"/>
      <c r="Z125" s="32"/>
      <c r="AA125" s="32"/>
    </row>
    <row r="126" spans="1:27" ht="12.75" customHeight="1" x14ac:dyDescent="0.2">
      <c r="A126" s="40">
        <f ca="1">IF(ISBLANK(INDIRECT(CONCATENATE("'Full Data'!",A$4,ROW('Full Data'!A123)))),"",INDIRECT(CONCATENATE("'Full Data'!",A$4,ROW('Full Data'!A123))))</f>
        <v>118</v>
      </c>
      <c r="B126" s="40" t="str">
        <f ca="1">IF(ISBLANK(INDIRECT(CONCATENATE("'Full Data'!",B$4,ROW('Full Data'!B123)))),"",INDIRECT(CONCATENATE("'Full Data'!",B$4,ROW('Full Data'!B123))))</f>
        <v>Og</v>
      </c>
      <c r="C126" s="40">
        <f ca="1">IF(ISBLANK(INDIRECT(CONCATENATE("'Full Data'!",C$4,ROW('Full Data'!C123)))),"",INDIRECT(CONCATENATE("'Full Data'!",C$4,ROW('Full Data'!C123))))</f>
        <v>18</v>
      </c>
      <c r="D126" s="40" t="str">
        <f ca="1">IF(ISBLANK(INDIRECT(CONCATENATE("'Full Data'!",D$4,ROW('Full Data'!D123)))),"",INDIRECT(CONCATENATE("'Full Data'!",D$4,ROW('Full Data'!D123))))</f>
        <v>VIII A</v>
      </c>
      <c r="E126" s="40">
        <f ca="1">IF(ISBLANK(INDIRECT(CONCATENATE("'Full Data'!",E$4,ROW('Full Data'!E123)))),"",INDIRECT(CONCATENATE("'Full Data'!",E$4,ROW('Full Data'!E123))))</f>
        <v>7</v>
      </c>
      <c r="F126" s="40" t="str">
        <f ca="1">IF(ISBLANK(INDIRECT(CONCATENATE("'Full Data'!",F$4,ROW('Full Data'!F123)))),"",INDIRECT(CONCATENATE("'Full Data'!",F$4,ROW('Full Data'!F123))))</f>
        <v>oganesson</v>
      </c>
      <c r="G126" s="40" t="str">
        <f ca="1">IF(ISBLANK(INDIRECT(CONCATENATE("'Full Data'!",G$4,ROW('Full Data'!G123)))),"",INDIRECT(CONCATENATE("'Full Data'!",G$4,ROW('Full Data'!G123))))</f>
        <v>294</v>
      </c>
      <c r="H126" s="40" t="str">
        <f ca="1">IF(ISBLANK(INDIRECT(CONCATENATE("'Full Data'!",H$4,ROW('Full Data'!H123)))),"",INDIRECT(CONCATENATE("'Full Data'!",H$4,ROW('Full Data'!H123))))</f>
        <v/>
      </c>
      <c r="I126" s="40"/>
      <c r="J126" s="32"/>
      <c r="K126" s="32"/>
      <c r="L126" s="42"/>
      <c r="M126" s="42"/>
      <c r="N126" s="42"/>
      <c r="O126" s="42"/>
      <c r="P126" s="42"/>
      <c r="Q126" s="42"/>
      <c r="R126" s="32"/>
      <c r="S126" s="32"/>
      <c r="T126" s="32"/>
      <c r="U126" s="32"/>
      <c r="V126" s="32"/>
      <c r="W126" s="32"/>
      <c r="X126" s="32"/>
      <c r="Y126" s="32"/>
      <c r="Z126" s="32"/>
      <c r="AA126" s="32"/>
    </row>
    <row r="127" spans="1:27" ht="12.75" customHeight="1" x14ac:dyDescent="0.2">
      <c r="A127" s="31"/>
      <c r="B127" s="31"/>
      <c r="C127" s="31"/>
      <c r="D127" s="31"/>
      <c r="E127" s="31"/>
      <c r="F127" s="31"/>
      <c r="G127" s="32"/>
      <c r="H127" s="32"/>
      <c r="I127" s="32"/>
      <c r="J127" s="32"/>
      <c r="K127" s="32"/>
      <c r="L127" s="32"/>
      <c r="M127" s="32"/>
      <c r="N127" s="32"/>
      <c r="O127" s="32"/>
      <c r="P127" s="32"/>
      <c r="Q127" s="32"/>
      <c r="R127" s="32"/>
      <c r="S127" s="32"/>
      <c r="T127" s="32"/>
      <c r="U127" s="32"/>
      <c r="V127" s="32"/>
      <c r="W127" s="32"/>
      <c r="X127" s="32"/>
      <c r="Y127" s="32"/>
      <c r="Z127" s="32"/>
      <c r="AA127" s="32"/>
    </row>
    <row r="128" spans="1:27" ht="12.75" customHeight="1" x14ac:dyDescent="0.2">
      <c r="A128" s="31"/>
      <c r="B128" s="31"/>
      <c r="C128" s="31"/>
      <c r="D128" s="31"/>
      <c r="E128" s="31"/>
      <c r="F128" s="31"/>
      <c r="G128" s="32"/>
      <c r="H128" s="32"/>
      <c r="I128" s="32"/>
      <c r="J128" s="32"/>
      <c r="K128" s="32"/>
      <c r="L128" s="32"/>
      <c r="M128" s="32"/>
      <c r="N128" s="32"/>
      <c r="O128" s="32"/>
      <c r="P128" s="32"/>
      <c r="Q128" s="32"/>
      <c r="R128" s="32"/>
      <c r="S128" s="32"/>
      <c r="T128" s="32"/>
      <c r="U128" s="32"/>
      <c r="V128" s="32"/>
      <c r="W128" s="32"/>
      <c r="X128" s="32"/>
      <c r="Y128" s="32"/>
      <c r="Z128" s="32"/>
      <c r="AA128" s="32"/>
    </row>
    <row r="129" spans="1:27" ht="12.75" customHeight="1" x14ac:dyDescent="0.2">
      <c r="A129" s="31"/>
      <c r="B129" s="31"/>
      <c r="C129" s="31"/>
      <c r="D129" s="31"/>
      <c r="E129" s="31"/>
      <c r="F129" s="31"/>
      <c r="G129" s="32"/>
      <c r="H129" s="32"/>
      <c r="I129" s="32"/>
      <c r="J129" s="32"/>
      <c r="K129" s="32"/>
      <c r="L129" s="32"/>
      <c r="M129" s="32"/>
      <c r="N129" s="32"/>
      <c r="O129" s="32"/>
      <c r="P129" s="32"/>
      <c r="Q129" s="32"/>
      <c r="R129" s="32"/>
      <c r="S129" s="32"/>
      <c r="T129" s="32"/>
      <c r="U129" s="32"/>
      <c r="V129" s="32"/>
      <c r="W129" s="32"/>
      <c r="X129" s="32"/>
      <c r="Y129" s="32"/>
      <c r="Z129" s="32"/>
      <c r="AA129" s="32"/>
    </row>
    <row r="130" spans="1:27" ht="12.75" customHeight="1" x14ac:dyDescent="0.2">
      <c r="A130" s="31"/>
      <c r="B130" s="31"/>
      <c r="C130" s="31"/>
      <c r="D130" s="31"/>
      <c r="E130" s="31"/>
      <c r="F130" s="31"/>
      <c r="G130" s="32"/>
      <c r="H130" s="32"/>
      <c r="I130" s="32"/>
      <c r="J130" s="32"/>
      <c r="K130" s="32"/>
      <c r="L130" s="32"/>
      <c r="M130" s="32"/>
      <c r="N130" s="32"/>
      <c r="O130" s="32"/>
      <c r="P130" s="32"/>
      <c r="Q130" s="32"/>
      <c r="R130" s="32"/>
      <c r="S130" s="32"/>
      <c r="T130" s="32"/>
      <c r="U130" s="32"/>
      <c r="V130" s="32"/>
      <c r="W130" s="32"/>
      <c r="X130" s="32"/>
      <c r="Y130" s="32"/>
      <c r="Z130" s="32"/>
      <c r="AA130" s="32"/>
    </row>
    <row r="131" spans="1:27" ht="12.75" customHeight="1" x14ac:dyDescent="0.2">
      <c r="A131" s="31"/>
      <c r="B131" s="31"/>
      <c r="C131" s="31"/>
      <c r="D131" s="31"/>
      <c r="E131" s="31"/>
      <c r="F131" s="31"/>
      <c r="G131" s="32"/>
      <c r="H131" s="32"/>
      <c r="I131" s="32"/>
      <c r="J131" s="32"/>
      <c r="K131" s="32"/>
      <c r="L131" s="32"/>
      <c r="M131" s="32"/>
      <c r="N131" s="32"/>
      <c r="O131" s="32"/>
      <c r="P131" s="32"/>
      <c r="Q131" s="32"/>
      <c r="R131" s="32"/>
      <c r="S131" s="32"/>
      <c r="T131" s="32"/>
      <c r="U131" s="32"/>
      <c r="V131" s="32"/>
      <c r="W131" s="32"/>
      <c r="X131" s="32"/>
      <c r="Y131" s="32"/>
      <c r="Z131" s="32"/>
      <c r="AA131" s="32"/>
    </row>
    <row r="132" spans="1:27" ht="12.75" customHeight="1" x14ac:dyDescent="0.2">
      <c r="A132" s="31"/>
      <c r="B132" s="31"/>
      <c r="C132" s="31"/>
      <c r="D132" s="31"/>
      <c r="E132" s="31"/>
      <c r="F132" s="31"/>
      <c r="G132" s="32"/>
      <c r="H132" s="32"/>
      <c r="I132" s="32"/>
      <c r="J132" s="32"/>
      <c r="K132" s="32"/>
      <c r="L132" s="32"/>
      <c r="M132" s="32"/>
      <c r="N132" s="32"/>
      <c r="O132" s="32"/>
      <c r="P132" s="32"/>
      <c r="Q132" s="32"/>
      <c r="R132" s="32"/>
      <c r="S132" s="32"/>
      <c r="T132" s="32"/>
      <c r="U132" s="32"/>
      <c r="V132" s="32"/>
      <c r="W132" s="32"/>
      <c r="X132" s="32"/>
      <c r="Y132" s="32"/>
      <c r="Z132" s="32"/>
      <c r="AA132" s="32"/>
    </row>
    <row r="133" spans="1:27" ht="12.75" customHeight="1" x14ac:dyDescent="0.2">
      <c r="A133" s="31"/>
      <c r="B133" s="31"/>
      <c r="C133" s="31"/>
      <c r="D133" s="31"/>
      <c r="E133" s="31"/>
      <c r="F133" s="31"/>
      <c r="G133" s="32"/>
      <c r="H133" s="32"/>
      <c r="I133" s="32"/>
      <c r="J133" s="32"/>
      <c r="K133" s="32"/>
      <c r="L133" s="32"/>
      <c r="M133" s="32"/>
      <c r="N133" s="32"/>
      <c r="O133" s="32"/>
      <c r="P133" s="32"/>
      <c r="Q133" s="32"/>
      <c r="R133" s="32"/>
      <c r="S133" s="32"/>
      <c r="T133" s="32"/>
      <c r="U133" s="32"/>
      <c r="V133" s="32"/>
      <c r="W133" s="32"/>
      <c r="X133" s="32"/>
      <c r="Y133" s="32"/>
      <c r="Z133" s="32"/>
      <c r="AA133" s="32"/>
    </row>
    <row r="134" spans="1:27" ht="12.75" customHeight="1" x14ac:dyDescent="0.2">
      <c r="A134" s="31"/>
      <c r="B134" s="31"/>
      <c r="C134" s="31"/>
      <c r="D134" s="31"/>
      <c r="E134" s="31"/>
      <c r="F134" s="31"/>
      <c r="G134" s="32"/>
      <c r="H134" s="32"/>
      <c r="I134" s="32"/>
      <c r="J134" s="32"/>
      <c r="K134" s="32"/>
      <c r="L134" s="32"/>
      <c r="M134" s="32"/>
      <c r="N134" s="32"/>
      <c r="O134" s="32"/>
      <c r="P134" s="32"/>
      <c r="Q134" s="32"/>
      <c r="R134" s="32"/>
      <c r="S134" s="32"/>
      <c r="T134" s="32"/>
      <c r="U134" s="32"/>
      <c r="V134" s="32"/>
      <c r="W134" s="32"/>
      <c r="X134" s="32"/>
      <c r="Y134" s="32"/>
      <c r="Z134" s="32"/>
      <c r="AA134" s="32"/>
    </row>
    <row r="135" spans="1:27" ht="12.75" customHeight="1" x14ac:dyDescent="0.2">
      <c r="A135" s="31"/>
      <c r="B135" s="31"/>
      <c r="C135" s="31"/>
      <c r="D135" s="31"/>
      <c r="E135" s="31"/>
      <c r="F135" s="31"/>
      <c r="G135" s="32"/>
      <c r="H135" s="32"/>
      <c r="I135" s="32"/>
      <c r="J135" s="32"/>
      <c r="K135" s="32"/>
      <c r="L135" s="32"/>
      <c r="M135" s="32"/>
      <c r="N135" s="32"/>
      <c r="O135" s="32"/>
      <c r="P135" s="32"/>
      <c r="Q135" s="32"/>
      <c r="R135" s="32"/>
      <c r="S135" s="32"/>
      <c r="T135" s="32"/>
      <c r="U135" s="32"/>
      <c r="V135" s="32"/>
      <c r="W135" s="32"/>
      <c r="X135" s="32"/>
      <c r="Y135" s="32"/>
      <c r="Z135" s="32"/>
      <c r="AA135" s="32"/>
    </row>
    <row r="136" spans="1:27" ht="12.75" customHeight="1" x14ac:dyDescent="0.2">
      <c r="A136" s="31"/>
      <c r="B136" s="31"/>
      <c r="C136" s="31"/>
      <c r="D136" s="31"/>
      <c r="E136" s="31"/>
      <c r="F136" s="31"/>
      <c r="G136" s="32"/>
      <c r="H136" s="32"/>
      <c r="I136" s="32"/>
      <c r="J136" s="32"/>
      <c r="K136" s="32"/>
      <c r="L136" s="32"/>
      <c r="M136" s="32"/>
      <c r="N136" s="32"/>
      <c r="O136" s="32"/>
      <c r="P136" s="32"/>
      <c r="Q136" s="32"/>
      <c r="R136" s="32"/>
      <c r="S136" s="32"/>
      <c r="T136" s="32"/>
      <c r="U136" s="32"/>
      <c r="V136" s="32"/>
      <c r="W136" s="32"/>
      <c r="X136" s="32"/>
      <c r="Y136" s="32"/>
      <c r="Z136" s="32"/>
      <c r="AA136" s="32"/>
    </row>
    <row r="137" spans="1:27" ht="12.75" customHeight="1" x14ac:dyDescent="0.2">
      <c r="A137" s="31"/>
      <c r="B137" s="31"/>
      <c r="C137" s="31"/>
      <c r="D137" s="31"/>
      <c r="E137" s="31"/>
      <c r="F137" s="31"/>
      <c r="G137" s="32"/>
      <c r="H137" s="32"/>
      <c r="I137" s="32"/>
      <c r="J137" s="32"/>
      <c r="K137" s="32"/>
      <c r="L137" s="32"/>
      <c r="M137" s="32"/>
      <c r="N137" s="32"/>
      <c r="O137" s="32"/>
      <c r="P137" s="32"/>
      <c r="Q137" s="32"/>
      <c r="R137" s="32"/>
      <c r="S137" s="32"/>
      <c r="T137" s="32"/>
      <c r="U137" s="32"/>
      <c r="V137" s="32"/>
      <c r="W137" s="32"/>
      <c r="X137" s="32"/>
      <c r="Y137" s="32"/>
      <c r="Z137" s="32"/>
      <c r="AA137" s="32"/>
    </row>
    <row r="138" spans="1:27" ht="12.75" customHeight="1" x14ac:dyDescent="0.2">
      <c r="A138" s="31"/>
      <c r="B138" s="31"/>
      <c r="C138" s="31"/>
      <c r="D138" s="31"/>
      <c r="E138" s="31"/>
      <c r="F138" s="31"/>
      <c r="G138" s="32"/>
      <c r="H138" s="32"/>
      <c r="I138" s="32"/>
      <c r="J138" s="32"/>
      <c r="K138" s="32"/>
      <c r="L138" s="32"/>
      <c r="M138" s="32"/>
      <c r="N138" s="32"/>
      <c r="O138" s="32"/>
      <c r="P138" s="32"/>
      <c r="Q138" s="32"/>
      <c r="R138" s="32"/>
      <c r="S138" s="32"/>
      <c r="T138" s="32"/>
      <c r="U138" s="32"/>
      <c r="V138" s="32"/>
      <c r="W138" s="32"/>
      <c r="X138" s="32"/>
      <c r="Y138" s="32"/>
      <c r="Z138" s="32"/>
      <c r="AA138" s="32"/>
    </row>
    <row r="139" spans="1:27" ht="12.75" customHeight="1" x14ac:dyDescent="0.2">
      <c r="A139" s="31"/>
      <c r="B139" s="31"/>
      <c r="C139" s="31"/>
      <c r="D139" s="31"/>
      <c r="E139" s="31"/>
      <c r="F139" s="31"/>
      <c r="G139" s="32"/>
      <c r="H139" s="32"/>
      <c r="I139" s="32"/>
      <c r="J139" s="32"/>
      <c r="K139" s="32"/>
      <c r="L139" s="32"/>
      <c r="M139" s="32"/>
      <c r="N139" s="32"/>
      <c r="O139" s="32"/>
      <c r="P139" s="32"/>
      <c r="Q139" s="32"/>
      <c r="R139" s="32"/>
      <c r="S139" s="32"/>
      <c r="T139" s="32"/>
      <c r="U139" s="32"/>
      <c r="V139" s="32"/>
      <c r="W139" s="32"/>
      <c r="X139" s="32"/>
      <c r="Y139" s="32"/>
      <c r="Z139" s="32"/>
      <c r="AA139" s="32"/>
    </row>
    <row r="140" spans="1:27" ht="12.75" customHeight="1" x14ac:dyDescent="0.2">
      <c r="A140" s="31"/>
      <c r="B140" s="31"/>
      <c r="C140" s="31"/>
      <c r="D140" s="31"/>
      <c r="E140" s="31"/>
      <c r="F140" s="31"/>
      <c r="G140" s="32"/>
      <c r="H140" s="32"/>
      <c r="I140" s="32"/>
      <c r="J140" s="32"/>
      <c r="K140" s="32"/>
      <c r="L140" s="32"/>
      <c r="M140" s="32"/>
      <c r="N140" s="32"/>
      <c r="O140" s="32"/>
      <c r="P140" s="32"/>
      <c r="Q140" s="32"/>
      <c r="R140" s="32"/>
      <c r="S140" s="32"/>
      <c r="T140" s="32"/>
      <c r="U140" s="32"/>
      <c r="V140" s="32"/>
      <c r="W140" s="32"/>
      <c r="X140" s="32"/>
      <c r="Y140" s="32"/>
      <c r="Z140" s="32"/>
      <c r="AA140" s="32"/>
    </row>
    <row r="141" spans="1:27" ht="12.75" customHeight="1" x14ac:dyDescent="0.2">
      <c r="A141" s="31"/>
      <c r="B141" s="31"/>
      <c r="C141" s="31"/>
      <c r="D141" s="31"/>
      <c r="E141" s="31"/>
      <c r="F141" s="31"/>
      <c r="G141" s="32"/>
      <c r="H141" s="32"/>
      <c r="I141" s="32"/>
      <c r="J141" s="32"/>
      <c r="K141" s="32"/>
      <c r="L141" s="32"/>
      <c r="M141" s="32"/>
      <c r="N141" s="32"/>
      <c r="O141" s="32"/>
      <c r="P141" s="32"/>
      <c r="Q141" s="32"/>
      <c r="R141" s="32"/>
      <c r="S141" s="32"/>
      <c r="T141" s="32"/>
      <c r="U141" s="32"/>
      <c r="V141" s="32"/>
      <c r="W141" s="32"/>
      <c r="X141" s="32"/>
      <c r="Y141" s="32"/>
      <c r="Z141" s="32"/>
      <c r="AA141" s="32"/>
    </row>
    <row r="142" spans="1:27" ht="12.75" customHeight="1" x14ac:dyDescent="0.2">
      <c r="A142" s="31"/>
      <c r="B142" s="31"/>
      <c r="C142" s="31"/>
      <c r="D142" s="31"/>
      <c r="E142" s="31"/>
      <c r="F142" s="31"/>
      <c r="G142" s="32"/>
      <c r="H142" s="32"/>
      <c r="I142" s="32"/>
      <c r="J142" s="32"/>
      <c r="K142" s="32"/>
      <c r="L142" s="32"/>
      <c r="M142" s="32"/>
      <c r="N142" s="32"/>
      <c r="O142" s="32"/>
      <c r="P142" s="32"/>
      <c r="Q142" s="32"/>
      <c r="R142" s="32"/>
      <c r="S142" s="32"/>
      <c r="T142" s="32"/>
      <c r="U142" s="32"/>
      <c r="V142" s="32"/>
      <c r="W142" s="32"/>
      <c r="X142" s="32"/>
      <c r="Y142" s="32"/>
      <c r="Z142" s="32"/>
      <c r="AA142" s="32"/>
    </row>
    <row r="143" spans="1:27" ht="12.75" customHeight="1" x14ac:dyDescent="0.2">
      <c r="A143" s="31"/>
      <c r="B143" s="31"/>
      <c r="C143" s="31"/>
      <c r="D143" s="31"/>
      <c r="E143" s="31"/>
      <c r="F143" s="31"/>
      <c r="G143" s="32"/>
      <c r="H143" s="32"/>
      <c r="I143" s="32"/>
      <c r="J143" s="32"/>
      <c r="K143" s="32"/>
      <c r="L143" s="32"/>
      <c r="M143" s="32"/>
      <c r="N143" s="32"/>
      <c r="O143" s="32"/>
      <c r="P143" s="32"/>
      <c r="Q143" s="32"/>
      <c r="R143" s="32"/>
      <c r="S143" s="32"/>
      <c r="T143" s="32"/>
      <c r="U143" s="32"/>
      <c r="V143" s="32"/>
      <c r="W143" s="32"/>
      <c r="X143" s="32"/>
      <c r="Y143" s="32"/>
      <c r="Z143" s="32"/>
      <c r="AA143" s="32"/>
    </row>
    <row r="144" spans="1:27" ht="12.75" customHeight="1" x14ac:dyDescent="0.2">
      <c r="A144" s="31"/>
      <c r="B144" s="31"/>
      <c r="C144" s="31"/>
      <c r="D144" s="31"/>
      <c r="E144" s="31"/>
      <c r="F144" s="31"/>
      <c r="G144" s="32"/>
      <c r="H144" s="32"/>
      <c r="I144" s="32"/>
      <c r="J144" s="32"/>
      <c r="K144" s="32"/>
      <c r="L144" s="32"/>
      <c r="M144" s="32"/>
      <c r="N144" s="32"/>
      <c r="O144" s="32"/>
      <c r="P144" s="32"/>
      <c r="Q144" s="32"/>
      <c r="R144" s="32"/>
      <c r="S144" s="32"/>
      <c r="T144" s="32"/>
      <c r="U144" s="32"/>
      <c r="V144" s="32"/>
      <c r="W144" s="32"/>
      <c r="X144" s="32"/>
      <c r="Y144" s="32"/>
      <c r="Z144" s="32"/>
      <c r="AA144" s="32"/>
    </row>
    <row r="145" spans="1:27" ht="12.75" customHeight="1" x14ac:dyDescent="0.2">
      <c r="A145" s="31"/>
      <c r="B145" s="31"/>
      <c r="C145" s="31"/>
      <c r="D145" s="31"/>
      <c r="E145" s="31"/>
      <c r="F145" s="31"/>
      <c r="G145" s="32"/>
      <c r="H145" s="32"/>
      <c r="I145" s="32"/>
      <c r="J145" s="32"/>
      <c r="K145" s="32"/>
      <c r="L145" s="32"/>
      <c r="M145" s="32"/>
      <c r="N145" s="32"/>
      <c r="O145" s="32"/>
      <c r="P145" s="32"/>
      <c r="Q145" s="32"/>
      <c r="R145" s="32"/>
      <c r="S145" s="32"/>
      <c r="T145" s="32"/>
      <c r="U145" s="32"/>
      <c r="V145" s="32"/>
      <c r="W145" s="32"/>
      <c r="X145" s="32"/>
      <c r="Y145" s="32"/>
      <c r="Z145" s="32"/>
      <c r="AA145" s="32"/>
    </row>
    <row r="146" spans="1:27" ht="12.75" customHeight="1" x14ac:dyDescent="0.2">
      <c r="A146" s="31"/>
      <c r="B146" s="31"/>
      <c r="C146" s="31"/>
      <c r="D146" s="31"/>
      <c r="E146" s="31"/>
      <c r="F146" s="31"/>
      <c r="G146" s="32"/>
      <c r="H146" s="32"/>
      <c r="I146" s="32"/>
      <c r="J146" s="32"/>
      <c r="K146" s="32"/>
      <c r="L146" s="32"/>
      <c r="M146" s="32"/>
      <c r="N146" s="32"/>
      <c r="O146" s="32"/>
      <c r="P146" s="32"/>
      <c r="Q146" s="32"/>
      <c r="R146" s="32"/>
      <c r="S146" s="32"/>
      <c r="T146" s="32"/>
      <c r="U146" s="32"/>
      <c r="V146" s="32"/>
      <c r="W146" s="32"/>
      <c r="X146" s="32"/>
      <c r="Y146" s="32"/>
      <c r="Z146" s="32"/>
      <c r="AA146" s="32"/>
    </row>
    <row r="147" spans="1:27" ht="12.75" customHeight="1" x14ac:dyDescent="0.2">
      <c r="A147" s="31"/>
      <c r="B147" s="31"/>
      <c r="C147" s="31"/>
      <c r="D147" s="31"/>
      <c r="E147" s="31"/>
      <c r="F147" s="31"/>
      <c r="G147" s="32"/>
      <c r="H147" s="32"/>
      <c r="I147" s="32"/>
      <c r="J147" s="32"/>
      <c r="K147" s="32"/>
      <c r="L147" s="32"/>
      <c r="M147" s="32"/>
      <c r="N147" s="32"/>
      <c r="O147" s="32"/>
      <c r="P147" s="32"/>
      <c r="Q147" s="32"/>
      <c r="R147" s="32"/>
      <c r="S147" s="32"/>
      <c r="T147" s="32"/>
      <c r="U147" s="32"/>
      <c r="V147" s="32"/>
      <c r="W147" s="32"/>
      <c r="X147" s="32"/>
      <c r="Y147" s="32"/>
      <c r="Z147" s="32"/>
      <c r="AA147" s="32"/>
    </row>
    <row r="148" spans="1:27" ht="12.75" customHeight="1" x14ac:dyDescent="0.2">
      <c r="A148" s="31"/>
      <c r="B148" s="31"/>
      <c r="C148" s="31"/>
      <c r="D148" s="31"/>
      <c r="E148" s="31"/>
      <c r="F148" s="31"/>
      <c r="G148" s="32"/>
      <c r="H148" s="32"/>
      <c r="I148" s="32"/>
      <c r="J148" s="32"/>
      <c r="K148" s="32"/>
      <c r="L148" s="32"/>
      <c r="M148" s="32"/>
      <c r="N148" s="32"/>
      <c r="O148" s="32"/>
      <c r="P148" s="32"/>
      <c r="Q148" s="32"/>
      <c r="R148" s="32"/>
      <c r="S148" s="32"/>
      <c r="T148" s="32"/>
      <c r="U148" s="32"/>
      <c r="V148" s="32"/>
      <c r="W148" s="32"/>
      <c r="X148" s="32"/>
      <c r="Y148" s="32"/>
      <c r="Z148" s="32"/>
      <c r="AA148" s="32"/>
    </row>
    <row r="149" spans="1:27" ht="12.75" customHeight="1" x14ac:dyDescent="0.2">
      <c r="A149" s="31"/>
      <c r="B149" s="31"/>
      <c r="C149" s="31"/>
      <c r="D149" s="31"/>
      <c r="E149" s="31"/>
      <c r="F149" s="31"/>
      <c r="G149" s="32"/>
      <c r="H149" s="32"/>
      <c r="I149" s="32"/>
      <c r="J149" s="32"/>
      <c r="K149" s="32"/>
      <c r="L149" s="32"/>
      <c r="M149" s="32"/>
      <c r="N149" s="32"/>
      <c r="O149" s="32"/>
      <c r="P149" s="32"/>
      <c r="Q149" s="32"/>
      <c r="R149" s="32"/>
      <c r="S149" s="32"/>
      <c r="T149" s="32"/>
      <c r="U149" s="32"/>
      <c r="V149" s="32"/>
      <c r="W149" s="32"/>
      <c r="X149" s="32"/>
      <c r="Y149" s="32"/>
      <c r="Z149" s="32"/>
      <c r="AA149" s="32"/>
    </row>
    <row r="150" spans="1:27" ht="12.75" customHeight="1" x14ac:dyDescent="0.2">
      <c r="A150" s="31"/>
      <c r="B150" s="31"/>
      <c r="C150" s="31"/>
      <c r="D150" s="31"/>
      <c r="E150" s="31"/>
      <c r="F150" s="31"/>
      <c r="G150" s="32"/>
      <c r="H150" s="32"/>
      <c r="I150" s="32"/>
      <c r="J150" s="32"/>
      <c r="K150" s="32"/>
      <c r="L150" s="32"/>
      <c r="M150" s="32"/>
      <c r="N150" s="32"/>
      <c r="O150" s="32"/>
      <c r="P150" s="32"/>
      <c r="Q150" s="32"/>
      <c r="R150" s="32"/>
      <c r="S150" s="32"/>
      <c r="T150" s="32"/>
      <c r="U150" s="32"/>
      <c r="V150" s="32"/>
      <c r="W150" s="32"/>
      <c r="X150" s="32"/>
      <c r="Y150" s="32"/>
      <c r="Z150" s="32"/>
      <c r="AA150" s="32"/>
    </row>
    <row r="151" spans="1:27" ht="12.75" customHeight="1" x14ac:dyDescent="0.2">
      <c r="A151" s="31"/>
      <c r="B151" s="31"/>
      <c r="C151" s="31"/>
      <c r="D151" s="31"/>
      <c r="E151" s="31"/>
      <c r="F151" s="31"/>
      <c r="G151" s="32"/>
      <c r="H151" s="32"/>
      <c r="I151" s="32"/>
      <c r="J151" s="32"/>
      <c r="K151" s="32"/>
      <c r="L151" s="32"/>
      <c r="M151" s="32"/>
      <c r="N151" s="32"/>
      <c r="O151" s="32"/>
      <c r="P151" s="32"/>
      <c r="Q151" s="32"/>
      <c r="R151" s="32"/>
      <c r="S151" s="32"/>
      <c r="T151" s="32"/>
      <c r="U151" s="32"/>
      <c r="V151" s="32"/>
      <c r="W151" s="32"/>
      <c r="X151" s="32"/>
      <c r="Y151" s="32"/>
      <c r="Z151" s="32"/>
      <c r="AA151" s="32"/>
    </row>
    <row r="152" spans="1:27" ht="12.75" customHeight="1" x14ac:dyDescent="0.2">
      <c r="A152" s="31"/>
      <c r="B152" s="31"/>
      <c r="C152" s="31"/>
      <c r="D152" s="31"/>
      <c r="E152" s="31"/>
      <c r="F152" s="31"/>
      <c r="G152" s="32"/>
      <c r="H152" s="32"/>
      <c r="I152" s="32"/>
      <c r="J152" s="32"/>
      <c r="K152" s="32"/>
      <c r="L152" s="32"/>
      <c r="M152" s="32"/>
      <c r="N152" s="32"/>
      <c r="O152" s="32"/>
      <c r="P152" s="32"/>
      <c r="Q152" s="32"/>
      <c r="R152" s="32"/>
      <c r="S152" s="32"/>
      <c r="T152" s="32"/>
      <c r="U152" s="32"/>
      <c r="V152" s="32"/>
      <c r="W152" s="32"/>
      <c r="X152" s="32"/>
      <c r="Y152" s="32"/>
      <c r="Z152" s="32"/>
      <c r="AA152" s="32"/>
    </row>
    <row r="153" spans="1:27" ht="12.75" customHeight="1" x14ac:dyDescent="0.2">
      <c r="A153" s="31"/>
      <c r="B153" s="31"/>
      <c r="C153" s="31"/>
      <c r="D153" s="31"/>
      <c r="E153" s="31"/>
      <c r="F153" s="31"/>
      <c r="G153" s="32"/>
      <c r="H153" s="32"/>
      <c r="I153" s="32"/>
      <c r="J153" s="32"/>
      <c r="K153" s="32"/>
      <c r="L153" s="32"/>
      <c r="M153" s="32"/>
      <c r="N153" s="32"/>
      <c r="O153" s="32"/>
      <c r="P153" s="32"/>
      <c r="Q153" s="32"/>
      <c r="R153" s="32"/>
      <c r="S153" s="32"/>
      <c r="T153" s="32"/>
      <c r="U153" s="32"/>
      <c r="V153" s="32"/>
      <c r="W153" s="32"/>
      <c r="X153" s="32"/>
      <c r="Y153" s="32"/>
      <c r="Z153" s="32"/>
      <c r="AA153" s="32"/>
    </row>
    <row r="154" spans="1:27" ht="12.75" customHeight="1" x14ac:dyDescent="0.2">
      <c r="A154" s="31"/>
      <c r="B154" s="31"/>
      <c r="C154" s="31"/>
      <c r="D154" s="31"/>
      <c r="E154" s="31"/>
      <c r="F154" s="31"/>
      <c r="G154" s="32"/>
      <c r="H154" s="32"/>
      <c r="I154" s="32"/>
      <c r="J154" s="32"/>
      <c r="K154" s="32"/>
      <c r="L154" s="32"/>
      <c r="M154" s="32"/>
      <c r="N154" s="32"/>
      <c r="O154" s="32"/>
      <c r="P154" s="32"/>
      <c r="Q154" s="32"/>
      <c r="R154" s="32"/>
      <c r="S154" s="32"/>
      <c r="T154" s="32"/>
      <c r="U154" s="32"/>
      <c r="V154" s="32"/>
      <c r="W154" s="32"/>
      <c r="X154" s="32"/>
      <c r="Y154" s="32"/>
      <c r="Z154" s="32"/>
      <c r="AA154" s="32"/>
    </row>
    <row r="155" spans="1:27" ht="12.75" customHeight="1" x14ac:dyDescent="0.2">
      <c r="A155" s="31"/>
      <c r="B155" s="31"/>
      <c r="C155" s="31"/>
      <c r="D155" s="31"/>
      <c r="E155" s="31"/>
      <c r="F155" s="31"/>
      <c r="G155" s="32"/>
      <c r="H155" s="32"/>
      <c r="I155" s="32"/>
      <c r="J155" s="32"/>
      <c r="K155" s="32"/>
      <c r="L155" s="32"/>
      <c r="M155" s="32"/>
      <c r="N155" s="32"/>
      <c r="O155" s="32"/>
      <c r="P155" s="32"/>
      <c r="Q155" s="32"/>
      <c r="R155" s="32"/>
      <c r="S155" s="32"/>
      <c r="T155" s="32"/>
      <c r="U155" s="32"/>
      <c r="V155" s="32"/>
      <c r="W155" s="32"/>
      <c r="X155" s="32"/>
      <c r="Y155" s="32"/>
      <c r="Z155" s="32"/>
      <c r="AA155" s="32"/>
    </row>
    <row r="156" spans="1:27" ht="12.75" customHeight="1" x14ac:dyDescent="0.2">
      <c r="A156" s="31"/>
      <c r="B156" s="31"/>
      <c r="C156" s="31"/>
      <c r="D156" s="31"/>
      <c r="E156" s="31"/>
      <c r="F156" s="31"/>
      <c r="G156" s="32"/>
      <c r="H156" s="32"/>
      <c r="I156" s="32"/>
      <c r="J156" s="32"/>
      <c r="K156" s="32"/>
      <c r="L156" s="32"/>
      <c r="M156" s="32"/>
      <c r="N156" s="32"/>
      <c r="O156" s="32"/>
      <c r="P156" s="32"/>
      <c r="Q156" s="32"/>
      <c r="R156" s="32"/>
      <c r="S156" s="32"/>
      <c r="T156" s="32"/>
      <c r="U156" s="32"/>
      <c r="V156" s="32"/>
      <c r="W156" s="32"/>
      <c r="X156" s="32"/>
      <c r="Y156" s="32"/>
      <c r="Z156" s="32"/>
      <c r="AA156" s="32"/>
    </row>
    <row r="157" spans="1:27" ht="12.75" customHeight="1" x14ac:dyDescent="0.2">
      <c r="A157" s="31"/>
      <c r="B157" s="31"/>
      <c r="C157" s="31"/>
      <c r="D157" s="31"/>
      <c r="E157" s="31"/>
      <c r="F157" s="31"/>
      <c r="G157" s="32"/>
      <c r="H157" s="32"/>
      <c r="I157" s="32"/>
      <c r="J157" s="32"/>
      <c r="K157" s="32"/>
      <c r="L157" s="32"/>
      <c r="M157" s="32"/>
      <c r="N157" s="32"/>
      <c r="O157" s="32"/>
      <c r="P157" s="32"/>
      <c r="Q157" s="32"/>
      <c r="R157" s="32"/>
      <c r="S157" s="32"/>
      <c r="T157" s="32"/>
      <c r="U157" s="32"/>
      <c r="V157" s="32"/>
      <c r="W157" s="32"/>
      <c r="X157" s="32"/>
      <c r="Y157" s="32"/>
      <c r="Z157" s="32"/>
      <c r="AA157" s="32"/>
    </row>
    <row r="158" spans="1:27" ht="12.75" customHeight="1" x14ac:dyDescent="0.2">
      <c r="A158" s="31"/>
      <c r="B158" s="31"/>
      <c r="C158" s="31"/>
      <c r="D158" s="31"/>
      <c r="E158" s="31"/>
      <c r="F158" s="31"/>
      <c r="G158" s="32"/>
      <c r="H158" s="32"/>
      <c r="I158" s="32"/>
      <c r="J158" s="32"/>
      <c r="K158" s="32"/>
      <c r="L158" s="32"/>
      <c r="M158" s="32"/>
      <c r="N158" s="32"/>
      <c r="O158" s="32"/>
      <c r="P158" s="32"/>
      <c r="Q158" s="32"/>
      <c r="R158" s="32"/>
      <c r="S158" s="32"/>
      <c r="T158" s="32"/>
      <c r="U158" s="32"/>
      <c r="V158" s="32"/>
      <c r="W158" s="32"/>
      <c r="X158" s="32"/>
      <c r="Y158" s="32"/>
      <c r="Z158" s="32"/>
      <c r="AA158" s="32"/>
    </row>
    <row r="159" spans="1:27" ht="12.75" customHeight="1" x14ac:dyDescent="0.2">
      <c r="A159" s="31"/>
      <c r="B159" s="31"/>
      <c r="C159" s="31"/>
      <c r="D159" s="31"/>
      <c r="E159" s="31"/>
      <c r="F159" s="31"/>
      <c r="G159" s="32"/>
      <c r="H159" s="32"/>
      <c r="I159" s="32"/>
      <c r="J159" s="32"/>
      <c r="K159" s="32"/>
      <c r="L159" s="32"/>
      <c r="M159" s="32"/>
      <c r="N159" s="32"/>
      <c r="O159" s="32"/>
      <c r="P159" s="32"/>
      <c r="Q159" s="32"/>
      <c r="R159" s="32"/>
      <c r="S159" s="32"/>
      <c r="T159" s="32"/>
      <c r="U159" s="32"/>
      <c r="V159" s="32"/>
      <c r="W159" s="32"/>
      <c r="X159" s="32"/>
      <c r="Y159" s="32"/>
      <c r="Z159" s="32"/>
      <c r="AA159" s="32"/>
    </row>
    <row r="160" spans="1:27" ht="12.75" customHeight="1" x14ac:dyDescent="0.2">
      <c r="A160" s="31"/>
      <c r="B160" s="31"/>
      <c r="C160" s="31"/>
      <c r="D160" s="31"/>
      <c r="E160" s="31"/>
      <c r="F160" s="31"/>
      <c r="G160" s="32"/>
      <c r="H160" s="32"/>
      <c r="I160" s="32"/>
      <c r="J160" s="32"/>
      <c r="K160" s="32"/>
      <c r="L160" s="32"/>
      <c r="M160" s="32"/>
      <c r="N160" s="32"/>
      <c r="O160" s="32"/>
      <c r="P160" s="32"/>
      <c r="Q160" s="32"/>
      <c r="R160" s="32"/>
      <c r="S160" s="32"/>
      <c r="T160" s="32"/>
      <c r="U160" s="32"/>
      <c r="V160" s="32"/>
      <c r="W160" s="32"/>
      <c r="X160" s="32"/>
      <c r="Y160" s="32"/>
      <c r="Z160" s="32"/>
      <c r="AA160" s="32"/>
    </row>
    <row r="161" spans="1:27" ht="12.75" customHeight="1" x14ac:dyDescent="0.2">
      <c r="A161" s="31"/>
      <c r="B161" s="31"/>
      <c r="C161" s="31"/>
      <c r="D161" s="31"/>
      <c r="E161" s="31"/>
      <c r="F161" s="31"/>
      <c r="G161" s="32"/>
      <c r="H161" s="32"/>
      <c r="I161" s="32"/>
      <c r="J161" s="32"/>
      <c r="K161" s="32"/>
      <c r="L161" s="32"/>
      <c r="M161" s="32"/>
      <c r="N161" s="32"/>
      <c r="O161" s="32"/>
      <c r="P161" s="32"/>
      <c r="Q161" s="32"/>
      <c r="R161" s="32"/>
      <c r="S161" s="32"/>
      <c r="T161" s="32"/>
      <c r="U161" s="32"/>
      <c r="V161" s="32"/>
      <c r="W161" s="32"/>
      <c r="X161" s="32"/>
      <c r="Y161" s="32"/>
      <c r="Z161" s="32"/>
      <c r="AA161" s="32"/>
    </row>
    <row r="162" spans="1:27" ht="12.75" customHeight="1" x14ac:dyDescent="0.2">
      <c r="A162" s="31"/>
      <c r="B162" s="31"/>
      <c r="C162" s="31"/>
      <c r="D162" s="31"/>
      <c r="E162" s="31"/>
      <c r="F162" s="31"/>
      <c r="G162" s="32"/>
      <c r="H162" s="32"/>
      <c r="I162" s="32"/>
      <c r="J162" s="32"/>
      <c r="K162" s="32"/>
      <c r="L162" s="32"/>
      <c r="M162" s="32"/>
      <c r="N162" s="32"/>
      <c r="O162" s="32"/>
      <c r="P162" s="32"/>
      <c r="Q162" s="32"/>
      <c r="R162" s="32"/>
      <c r="S162" s="32"/>
      <c r="T162" s="32"/>
      <c r="U162" s="32"/>
      <c r="V162" s="32"/>
      <c r="W162" s="32"/>
      <c r="X162" s="32"/>
      <c r="Y162" s="32"/>
      <c r="Z162" s="32"/>
      <c r="AA162" s="32"/>
    </row>
    <row r="163" spans="1:27" ht="12.75" customHeight="1" x14ac:dyDescent="0.2">
      <c r="A163" s="31"/>
      <c r="B163" s="31"/>
      <c r="C163" s="31"/>
      <c r="D163" s="31"/>
      <c r="E163" s="31"/>
      <c r="F163" s="31"/>
      <c r="G163" s="32"/>
      <c r="H163" s="32"/>
      <c r="I163" s="32"/>
      <c r="J163" s="32"/>
      <c r="K163" s="32"/>
      <c r="L163" s="32"/>
      <c r="M163" s="32"/>
      <c r="N163" s="32"/>
      <c r="O163" s="32"/>
      <c r="P163" s="32"/>
      <c r="Q163" s="32"/>
      <c r="R163" s="32"/>
      <c r="S163" s="32"/>
      <c r="T163" s="32"/>
      <c r="U163" s="32"/>
      <c r="V163" s="32"/>
      <c r="W163" s="32"/>
      <c r="X163" s="32"/>
      <c r="Y163" s="32"/>
      <c r="Z163" s="32"/>
      <c r="AA163" s="32"/>
    </row>
    <row r="164" spans="1:27" ht="12.75" customHeight="1" x14ac:dyDescent="0.2">
      <c r="A164" s="31"/>
      <c r="B164" s="31"/>
      <c r="C164" s="31"/>
      <c r="D164" s="31"/>
      <c r="E164" s="31"/>
      <c r="F164" s="31"/>
      <c r="G164" s="32"/>
      <c r="H164" s="32"/>
      <c r="I164" s="32"/>
      <c r="J164" s="32"/>
      <c r="K164" s="32"/>
      <c r="L164" s="32"/>
      <c r="M164" s="32"/>
      <c r="N164" s="32"/>
      <c r="O164" s="32"/>
      <c r="P164" s="32"/>
      <c r="Q164" s="32"/>
      <c r="R164" s="32"/>
      <c r="S164" s="32"/>
      <c r="T164" s="32"/>
      <c r="U164" s="32"/>
      <c r="V164" s="32"/>
      <c r="W164" s="32"/>
      <c r="X164" s="32"/>
      <c r="Y164" s="32"/>
      <c r="Z164" s="32"/>
      <c r="AA164" s="32"/>
    </row>
    <row r="165" spans="1:27" ht="12.75" customHeight="1" x14ac:dyDescent="0.2">
      <c r="A165" s="31"/>
      <c r="B165" s="31"/>
      <c r="C165" s="31"/>
      <c r="D165" s="31"/>
      <c r="E165" s="31"/>
      <c r="F165" s="31"/>
      <c r="G165" s="32"/>
      <c r="H165" s="32"/>
      <c r="I165" s="32"/>
      <c r="J165" s="32"/>
      <c r="K165" s="32"/>
      <c r="L165" s="32"/>
      <c r="M165" s="32"/>
      <c r="N165" s="32"/>
      <c r="O165" s="32"/>
      <c r="P165" s="32"/>
      <c r="Q165" s="32"/>
      <c r="R165" s="32"/>
      <c r="S165" s="32"/>
      <c r="T165" s="32"/>
      <c r="U165" s="32"/>
      <c r="V165" s="32"/>
      <c r="W165" s="32"/>
      <c r="X165" s="32"/>
      <c r="Y165" s="32"/>
      <c r="Z165" s="32"/>
      <c r="AA165" s="32"/>
    </row>
    <row r="166" spans="1:27" ht="12.75" customHeight="1" x14ac:dyDescent="0.2">
      <c r="A166" s="31"/>
      <c r="B166" s="31"/>
      <c r="C166" s="31"/>
      <c r="D166" s="31"/>
      <c r="E166" s="31"/>
      <c r="F166" s="31"/>
      <c r="G166" s="32"/>
      <c r="H166" s="32"/>
      <c r="I166" s="32"/>
      <c r="J166" s="32"/>
      <c r="K166" s="32"/>
      <c r="L166" s="32"/>
      <c r="M166" s="32"/>
      <c r="N166" s="32"/>
      <c r="O166" s="32"/>
      <c r="P166" s="32"/>
      <c r="Q166" s="32"/>
      <c r="R166" s="32"/>
      <c r="S166" s="32"/>
      <c r="T166" s="32"/>
      <c r="U166" s="32"/>
      <c r="V166" s="32"/>
      <c r="W166" s="32"/>
      <c r="X166" s="32"/>
      <c r="Y166" s="32"/>
      <c r="Z166" s="32"/>
      <c r="AA166" s="32"/>
    </row>
    <row r="167" spans="1:27" ht="12.75" customHeight="1" x14ac:dyDescent="0.2">
      <c r="A167" s="31"/>
      <c r="B167" s="31"/>
      <c r="C167" s="31"/>
      <c r="D167" s="31"/>
      <c r="E167" s="31"/>
      <c r="F167" s="31"/>
      <c r="G167" s="32"/>
      <c r="H167" s="32"/>
      <c r="I167" s="32"/>
      <c r="J167" s="32"/>
      <c r="K167" s="32"/>
      <c r="L167" s="32"/>
      <c r="M167" s="32"/>
      <c r="N167" s="32"/>
      <c r="O167" s="32"/>
      <c r="P167" s="32"/>
      <c r="Q167" s="32"/>
      <c r="R167" s="32"/>
      <c r="S167" s="32"/>
      <c r="T167" s="32"/>
      <c r="U167" s="32"/>
      <c r="V167" s="32"/>
      <c r="W167" s="32"/>
      <c r="X167" s="32"/>
      <c r="Y167" s="32"/>
      <c r="Z167" s="32"/>
      <c r="AA167" s="32"/>
    </row>
    <row r="168" spans="1:27" ht="12.75" customHeight="1" x14ac:dyDescent="0.2">
      <c r="A168" s="31"/>
      <c r="B168" s="31"/>
      <c r="C168" s="31"/>
      <c r="D168" s="31"/>
      <c r="E168" s="31"/>
      <c r="F168" s="31"/>
      <c r="G168" s="32"/>
      <c r="H168" s="32"/>
      <c r="I168" s="32"/>
      <c r="J168" s="32"/>
      <c r="K168" s="32"/>
      <c r="L168" s="32"/>
      <c r="M168" s="32"/>
      <c r="N168" s="32"/>
      <c r="O168" s="32"/>
      <c r="P168" s="32"/>
      <c r="Q168" s="32"/>
      <c r="R168" s="32"/>
      <c r="S168" s="32"/>
      <c r="T168" s="32"/>
      <c r="U168" s="32"/>
      <c r="V168" s="32"/>
      <c r="W168" s="32"/>
      <c r="X168" s="32"/>
      <c r="Y168" s="32"/>
      <c r="Z168" s="32"/>
      <c r="AA168" s="32"/>
    </row>
    <row r="169" spans="1:27" ht="12.75" customHeight="1" x14ac:dyDescent="0.2">
      <c r="A169" s="31"/>
      <c r="B169" s="31"/>
      <c r="C169" s="31"/>
      <c r="D169" s="31"/>
      <c r="E169" s="31"/>
      <c r="F169" s="31"/>
      <c r="G169" s="32"/>
      <c r="H169" s="32"/>
      <c r="I169" s="32"/>
      <c r="J169" s="32"/>
      <c r="K169" s="32"/>
      <c r="L169" s="32"/>
      <c r="M169" s="32"/>
      <c r="N169" s="32"/>
      <c r="O169" s="32"/>
      <c r="P169" s="32"/>
      <c r="Q169" s="32"/>
      <c r="R169" s="32"/>
      <c r="S169" s="32"/>
      <c r="T169" s="32"/>
      <c r="U169" s="32"/>
      <c r="V169" s="32"/>
      <c r="W169" s="32"/>
      <c r="X169" s="32"/>
      <c r="Y169" s="32"/>
      <c r="Z169" s="32"/>
      <c r="AA169" s="32"/>
    </row>
    <row r="170" spans="1:27" ht="12.75" customHeight="1" x14ac:dyDescent="0.2">
      <c r="A170" s="31"/>
      <c r="B170" s="31"/>
      <c r="C170" s="31"/>
      <c r="D170" s="31"/>
      <c r="E170" s="31"/>
      <c r="F170" s="31"/>
      <c r="G170" s="32"/>
      <c r="H170" s="32"/>
      <c r="I170" s="32"/>
      <c r="J170" s="32"/>
      <c r="K170" s="32"/>
      <c r="L170" s="32"/>
      <c r="M170" s="32"/>
      <c r="N170" s="32"/>
      <c r="O170" s="32"/>
      <c r="P170" s="32"/>
      <c r="Q170" s="32"/>
      <c r="R170" s="32"/>
      <c r="S170" s="32"/>
      <c r="T170" s="32"/>
      <c r="U170" s="32"/>
      <c r="V170" s="32"/>
      <c r="W170" s="32"/>
      <c r="X170" s="32"/>
      <c r="Y170" s="32"/>
      <c r="Z170" s="32"/>
      <c r="AA170" s="32"/>
    </row>
    <row r="171" spans="1:27" ht="12.75" customHeight="1" x14ac:dyDescent="0.2">
      <c r="A171" s="31"/>
      <c r="B171" s="31"/>
      <c r="C171" s="31"/>
      <c r="D171" s="31"/>
      <c r="E171" s="31"/>
      <c r="F171" s="31"/>
      <c r="G171" s="32"/>
      <c r="H171" s="32"/>
      <c r="I171" s="32"/>
      <c r="J171" s="32"/>
      <c r="K171" s="32"/>
      <c r="L171" s="32"/>
      <c r="M171" s="32"/>
      <c r="N171" s="32"/>
      <c r="O171" s="32"/>
      <c r="P171" s="32"/>
      <c r="Q171" s="32"/>
      <c r="R171" s="32"/>
      <c r="S171" s="32"/>
      <c r="T171" s="32"/>
      <c r="U171" s="32"/>
      <c r="V171" s="32"/>
      <c r="W171" s="32"/>
      <c r="X171" s="32"/>
      <c r="Y171" s="32"/>
      <c r="Z171" s="32"/>
      <c r="AA171" s="32"/>
    </row>
    <row r="172" spans="1:27" ht="12.75" customHeight="1" x14ac:dyDescent="0.2">
      <c r="A172" s="31"/>
      <c r="B172" s="31"/>
      <c r="C172" s="31"/>
      <c r="D172" s="31"/>
      <c r="E172" s="31"/>
      <c r="F172" s="31"/>
      <c r="G172" s="32"/>
      <c r="H172" s="32"/>
      <c r="I172" s="32"/>
      <c r="J172" s="32"/>
      <c r="K172" s="32"/>
      <c r="L172" s="32"/>
      <c r="M172" s="32"/>
      <c r="N172" s="32"/>
      <c r="O172" s="32"/>
      <c r="P172" s="32"/>
      <c r="Q172" s="32"/>
      <c r="R172" s="32"/>
      <c r="S172" s="32"/>
      <c r="T172" s="32"/>
      <c r="U172" s="32"/>
      <c r="V172" s="32"/>
      <c r="W172" s="32"/>
      <c r="X172" s="32"/>
      <c r="Y172" s="32"/>
      <c r="Z172" s="32"/>
      <c r="AA172" s="32"/>
    </row>
    <row r="173" spans="1:27" ht="12.75" customHeight="1" x14ac:dyDescent="0.2">
      <c r="A173" s="31"/>
      <c r="B173" s="31"/>
      <c r="C173" s="31"/>
      <c r="D173" s="31"/>
      <c r="E173" s="31"/>
      <c r="F173" s="31"/>
      <c r="G173" s="32"/>
      <c r="H173" s="32"/>
      <c r="I173" s="32"/>
      <c r="J173" s="32"/>
      <c r="K173" s="32"/>
      <c r="L173" s="32"/>
      <c r="M173" s="32"/>
      <c r="N173" s="32"/>
      <c r="O173" s="32"/>
      <c r="P173" s="32"/>
      <c r="Q173" s="32"/>
      <c r="R173" s="32"/>
      <c r="S173" s="32"/>
      <c r="T173" s="32"/>
      <c r="U173" s="32"/>
      <c r="V173" s="32"/>
      <c r="W173" s="32"/>
      <c r="X173" s="32"/>
      <c r="Y173" s="32"/>
      <c r="Z173" s="32"/>
      <c r="AA173" s="32"/>
    </row>
    <row r="174" spans="1:27" ht="12.75" customHeight="1" x14ac:dyDescent="0.2">
      <c r="A174" s="31"/>
      <c r="B174" s="31"/>
      <c r="C174" s="31"/>
      <c r="D174" s="31"/>
      <c r="E174" s="31"/>
      <c r="F174" s="31"/>
      <c r="G174" s="32"/>
      <c r="H174" s="32"/>
      <c r="I174" s="32"/>
      <c r="J174" s="32"/>
      <c r="K174" s="32"/>
      <c r="L174" s="32"/>
      <c r="M174" s="32"/>
      <c r="N174" s="32"/>
      <c r="O174" s="32"/>
      <c r="P174" s="32"/>
      <c r="Q174" s="32"/>
      <c r="R174" s="32"/>
      <c r="S174" s="32"/>
      <c r="T174" s="32"/>
      <c r="U174" s="32"/>
      <c r="V174" s="32"/>
      <c r="W174" s="32"/>
      <c r="X174" s="32"/>
      <c r="Y174" s="32"/>
      <c r="Z174" s="32"/>
      <c r="AA174" s="32"/>
    </row>
    <row r="175" spans="1:27" ht="12.75" customHeight="1" x14ac:dyDescent="0.2">
      <c r="A175" s="31"/>
      <c r="B175" s="31"/>
      <c r="C175" s="31"/>
      <c r="D175" s="31"/>
      <c r="E175" s="31"/>
      <c r="F175" s="31"/>
      <c r="G175" s="32"/>
      <c r="H175" s="32"/>
      <c r="I175" s="32"/>
      <c r="J175" s="32"/>
      <c r="K175" s="32"/>
      <c r="L175" s="32"/>
      <c r="M175" s="32"/>
      <c r="N175" s="32"/>
      <c r="O175" s="32"/>
      <c r="P175" s="32"/>
      <c r="Q175" s="32"/>
      <c r="R175" s="32"/>
      <c r="S175" s="32"/>
      <c r="T175" s="32"/>
      <c r="U175" s="32"/>
      <c r="V175" s="32"/>
      <c r="W175" s="32"/>
      <c r="X175" s="32"/>
      <c r="Y175" s="32"/>
      <c r="Z175" s="32"/>
      <c r="AA175" s="32"/>
    </row>
    <row r="176" spans="1:27" ht="12.75" customHeight="1" x14ac:dyDescent="0.2">
      <c r="A176" s="31"/>
      <c r="B176" s="31"/>
      <c r="C176" s="31"/>
      <c r="D176" s="31"/>
      <c r="E176" s="31"/>
      <c r="F176" s="31"/>
      <c r="G176" s="32"/>
      <c r="H176" s="32"/>
      <c r="I176" s="32"/>
      <c r="J176" s="32"/>
      <c r="K176" s="32"/>
      <c r="L176" s="32"/>
      <c r="M176" s="32"/>
      <c r="N176" s="32"/>
      <c r="O176" s="32"/>
      <c r="P176" s="32"/>
      <c r="Q176" s="32"/>
      <c r="R176" s="32"/>
      <c r="S176" s="32"/>
      <c r="T176" s="32"/>
      <c r="U176" s="32"/>
      <c r="V176" s="32"/>
      <c r="W176" s="32"/>
      <c r="X176" s="32"/>
      <c r="Y176" s="32"/>
      <c r="Z176" s="32"/>
      <c r="AA176" s="32"/>
    </row>
    <row r="177" spans="1:27" ht="12.75" customHeight="1" x14ac:dyDescent="0.2">
      <c r="A177" s="31"/>
      <c r="B177" s="31"/>
      <c r="C177" s="31"/>
      <c r="D177" s="31"/>
      <c r="E177" s="31"/>
      <c r="F177" s="31"/>
      <c r="G177" s="32"/>
      <c r="H177" s="32"/>
      <c r="I177" s="32"/>
      <c r="J177" s="32"/>
      <c r="K177" s="32"/>
      <c r="L177" s="32"/>
      <c r="M177" s="32"/>
      <c r="N177" s="32"/>
      <c r="O177" s="32"/>
      <c r="P177" s="32"/>
      <c r="Q177" s="32"/>
      <c r="R177" s="32"/>
      <c r="S177" s="32"/>
      <c r="T177" s="32"/>
      <c r="U177" s="32"/>
      <c r="V177" s="32"/>
      <c r="W177" s="32"/>
      <c r="X177" s="32"/>
      <c r="Y177" s="32"/>
      <c r="Z177" s="32"/>
      <c r="AA177" s="32"/>
    </row>
    <row r="178" spans="1:27" ht="12.75" customHeight="1" x14ac:dyDescent="0.2">
      <c r="A178" s="31"/>
      <c r="B178" s="31"/>
      <c r="C178" s="31"/>
      <c r="D178" s="31"/>
      <c r="E178" s="31"/>
      <c r="F178" s="31"/>
      <c r="G178" s="32"/>
      <c r="H178" s="32"/>
      <c r="I178" s="32"/>
      <c r="J178" s="32"/>
      <c r="K178" s="32"/>
      <c r="L178" s="32"/>
      <c r="M178" s="32"/>
      <c r="N178" s="32"/>
      <c r="O178" s="32"/>
      <c r="P178" s="32"/>
      <c r="Q178" s="32"/>
      <c r="R178" s="32"/>
      <c r="S178" s="32"/>
      <c r="T178" s="32"/>
      <c r="U178" s="32"/>
      <c r="V178" s="32"/>
      <c r="W178" s="32"/>
      <c r="X178" s="32"/>
      <c r="Y178" s="32"/>
      <c r="Z178" s="32"/>
      <c r="AA178" s="32"/>
    </row>
    <row r="179" spans="1:27" ht="12.75" customHeight="1" x14ac:dyDescent="0.2">
      <c r="A179" s="31"/>
      <c r="B179" s="31"/>
      <c r="C179" s="31"/>
      <c r="D179" s="31"/>
      <c r="E179" s="31"/>
      <c r="F179" s="31"/>
      <c r="G179" s="32"/>
      <c r="H179" s="32"/>
      <c r="I179" s="32"/>
      <c r="J179" s="32"/>
      <c r="K179" s="32"/>
      <c r="L179" s="32"/>
      <c r="M179" s="32"/>
      <c r="N179" s="32"/>
      <c r="O179" s="32"/>
      <c r="P179" s="32"/>
      <c r="Q179" s="32"/>
      <c r="R179" s="32"/>
      <c r="S179" s="32"/>
      <c r="T179" s="32"/>
      <c r="U179" s="32"/>
      <c r="V179" s="32"/>
      <c r="W179" s="32"/>
      <c r="X179" s="32"/>
      <c r="Y179" s="32"/>
      <c r="Z179" s="32"/>
      <c r="AA179" s="32"/>
    </row>
    <row r="180" spans="1:27" ht="12.75" customHeight="1" x14ac:dyDescent="0.2">
      <c r="A180" s="31"/>
      <c r="B180" s="31"/>
      <c r="C180" s="31"/>
      <c r="D180" s="31"/>
      <c r="E180" s="31"/>
      <c r="F180" s="31"/>
      <c r="G180" s="32"/>
      <c r="H180" s="32"/>
      <c r="I180" s="32"/>
      <c r="J180" s="32"/>
      <c r="K180" s="32"/>
      <c r="L180" s="32"/>
      <c r="M180" s="32"/>
      <c r="N180" s="32"/>
      <c r="O180" s="32"/>
      <c r="P180" s="32"/>
      <c r="Q180" s="32"/>
      <c r="R180" s="32"/>
      <c r="S180" s="32"/>
      <c r="T180" s="32"/>
      <c r="U180" s="32"/>
      <c r="V180" s="32"/>
      <c r="W180" s="32"/>
      <c r="X180" s="32"/>
      <c r="Y180" s="32"/>
      <c r="Z180" s="32"/>
      <c r="AA180" s="32"/>
    </row>
    <row r="181" spans="1:27" ht="12.75" customHeight="1" x14ac:dyDescent="0.2">
      <c r="A181" s="31"/>
      <c r="B181" s="31"/>
      <c r="C181" s="31"/>
      <c r="D181" s="31"/>
      <c r="E181" s="31"/>
      <c r="F181" s="31"/>
      <c r="G181" s="32"/>
      <c r="H181" s="32"/>
      <c r="I181" s="32"/>
      <c r="J181" s="32"/>
      <c r="K181" s="32"/>
      <c r="L181" s="32"/>
      <c r="M181" s="32"/>
      <c r="N181" s="32"/>
      <c r="O181" s="32"/>
      <c r="P181" s="32"/>
      <c r="Q181" s="32"/>
      <c r="R181" s="32"/>
      <c r="S181" s="32"/>
      <c r="T181" s="32"/>
      <c r="U181" s="32"/>
      <c r="V181" s="32"/>
      <c r="W181" s="32"/>
      <c r="X181" s="32"/>
      <c r="Y181" s="32"/>
      <c r="Z181" s="32"/>
      <c r="AA181" s="32"/>
    </row>
    <row r="182" spans="1:27" ht="12.75" customHeight="1" x14ac:dyDescent="0.2">
      <c r="A182" s="31"/>
      <c r="B182" s="31"/>
      <c r="C182" s="31"/>
      <c r="D182" s="31"/>
      <c r="E182" s="31"/>
      <c r="F182" s="31"/>
      <c r="G182" s="32"/>
      <c r="H182" s="32"/>
      <c r="I182" s="32"/>
      <c r="J182" s="32"/>
      <c r="K182" s="32"/>
      <c r="L182" s="32"/>
      <c r="M182" s="32"/>
      <c r="N182" s="32"/>
      <c r="O182" s="32"/>
      <c r="P182" s="32"/>
      <c r="Q182" s="32"/>
      <c r="R182" s="32"/>
      <c r="S182" s="32"/>
      <c r="T182" s="32"/>
      <c r="U182" s="32"/>
      <c r="V182" s="32"/>
      <c r="W182" s="32"/>
      <c r="X182" s="32"/>
      <c r="Y182" s="32"/>
      <c r="Z182" s="32"/>
      <c r="AA182" s="32"/>
    </row>
    <row r="183" spans="1:27" ht="12.75" customHeight="1" x14ac:dyDescent="0.2">
      <c r="A183" s="31"/>
      <c r="B183" s="31"/>
      <c r="C183" s="31"/>
      <c r="D183" s="31"/>
      <c r="E183" s="31"/>
      <c r="F183" s="31"/>
      <c r="G183" s="32"/>
      <c r="H183" s="32"/>
      <c r="I183" s="32"/>
      <c r="J183" s="32"/>
      <c r="K183" s="32"/>
      <c r="L183" s="32"/>
      <c r="M183" s="32"/>
      <c r="N183" s="32"/>
      <c r="O183" s="32"/>
      <c r="P183" s="32"/>
      <c r="Q183" s="32"/>
      <c r="R183" s="32"/>
      <c r="S183" s="32"/>
      <c r="T183" s="32"/>
      <c r="U183" s="32"/>
      <c r="V183" s="32"/>
      <c r="W183" s="32"/>
      <c r="X183" s="32"/>
      <c r="Y183" s="32"/>
      <c r="Z183" s="32"/>
      <c r="AA183" s="32"/>
    </row>
    <row r="184" spans="1:27" ht="12.75" customHeight="1" x14ac:dyDescent="0.2">
      <c r="A184" s="31"/>
      <c r="B184" s="31"/>
      <c r="C184" s="31"/>
      <c r="D184" s="31"/>
      <c r="E184" s="31"/>
      <c r="F184" s="31"/>
      <c r="G184" s="32"/>
      <c r="H184" s="32"/>
      <c r="I184" s="32"/>
      <c r="J184" s="32"/>
      <c r="K184" s="32"/>
      <c r="L184" s="32"/>
      <c r="M184" s="32"/>
      <c r="N184" s="32"/>
      <c r="O184" s="32"/>
      <c r="P184" s="32"/>
      <c r="Q184" s="32"/>
      <c r="R184" s="32"/>
      <c r="S184" s="32"/>
      <c r="T184" s="32"/>
      <c r="U184" s="32"/>
      <c r="V184" s="32"/>
      <c r="W184" s="32"/>
      <c r="X184" s="32"/>
      <c r="Y184" s="32"/>
      <c r="Z184" s="32"/>
      <c r="AA184" s="32"/>
    </row>
    <row r="185" spans="1:27" ht="12.75" customHeight="1" x14ac:dyDescent="0.2">
      <c r="A185" s="31"/>
      <c r="B185" s="31"/>
      <c r="C185" s="31"/>
      <c r="D185" s="31"/>
      <c r="E185" s="31"/>
      <c r="F185" s="31"/>
      <c r="G185" s="32"/>
      <c r="H185" s="32"/>
      <c r="I185" s="32"/>
      <c r="J185" s="32"/>
      <c r="K185" s="32"/>
      <c r="L185" s="32"/>
      <c r="M185" s="32"/>
      <c r="N185" s="32"/>
      <c r="O185" s="32"/>
      <c r="P185" s="32"/>
      <c r="Q185" s="32"/>
      <c r="R185" s="32"/>
      <c r="S185" s="32"/>
      <c r="T185" s="32"/>
      <c r="U185" s="32"/>
      <c r="V185" s="32"/>
      <c r="W185" s="32"/>
      <c r="X185" s="32"/>
      <c r="Y185" s="32"/>
      <c r="Z185" s="32"/>
      <c r="AA185" s="32"/>
    </row>
    <row r="186" spans="1:27" ht="12.75" customHeight="1" x14ac:dyDescent="0.2">
      <c r="A186" s="31"/>
      <c r="B186" s="31"/>
      <c r="C186" s="31"/>
      <c r="D186" s="31"/>
      <c r="E186" s="31"/>
      <c r="F186" s="31"/>
      <c r="G186" s="32"/>
      <c r="H186" s="32"/>
      <c r="I186" s="32"/>
      <c r="J186" s="32"/>
      <c r="K186" s="32"/>
      <c r="L186" s="32"/>
      <c r="M186" s="32"/>
      <c r="N186" s="32"/>
      <c r="O186" s="32"/>
      <c r="P186" s="32"/>
      <c r="Q186" s="32"/>
      <c r="R186" s="32"/>
      <c r="S186" s="32"/>
      <c r="T186" s="32"/>
      <c r="U186" s="32"/>
      <c r="V186" s="32"/>
      <c r="W186" s="32"/>
      <c r="X186" s="32"/>
      <c r="Y186" s="32"/>
      <c r="Z186" s="32"/>
      <c r="AA186" s="32"/>
    </row>
    <row r="187" spans="1:27" ht="12.75" customHeight="1" x14ac:dyDescent="0.2">
      <c r="A187" s="31"/>
      <c r="B187" s="31"/>
      <c r="C187" s="31"/>
      <c r="D187" s="31"/>
      <c r="E187" s="31"/>
      <c r="F187" s="31"/>
      <c r="G187" s="32"/>
      <c r="H187" s="32"/>
      <c r="I187" s="32"/>
      <c r="J187" s="32"/>
      <c r="K187" s="32"/>
      <c r="L187" s="32"/>
      <c r="M187" s="32"/>
      <c r="N187" s="32"/>
      <c r="O187" s="32"/>
      <c r="P187" s="32"/>
      <c r="Q187" s="32"/>
      <c r="R187" s="32"/>
      <c r="S187" s="32"/>
      <c r="T187" s="32"/>
      <c r="U187" s="32"/>
      <c r="V187" s="32"/>
      <c r="W187" s="32"/>
      <c r="X187" s="32"/>
      <c r="Y187" s="32"/>
      <c r="Z187" s="32"/>
      <c r="AA187" s="32"/>
    </row>
    <row r="188" spans="1:27" ht="12.75" customHeight="1" x14ac:dyDescent="0.2">
      <c r="A188" s="31"/>
      <c r="B188" s="31"/>
      <c r="C188" s="31"/>
      <c r="D188" s="31"/>
      <c r="E188" s="31"/>
      <c r="F188" s="31"/>
      <c r="G188" s="32"/>
      <c r="H188" s="32"/>
      <c r="I188" s="32"/>
      <c r="J188" s="32"/>
      <c r="K188" s="32"/>
      <c r="L188" s="32"/>
      <c r="M188" s="32"/>
      <c r="N188" s="32"/>
      <c r="O188" s="32"/>
      <c r="P188" s="32"/>
      <c r="Q188" s="32"/>
      <c r="R188" s="32"/>
      <c r="S188" s="32"/>
      <c r="T188" s="32"/>
      <c r="U188" s="32"/>
      <c r="V188" s="32"/>
      <c r="W188" s="32"/>
      <c r="X188" s="32"/>
      <c r="Y188" s="32"/>
      <c r="Z188" s="32"/>
      <c r="AA188" s="32"/>
    </row>
    <row r="189" spans="1:27" ht="12.75" customHeight="1" x14ac:dyDescent="0.2">
      <c r="A189" s="31"/>
      <c r="B189" s="31"/>
      <c r="C189" s="31"/>
      <c r="D189" s="31"/>
      <c r="E189" s="31"/>
      <c r="F189" s="31"/>
      <c r="G189" s="32"/>
      <c r="H189" s="32"/>
      <c r="I189" s="32"/>
      <c r="J189" s="32"/>
      <c r="K189" s="32"/>
      <c r="L189" s="32"/>
      <c r="M189" s="32"/>
      <c r="N189" s="32"/>
      <c r="O189" s="32"/>
      <c r="P189" s="32"/>
      <c r="Q189" s="32"/>
      <c r="R189" s="32"/>
      <c r="S189" s="32"/>
      <c r="T189" s="32"/>
      <c r="U189" s="32"/>
      <c r="V189" s="32"/>
      <c r="W189" s="32"/>
      <c r="X189" s="32"/>
      <c r="Y189" s="32"/>
      <c r="Z189" s="32"/>
      <c r="AA189" s="32"/>
    </row>
    <row r="190" spans="1:27" ht="12.75" customHeight="1" x14ac:dyDescent="0.2">
      <c r="A190" s="31"/>
      <c r="B190" s="31"/>
      <c r="C190" s="31"/>
      <c r="D190" s="31"/>
      <c r="E190" s="31"/>
      <c r="F190" s="31"/>
      <c r="G190" s="32"/>
      <c r="H190" s="32"/>
      <c r="I190" s="32"/>
      <c r="J190" s="32"/>
      <c r="K190" s="32"/>
      <c r="L190" s="32"/>
      <c r="M190" s="32"/>
      <c r="N190" s="32"/>
      <c r="O190" s="32"/>
      <c r="P190" s="32"/>
      <c r="Q190" s="32"/>
      <c r="R190" s="32"/>
      <c r="S190" s="32"/>
      <c r="T190" s="32"/>
      <c r="U190" s="32"/>
      <c r="V190" s="32"/>
      <c r="W190" s="32"/>
      <c r="X190" s="32"/>
      <c r="Y190" s="32"/>
      <c r="Z190" s="32"/>
      <c r="AA190" s="32"/>
    </row>
    <row r="191" spans="1:27" ht="12.75" customHeight="1" x14ac:dyDescent="0.2">
      <c r="A191" s="31"/>
      <c r="B191" s="31"/>
      <c r="C191" s="31"/>
      <c r="D191" s="31"/>
      <c r="E191" s="31"/>
      <c r="F191" s="31"/>
      <c r="G191" s="32"/>
      <c r="H191" s="32"/>
      <c r="I191" s="32"/>
      <c r="J191" s="32"/>
      <c r="K191" s="32"/>
      <c r="L191" s="32"/>
      <c r="M191" s="32"/>
      <c r="N191" s="32"/>
      <c r="O191" s="32"/>
      <c r="P191" s="32"/>
      <c r="Q191" s="32"/>
      <c r="R191" s="32"/>
      <c r="S191" s="32"/>
      <c r="T191" s="32"/>
      <c r="U191" s="32"/>
      <c r="V191" s="32"/>
      <c r="W191" s="32"/>
      <c r="X191" s="32"/>
      <c r="Y191" s="32"/>
      <c r="Z191" s="32"/>
      <c r="AA191" s="32"/>
    </row>
    <row r="192" spans="1:27" ht="12.75" customHeight="1" x14ac:dyDescent="0.2">
      <c r="A192" s="31"/>
      <c r="B192" s="31"/>
      <c r="C192" s="31"/>
      <c r="D192" s="31"/>
      <c r="E192" s="31"/>
      <c r="F192" s="31"/>
      <c r="G192" s="32"/>
      <c r="H192" s="32"/>
      <c r="I192" s="32"/>
      <c r="J192" s="32"/>
      <c r="K192" s="32"/>
      <c r="L192" s="32"/>
      <c r="M192" s="32"/>
      <c r="N192" s="32"/>
      <c r="O192" s="32"/>
      <c r="P192" s="32"/>
      <c r="Q192" s="32"/>
      <c r="R192" s="32"/>
      <c r="S192" s="32"/>
      <c r="T192" s="32"/>
      <c r="U192" s="32"/>
      <c r="V192" s="32"/>
      <c r="W192" s="32"/>
      <c r="X192" s="32"/>
      <c r="Y192" s="32"/>
      <c r="Z192" s="32"/>
      <c r="AA192" s="32"/>
    </row>
    <row r="193" spans="1:27" ht="12.75" customHeight="1" x14ac:dyDescent="0.2">
      <c r="A193" s="31"/>
      <c r="B193" s="31"/>
      <c r="C193" s="31"/>
      <c r="D193" s="31"/>
      <c r="E193" s="31"/>
      <c r="F193" s="31"/>
      <c r="G193" s="32"/>
      <c r="H193" s="32"/>
      <c r="I193" s="32"/>
      <c r="J193" s="32"/>
      <c r="K193" s="32"/>
      <c r="L193" s="32"/>
      <c r="M193" s="32"/>
      <c r="N193" s="32"/>
      <c r="O193" s="32"/>
      <c r="P193" s="32"/>
      <c r="Q193" s="32"/>
      <c r="R193" s="32"/>
      <c r="S193" s="32"/>
      <c r="T193" s="32"/>
      <c r="U193" s="32"/>
      <c r="V193" s="32"/>
      <c r="W193" s="32"/>
      <c r="X193" s="32"/>
      <c r="Y193" s="32"/>
      <c r="Z193" s="32"/>
      <c r="AA193" s="32"/>
    </row>
    <row r="194" spans="1:27" ht="12.75" customHeight="1" x14ac:dyDescent="0.2">
      <c r="A194" s="31"/>
      <c r="B194" s="31"/>
      <c r="C194" s="31"/>
      <c r="D194" s="31"/>
      <c r="E194" s="31"/>
      <c r="F194" s="31"/>
      <c r="G194" s="32"/>
      <c r="H194" s="32"/>
      <c r="I194" s="32"/>
      <c r="J194" s="32"/>
      <c r="K194" s="32"/>
      <c r="L194" s="32"/>
      <c r="M194" s="32"/>
      <c r="N194" s="32"/>
      <c r="O194" s="32"/>
      <c r="P194" s="32"/>
      <c r="Q194" s="32"/>
      <c r="R194" s="32"/>
      <c r="S194" s="32"/>
      <c r="T194" s="32"/>
      <c r="U194" s="32"/>
      <c r="V194" s="32"/>
      <c r="W194" s="32"/>
      <c r="X194" s="32"/>
      <c r="Y194" s="32"/>
      <c r="Z194" s="32"/>
      <c r="AA194" s="32"/>
    </row>
    <row r="195" spans="1:27" ht="12.75" customHeight="1" x14ac:dyDescent="0.2">
      <c r="A195" s="31"/>
      <c r="B195" s="31"/>
      <c r="C195" s="31"/>
      <c r="D195" s="31"/>
      <c r="E195" s="31"/>
      <c r="F195" s="31"/>
      <c r="G195" s="32"/>
      <c r="H195" s="32"/>
      <c r="I195" s="32"/>
      <c r="J195" s="32"/>
      <c r="K195" s="32"/>
      <c r="L195" s="32"/>
      <c r="M195" s="32"/>
      <c r="N195" s="32"/>
      <c r="O195" s="32"/>
      <c r="P195" s="32"/>
      <c r="Q195" s="32"/>
      <c r="R195" s="32"/>
      <c r="S195" s="32"/>
      <c r="T195" s="32"/>
      <c r="U195" s="32"/>
      <c r="V195" s="32"/>
      <c r="W195" s="32"/>
      <c r="X195" s="32"/>
      <c r="Y195" s="32"/>
      <c r="Z195" s="32"/>
      <c r="AA195" s="32"/>
    </row>
    <row r="196" spans="1:27" ht="12.75" customHeight="1" x14ac:dyDescent="0.2">
      <c r="A196" s="31"/>
      <c r="B196" s="31"/>
      <c r="C196" s="31"/>
      <c r="D196" s="31"/>
      <c r="E196" s="31"/>
      <c r="F196" s="31"/>
      <c r="G196" s="32"/>
      <c r="H196" s="32"/>
      <c r="I196" s="32"/>
      <c r="J196" s="32"/>
      <c r="K196" s="32"/>
      <c r="L196" s="32"/>
      <c r="M196" s="32"/>
      <c r="N196" s="32"/>
      <c r="O196" s="32"/>
      <c r="P196" s="32"/>
      <c r="Q196" s="32"/>
      <c r="R196" s="32"/>
      <c r="S196" s="32"/>
      <c r="T196" s="32"/>
      <c r="U196" s="32"/>
      <c r="V196" s="32"/>
      <c r="W196" s="32"/>
      <c r="X196" s="32"/>
      <c r="Y196" s="32"/>
      <c r="Z196" s="32"/>
      <c r="AA196" s="32"/>
    </row>
    <row r="197" spans="1:27" ht="12.75" customHeight="1" x14ac:dyDescent="0.2">
      <c r="A197" s="31"/>
      <c r="B197" s="31"/>
      <c r="C197" s="31"/>
      <c r="D197" s="31"/>
      <c r="E197" s="31"/>
      <c r="F197" s="31"/>
      <c r="G197" s="32"/>
      <c r="H197" s="32"/>
      <c r="I197" s="32"/>
      <c r="J197" s="32"/>
      <c r="K197" s="32"/>
      <c r="L197" s="32"/>
      <c r="M197" s="32"/>
      <c r="N197" s="32"/>
      <c r="O197" s="32"/>
      <c r="P197" s="32"/>
      <c r="Q197" s="32"/>
      <c r="R197" s="32"/>
      <c r="S197" s="32"/>
      <c r="T197" s="32"/>
      <c r="U197" s="32"/>
      <c r="V197" s="32"/>
      <c r="W197" s="32"/>
      <c r="X197" s="32"/>
      <c r="Y197" s="32"/>
      <c r="Z197" s="32"/>
      <c r="AA197" s="32"/>
    </row>
    <row r="198" spans="1:27" ht="12.75" customHeight="1" x14ac:dyDescent="0.2">
      <c r="A198" s="31"/>
      <c r="B198" s="31"/>
      <c r="C198" s="31"/>
      <c r="D198" s="31"/>
      <c r="E198" s="31"/>
      <c r="F198" s="31"/>
      <c r="G198" s="32"/>
      <c r="H198" s="32"/>
      <c r="I198" s="32"/>
      <c r="J198" s="32"/>
      <c r="K198" s="32"/>
      <c r="L198" s="32"/>
      <c r="M198" s="32"/>
      <c r="N198" s="32"/>
      <c r="O198" s="32"/>
      <c r="P198" s="32"/>
      <c r="Q198" s="32"/>
      <c r="R198" s="32"/>
      <c r="S198" s="32"/>
      <c r="T198" s="32"/>
      <c r="U198" s="32"/>
      <c r="V198" s="32"/>
      <c r="W198" s="32"/>
      <c r="X198" s="32"/>
      <c r="Y198" s="32"/>
      <c r="Z198" s="32"/>
      <c r="AA198" s="32"/>
    </row>
    <row r="199" spans="1:27" ht="12.75" customHeight="1" x14ac:dyDescent="0.2">
      <c r="A199" s="31"/>
      <c r="B199" s="31"/>
      <c r="C199" s="31"/>
      <c r="D199" s="31"/>
      <c r="E199" s="31"/>
      <c r="F199" s="31"/>
      <c r="G199" s="32"/>
      <c r="H199" s="32"/>
      <c r="I199" s="32"/>
      <c r="J199" s="32"/>
      <c r="K199" s="32"/>
      <c r="L199" s="32"/>
      <c r="M199" s="32"/>
      <c r="N199" s="32"/>
      <c r="O199" s="32"/>
      <c r="P199" s="32"/>
      <c r="Q199" s="32"/>
      <c r="R199" s="32"/>
      <c r="S199" s="32"/>
      <c r="T199" s="32"/>
      <c r="U199" s="32"/>
      <c r="V199" s="32"/>
      <c r="W199" s="32"/>
      <c r="X199" s="32"/>
      <c r="Y199" s="32"/>
      <c r="Z199" s="32"/>
      <c r="AA199" s="32"/>
    </row>
    <row r="200" spans="1:27" ht="12.75" customHeight="1" x14ac:dyDescent="0.2">
      <c r="A200" s="31"/>
      <c r="B200" s="31"/>
      <c r="C200" s="31"/>
      <c r="D200" s="31"/>
      <c r="E200" s="31"/>
      <c r="F200" s="31"/>
      <c r="G200" s="32"/>
      <c r="H200" s="32"/>
      <c r="I200" s="32"/>
      <c r="J200" s="32"/>
      <c r="K200" s="32"/>
      <c r="L200" s="32"/>
      <c r="M200" s="32"/>
      <c r="N200" s="32"/>
      <c r="O200" s="32"/>
      <c r="P200" s="32"/>
      <c r="Q200" s="32"/>
      <c r="R200" s="32"/>
      <c r="S200" s="32"/>
      <c r="T200" s="32"/>
      <c r="U200" s="32"/>
      <c r="V200" s="32"/>
      <c r="W200" s="32"/>
      <c r="X200" s="32"/>
      <c r="Y200" s="32"/>
      <c r="Z200" s="32"/>
      <c r="AA200" s="32"/>
    </row>
    <row r="201" spans="1:27" ht="12.75" customHeight="1" x14ac:dyDescent="0.2">
      <c r="A201" s="31"/>
      <c r="B201" s="31"/>
      <c r="C201" s="31"/>
      <c r="D201" s="31"/>
      <c r="E201" s="31"/>
      <c r="F201" s="31"/>
      <c r="G201" s="32"/>
      <c r="H201" s="32"/>
      <c r="I201" s="32"/>
      <c r="J201" s="32"/>
      <c r="K201" s="32"/>
      <c r="L201" s="32"/>
      <c r="M201" s="32"/>
      <c r="N201" s="32"/>
      <c r="O201" s="32"/>
      <c r="P201" s="32"/>
      <c r="Q201" s="32"/>
      <c r="R201" s="32"/>
      <c r="S201" s="32"/>
      <c r="T201" s="32"/>
      <c r="U201" s="32"/>
      <c r="V201" s="32"/>
      <c r="W201" s="32"/>
      <c r="X201" s="32"/>
      <c r="Y201" s="32"/>
      <c r="Z201" s="32"/>
      <c r="AA201" s="32"/>
    </row>
    <row r="202" spans="1:27" ht="12.75" customHeight="1" x14ac:dyDescent="0.2">
      <c r="A202" s="31"/>
      <c r="B202" s="31"/>
      <c r="C202" s="31"/>
      <c r="D202" s="31"/>
      <c r="E202" s="31"/>
      <c r="F202" s="31"/>
      <c r="G202" s="32"/>
      <c r="H202" s="32"/>
      <c r="I202" s="32"/>
      <c r="J202" s="32"/>
      <c r="K202" s="32"/>
      <c r="L202" s="32"/>
      <c r="M202" s="32"/>
      <c r="N202" s="32"/>
      <c r="O202" s="32"/>
      <c r="P202" s="32"/>
      <c r="Q202" s="32"/>
      <c r="R202" s="32"/>
      <c r="S202" s="32"/>
      <c r="T202" s="32"/>
      <c r="U202" s="32"/>
      <c r="V202" s="32"/>
      <c r="W202" s="32"/>
      <c r="X202" s="32"/>
      <c r="Y202" s="32"/>
      <c r="Z202" s="32"/>
      <c r="AA202" s="32"/>
    </row>
    <row r="203" spans="1:27" ht="12.75" customHeight="1" x14ac:dyDescent="0.2">
      <c r="A203" s="31"/>
      <c r="B203" s="31"/>
      <c r="C203" s="31"/>
      <c r="D203" s="31"/>
      <c r="E203" s="31"/>
      <c r="F203" s="31"/>
      <c r="G203" s="32"/>
      <c r="H203" s="32"/>
      <c r="I203" s="32"/>
      <c r="J203" s="32"/>
      <c r="K203" s="32"/>
      <c r="L203" s="32"/>
      <c r="M203" s="32"/>
      <c r="N203" s="32"/>
      <c r="O203" s="32"/>
      <c r="P203" s="32"/>
      <c r="Q203" s="32"/>
      <c r="R203" s="32"/>
      <c r="S203" s="32"/>
      <c r="T203" s="32"/>
      <c r="U203" s="32"/>
      <c r="V203" s="32"/>
      <c r="W203" s="32"/>
      <c r="X203" s="32"/>
      <c r="Y203" s="32"/>
      <c r="Z203" s="32"/>
      <c r="AA203" s="32"/>
    </row>
    <row r="204" spans="1:27" ht="12.75" customHeight="1" x14ac:dyDescent="0.2">
      <c r="A204" s="31"/>
      <c r="B204" s="31"/>
      <c r="C204" s="31"/>
      <c r="D204" s="31"/>
      <c r="E204" s="31"/>
      <c r="F204" s="31"/>
      <c r="G204" s="32"/>
      <c r="H204" s="32"/>
      <c r="I204" s="32"/>
      <c r="J204" s="32"/>
      <c r="K204" s="32"/>
      <c r="L204" s="32"/>
      <c r="M204" s="32"/>
      <c r="N204" s="32"/>
      <c r="O204" s="32"/>
      <c r="P204" s="32"/>
      <c r="Q204" s="32"/>
      <c r="R204" s="32"/>
      <c r="S204" s="32"/>
      <c r="T204" s="32"/>
      <c r="U204" s="32"/>
      <c r="V204" s="32"/>
      <c r="W204" s="32"/>
      <c r="X204" s="32"/>
      <c r="Y204" s="32"/>
      <c r="Z204" s="32"/>
      <c r="AA204" s="32"/>
    </row>
    <row r="205" spans="1:27" ht="12.75" customHeight="1" x14ac:dyDescent="0.2">
      <c r="A205" s="31"/>
      <c r="B205" s="31"/>
      <c r="C205" s="31"/>
      <c r="D205" s="31"/>
      <c r="E205" s="31"/>
      <c r="F205" s="31"/>
      <c r="G205" s="32"/>
      <c r="H205" s="32"/>
      <c r="I205" s="32"/>
      <c r="J205" s="32"/>
      <c r="K205" s="32"/>
      <c r="L205" s="32"/>
      <c r="M205" s="32"/>
      <c r="N205" s="32"/>
      <c r="O205" s="32"/>
      <c r="P205" s="32"/>
      <c r="Q205" s="32"/>
      <c r="R205" s="32"/>
      <c r="S205" s="32"/>
      <c r="T205" s="32"/>
      <c r="U205" s="32"/>
      <c r="V205" s="32"/>
      <c r="W205" s="32"/>
      <c r="X205" s="32"/>
      <c r="Y205" s="32"/>
      <c r="Z205" s="32"/>
      <c r="AA205" s="32"/>
    </row>
    <row r="206" spans="1:27" ht="12.75" customHeight="1" x14ac:dyDescent="0.2">
      <c r="A206" s="31"/>
      <c r="B206" s="31"/>
      <c r="C206" s="31"/>
      <c r="D206" s="31"/>
      <c r="E206" s="31"/>
      <c r="F206" s="31"/>
      <c r="G206" s="32"/>
      <c r="H206" s="32"/>
      <c r="I206" s="32"/>
      <c r="J206" s="32"/>
      <c r="K206" s="32"/>
      <c r="L206" s="32"/>
      <c r="M206" s="32"/>
      <c r="N206" s="32"/>
      <c r="O206" s="32"/>
      <c r="P206" s="32"/>
      <c r="Q206" s="32"/>
      <c r="R206" s="32"/>
      <c r="S206" s="32"/>
      <c r="T206" s="32"/>
      <c r="U206" s="32"/>
      <c r="V206" s="32"/>
      <c r="W206" s="32"/>
      <c r="X206" s="32"/>
      <c r="Y206" s="32"/>
      <c r="Z206" s="32"/>
      <c r="AA206" s="32"/>
    </row>
    <row r="207" spans="1:27" ht="12.75" customHeight="1" x14ac:dyDescent="0.2">
      <c r="A207" s="31"/>
      <c r="B207" s="31"/>
      <c r="C207" s="31"/>
      <c r="D207" s="31"/>
      <c r="E207" s="31"/>
      <c r="F207" s="31"/>
      <c r="G207" s="32"/>
      <c r="H207" s="32"/>
      <c r="I207" s="32"/>
      <c r="J207" s="32"/>
      <c r="K207" s="32"/>
      <c r="L207" s="32"/>
      <c r="M207" s="32"/>
      <c r="N207" s="32"/>
      <c r="O207" s="32"/>
      <c r="P207" s="32"/>
      <c r="Q207" s="32"/>
      <c r="R207" s="32"/>
      <c r="S207" s="32"/>
      <c r="T207" s="32"/>
      <c r="U207" s="32"/>
      <c r="V207" s="32"/>
      <c r="W207" s="32"/>
      <c r="X207" s="32"/>
      <c r="Y207" s="32"/>
      <c r="Z207" s="32"/>
      <c r="AA207" s="32"/>
    </row>
    <row r="208" spans="1:27" ht="12.75" customHeight="1" x14ac:dyDescent="0.2">
      <c r="A208" s="31"/>
      <c r="B208" s="31"/>
      <c r="C208" s="31"/>
      <c r="D208" s="31"/>
      <c r="E208" s="31"/>
      <c r="F208" s="31"/>
      <c r="G208" s="32"/>
      <c r="H208" s="32"/>
      <c r="I208" s="32"/>
      <c r="J208" s="32"/>
      <c r="K208" s="32"/>
      <c r="L208" s="32"/>
      <c r="M208" s="32"/>
      <c r="N208" s="32"/>
      <c r="O208" s="32"/>
      <c r="P208" s="32"/>
      <c r="Q208" s="32"/>
      <c r="R208" s="32"/>
      <c r="S208" s="32"/>
      <c r="T208" s="32"/>
      <c r="U208" s="32"/>
      <c r="V208" s="32"/>
      <c r="W208" s="32"/>
      <c r="X208" s="32"/>
      <c r="Y208" s="32"/>
      <c r="Z208" s="32"/>
      <c r="AA208" s="32"/>
    </row>
    <row r="209" spans="1:27" ht="12.75" customHeight="1" x14ac:dyDescent="0.2">
      <c r="A209" s="31"/>
      <c r="B209" s="31"/>
      <c r="C209" s="31"/>
      <c r="D209" s="31"/>
      <c r="E209" s="31"/>
      <c r="F209" s="31"/>
      <c r="G209" s="32"/>
      <c r="H209" s="32"/>
      <c r="I209" s="32"/>
      <c r="J209" s="32"/>
      <c r="K209" s="32"/>
      <c r="L209" s="32"/>
      <c r="M209" s="32"/>
      <c r="N209" s="32"/>
      <c r="O209" s="32"/>
      <c r="P209" s="32"/>
      <c r="Q209" s="32"/>
      <c r="R209" s="32"/>
      <c r="S209" s="32"/>
      <c r="T209" s="32"/>
      <c r="U209" s="32"/>
      <c r="V209" s="32"/>
      <c r="W209" s="32"/>
      <c r="X209" s="32"/>
      <c r="Y209" s="32"/>
      <c r="Z209" s="32"/>
      <c r="AA209" s="32"/>
    </row>
    <row r="210" spans="1:27" ht="12.75" customHeight="1" x14ac:dyDescent="0.2">
      <c r="A210" s="31"/>
      <c r="B210" s="31"/>
      <c r="C210" s="31"/>
      <c r="D210" s="31"/>
      <c r="E210" s="31"/>
      <c r="F210" s="31"/>
      <c r="G210" s="32"/>
      <c r="H210" s="32"/>
      <c r="I210" s="32"/>
      <c r="J210" s="32"/>
      <c r="K210" s="32"/>
      <c r="L210" s="32"/>
      <c r="M210" s="32"/>
      <c r="N210" s="32"/>
      <c r="O210" s="32"/>
      <c r="P210" s="32"/>
      <c r="Q210" s="32"/>
      <c r="R210" s="32"/>
      <c r="S210" s="32"/>
      <c r="T210" s="32"/>
      <c r="U210" s="32"/>
      <c r="V210" s="32"/>
      <c r="W210" s="32"/>
      <c r="X210" s="32"/>
      <c r="Y210" s="32"/>
      <c r="Z210" s="32"/>
      <c r="AA210" s="32"/>
    </row>
    <row r="211" spans="1:27" ht="12.75" customHeight="1" x14ac:dyDescent="0.2">
      <c r="A211" s="31"/>
      <c r="B211" s="31"/>
      <c r="C211" s="31"/>
      <c r="D211" s="31"/>
      <c r="E211" s="31"/>
      <c r="F211" s="31"/>
      <c r="G211" s="32"/>
      <c r="H211" s="32"/>
      <c r="I211" s="32"/>
      <c r="J211" s="32"/>
      <c r="K211" s="32"/>
      <c r="L211" s="32"/>
      <c r="M211" s="32"/>
      <c r="N211" s="32"/>
      <c r="O211" s="32"/>
      <c r="P211" s="32"/>
      <c r="Q211" s="32"/>
      <c r="R211" s="32"/>
      <c r="S211" s="32"/>
      <c r="T211" s="32"/>
      <c r="U211" s="32"/>
      <c r="V211" s="32"/>
      <c r="W211" s="32"/>
      <c r="X211" s="32"/>
      <c r="Y211" s="32"/>
      <c r="Z211" s="32"/>
      <c r="AA211" s="32"/>
    </row>
    <row r="212" spans="1:27" ht="12.75" customHeight="1" x14ac:dyDescent="0.2">
      <c r="A212" s="31"/>
      <c r="B212" s="31"/>
      <c r="C212" s="31"/>
      <c r="D212" s="31"/>
      <c r="E212" s="31"/>
      <c r="F212" s="31"/>
      <c r="G212" s="32"/>
      <c r="H212" s="32"/>
      <c r="I212" s="32"/>
      <c r="J212" s="32"/>
      <c r="K212" s="32"/>
      <c r="L212" s="32"/>
      <c r="M212" s="32"/>
      <c r="N212" s="32"/>
      <c r="O212" s="32"/>
      <c r="P212" s="32"/>
      <c r="Q212" s="32"/>
      <c r="R212" s="32"/>
      <c r="S212" s="32"/>
      <c r="T212" s="32"/>
      <c r="U212" s="32"/>
      <c r="V212" s="32"/>
      <c r="W212" s="32"/>
      <c r="X212" s="32"/>
      <c r="Y212" s="32"/>
      <c r="Z212" s="32"/>
      <c r="AA212" s="32"/>
    </row>
    <row r="213" spans="1:27" ht="12.75" customHeight="1" x14ac:dyDescent="0.2">
      <c r="A213" s="31"/>
      <c r="B213" s="31"/>
      <c r="C213" s="31"/>
      <c r="D213" s="31"/>
      <c r="E213" s="31"/>
      <c r="F213" s="31"/>
      <c r="G213" s="32"/>
      <c r="H213" s="32"/>
      <c r="I213" s="32"/>
      <c r="J213" s="32"/>
      <c r="K213" s="32"/>
      <c r="L213" s="32"/>
      <c r="M213" s="32"/>
      <c r="N213" s="32"/>
      <c r="O213" s="32"/>
      <c r="P213" s="32"/>
      <c r="Q213" s="32"/>
      <c r="R213" s="32"/>
      <c r="S213" s="32"/>
      <c r="T213" s="32"/>
      <c r="U213" s="32"/>
      <c r="V213" s="32"/>
      <c r="W213" s="32"/>
      <c r="X213" s="32"/>
      <c r="Y213" s="32"/>
      <c r="Z213" s="32"/>
      <c r="AA213" s="32"/>
    </row>
    <row r="214" spans="1:27" ht="12.75" customHeight="1" x14ac:dyDescent="0.2">
      <c r="A214" s="31"/>
      <c r="B214" s="31"/>
      <c r="C214" s="31"/>
      <c r="D214" s="31"/>
      <c r="E214" s="31"/>
      <c r="F214" s="31"/>
      <c r="G214" s="32"/>
      <c r="H214" s="32"/>
      <c r="I214" s="32"/>
      <c r="J214" s="32"/>
      <c r="K214" s="32"/>
      <c r="L214" s="32"/>
      <c r="M214" s="32"/>
      <c r="N214" s="32"/>
      <c r="O214" s="32"/>
      <c r="P214" s="32"/>
      <c r="Q214" s="32"/>
      <c r="R214" s="32"/>
      <c r="S214" s="32"/>
      <c r="T214" s="32"/>
      <c r="U214" s="32"/>
      <c r="V214" s="32"/>
      <c r="W214" s="32"/>
      <c r="X214" s="32"/>
      <c r="Y214" s="32"/>
      <c r="Z214" s="32"/>
      <c r="AA214" s="32"/>
    </row>
    <row r="215" spans="1:27" ht="12.75" customHeight="1" x14ac:dyDescent="0.2">
      <c r="A215" s="31"/>
      <c r="B215" s="31"/>
      <c r="C215" s="31"/>
      <c r="D215" s="31"/>
      <c r="E215" s="31"/>
      <c r="F215" s="31"/>
      <c r="G215" s="32"/>
      <c r="H215" s="32"/>
      <c r="I215" s="32"/>
      <c r="J215" s="32"/>
      <c r="K215" s="32"/>
      <c r="L215" s="32"/>
      <c r="M215" s="32"/>
      <c r="N215" s="32"/>
      <c r="O215" s="32"/>
      <c r="P215" s="32"/>
      <c r="Q215" s="32"/>
      <c r="R215" s="32"/>
      <c r="S215" s="32"/>
      <c r="T215" s="32"/>
      <c r="U215" s="32"/>
      <c r="V215" s="32"/>
      <c r="W215" s="32"/>
      <c r="X215" s="32"/>
      <c r="Y215" s="32"/>
      <c r="Z215" s="32"/>
      <c r="AA215" s="32"/>
    </row>
    <row r="216" spans="1:27" ht="12.75" customHeight="1" x14ac:dyDescent="0.2">
      <c r="A216" s="31"/>
      <c r="B216" s="31"/>
      <c r="C216" s="31"/>
      <c r="D216" s="31"/>
      <c r="E216" s="31"/>
      <c r="F216" s="31"/>
      <c r="G216" s="32"/>
      <c r="H216" s="32"/>
      <c r="I216" s="32"/>
      <c r="J216" s="32"/>
      <c r="K216" s="32"/>
      <c r="L216" s="32"/>
      <c r="M216" s="32"/>
      <c r="N216" s="32"/>
      <c r="O216" s="32"/>
      <c r="P216" s="32"/>
      <c r="Q216" s="32"/>
      <c r="R216" s="32"/>
      <c r="S216" s="32"/>
      <c r="T216" s="32"/>
      <c r="U216" s="32"/>
      <c r="V216" s="32"/>
      <c r="W216" s="32"/>
      <c r="X216" s="32"/>
      <c r="Y216" s="32"/>
      <c r="Z216" s="32"/>
      <c r="AA216" s="32"/>
    </row>
    <row r="217" spans="1:27" ht="12.75" customHeight="1" x14ac:dyDescent="0.2">
      <c r="A217" s="31"/>
      <c r="B217" s="31"/>
      <c r="C217" s="31"/>
      <c r="D217" s="31"/>
      <c r="E217" s="31"/>
      <c r="F217" s="31"/>
      <c r="G217" s="32"/>
      <c r="H217" s="32"/>
      <c r="I217" s="32"/>
      <c r="J217" s="32"/>
      <c r="K217" s="32"/>
      <c r="L217" s="32"/>
      <c r="M217" s="32"/>
      <c r="N217" s="32"/>
      <c r="O217" s="32"/>
      <c r="P217" s="32"/>
      <c r="Q217" s="32"/>
      <c r="R217" s="32"/>
      <c r="S217" s="32"/>
      <c r="T217" s="32"/>
      <c r="U217" s="32"/>
      <c r="V217" s="32"/>
      <c r="W217" s="32"/>
      <c r="X217" s="32"/>
      <c r="Y217" s="32"/>
      <c r="Z217" s="32"/>
      <c r="AA217" s="32"/>
    </row>
    <row r="218" spans="1:27" ht="12.75" customHeight="1" x14ac:dyDescent="0.2">
      <c r="A218" s="31"/>
      <c r="B218" s="31"/>
      <c r="C218" s="31"/>
      <c r="D218" s="31"/>
      <c r="E218" s="31"/>
      <c r="F218" s="31"/>
      <c r="G218" s="32"/>
      <c r="H218" s="32"/>
      <c r="I218" s="32"/>
      <c r="J218" s="32"/>
      <c r="K218" s="32"/>
      <c r="L218" s="32"/>
      <c r="M218" s="32"/>
      <c r="N218" s="32"/>
      <c r="O218" s="32"/>
      <c r="P218" s="32"/>
      <c r="Q218" s="32"/>
      <c r="R218" s="32"/>
      <c r="S218" s="32"/>
      <c r="T218" s="32"/>
      <c r="U218" s="32"/>
      <c r="V218" s="32"/>
      <c r="W218" s="32"/>
      <c r="X218" s="32"/>
      <c r="Y218" s="32"/>
      <c r="Z218" s="32"/>
      <c r="AA218" s="32"/>
    </row>
    <row r="219" spans="1:27" ht="12.75" customHeight="1" x14ac:dyDescent="0.2">
      <c r="A219" s="31"/>
      <c r="B219" s="31"/>
      <c r="C219" s="31"/>
      <c r="D219" s="31"/>
      <c r="E219" s="31"/>
      <c r="F219" s="31"/>
      <c r="G219" s="32"/>
      <c r="H219" s="32"/>
      <c r="I219" s="32"/>
      <c r="J219" s="32"/>
      <c r="K219" s="32"/>
      <c r="L219" s="32"/>
      <c r="M219" s="32"/>
      <c r="N219" s="32"/>
      <c r="O219" s="32"/>
      <c r="P219" s="32"/>
      <c r="Q219" s="32"/>
      <c r="R219" s="32"/>
      <c r="S219" s="32"/>
      <c r="T219" s="32"/>
      <c r="U219" s="32"/>
      <c r="V219" s="32"/>
      <c r="W219" s="32"/>
      <c r="X219" s="32"/>
      <c r="Y219" s="32"/>
      <c r="Z219" s="32"/>
      <c r="AA219" s="32"/>
    </row>
    <row r="220" spans="1:27" ht="12.75" customHeight="1" x14ac:dyDescent="0.2">
      <c r="A220" s="31"/>
      <c r="B220" s="31"/>
      <c r="C220" s="31"/>
      <c r="D220" s="31"/>
      <c r="E220" s="31"/>
      <c r="F220" s="31"/>
      <c r="G220" s="32"/>
      <c r="H220" s="32"/>
      <c r="I220" s="32"/>
      <c r="J220" s="32"/>
      <c r="K220" s="32"/>
      <c r="L220" s="32"/>
      <c r="M220" s="32"/>
      <c r="N220" s="32"/>
      <c r="O220" s="32"/>
      <c r="P220" s="32"/>
      <c r="Q220" s="32"/>
      <c r="R220" s="32"/>
      <c r="S220" s="32"/>
      <c r="T220" s="32"/>
      <c r="U220" s="32"/>
      <c r="V220" s="32"/>
      <c r="W220" s="32"/>
      <c r="X220" s="32"/>
      <c r="Y220" s="32"/>
      <c r="Z220" s="32"/>
      <c r="AA220" s="32"/>
    </row>
    <row r="221" spans="1:27" ht="12.75" customHeight="1" x14ac:dyDescent="0.2">
      <c r="A221" s="31"/>
      <c r="B221" s="31"/>
      <c r="C221" s="31"/>
      <c r="D221" s="31"/>
      <c r="E221" s="31"/>
      <c r="F221" s="31"/>
      <c r="G221" s="32"/>
      <c r="H221" s="32"/>
      <c r="I221" s="32"/>
      <c r="J221" s="32"/>
      <c r="K221" s="32"/>
      <c r="L221" s="32"/>
      <c r="M221" s="32"/>
      <c r="N221" s="32"/>
      <c r="O221" s="32"/>
      <c r="P221" s="32"/>
      <c r="Q221" s="32"/>
      <c r="R221" s="32"/>
      <c r="S221" s="32"/>
      <c r="T221" s="32"/>
      <c r="U221" s="32"/>
      <c r="V221" s="32"/>
      <c r="W221" s="32"/>
      <c r="X221" s="32"/>
      <c r="Y221" s="32"/>
      <c r="Z221" s="32"/>
      <c r="AA221" s="32"/>
    </row>
    <row r="222" spans="1:27" ht="12.75" customHeight="1" x14ac:dyDescent="0.2">
      <c r="A222" s="31"/>
      <c r="B222" s="31"/>
      <c r="C222" s="31"/>
      <c r="D222" s="31"/>
      <c r="E222" s="31"/>
      <c r="F222" s="31"/>
      <c r="G222" s="32"/>
      <c r="H222" s="32"/>
      <c r="I222" s="32"/>
      <c r="J222" s="32"/>
      <c r="K222" s="32"/>
      <c r="L222" s="32"/>
      <c r="M222" s="32"/>
      <c r="N222" s="32"/>
      <c r="O222" s="32"/>
      <c r="P222" s="32"/>
      <c r="Q222" s="32"/>
      <c r="R222" s="32"/>
      <c r="S222" s="32"/>
      <c r="T222" s="32"/>
      <c r="U222" s="32"/>
      <c r="V222" s="32"/>
      <c r="W222" s="32"/>
      <c r="X222" s="32"/>
      <c r="Y222" s="32"/>
      <c r="Z222" s="32"/>
      <c r="AA222" s="32"/>
    </row>
    <row r="223" spans="1:27" ht="12.75" customHeight="1" x14ac:dyDescent="0.2">
      <c r="A223" s="31"/>
      <c r="B223" s="31"/>
      <c r="C223" s="31"/>
      <c r="D223" s="31"/>
      <c r="E223" s="31"/>
      <c r="F223" s="31"/>
      <c r="G223" s="32"/>
      <c r="H223" s="32"/>
      <c r="I223" s="32"/>
      <c r="J223" s="32"/>
      <c r="K223" s="32"/>
      <c r="L223" s="32"/>
      <c r="M223" s="32"/>
      <c r="N223" s="32"/>
      <c r="O223" s="32"/>
      <c r="P223" s="32"/>
      <c r="Q223" s="32"/>
      <c r="R223" s="32"/>
      <c r="S223" s="32"/>
      <c r="T223" s="32"/>
      <c r="U223" s="32"/>
      <c r="V223" s="32"/>
      <c r="W223" s="32"/>
      <c r="X223" s="32"/>
      <c r="Y223" s="32"/>
      <c r="Z223" s="32"/>
      <c r="AA223" s="32"/>
    </row>
    <row r="224" spans="1:27" ht="12.75" customHeight="1" x14ac:dyDescent="0.2">
      <c r="A224" s="31"/>
      <c r="B224" s="31"/>
      <c r="C224" s="31"/>
      <c r="D224" s="31"/>
      <c r="E224" s="31"/>
      <c r="F224" s="31"/>
      <c r="G224" s="32"/>
      <c r="H224" s="32"/>
      <c r="I224" s="32"/>
      <c r="J224" s="32"/>
      <c r="K224" s="32"/>
      <c r="L224" s="32"/>
      <c r="M224" s="32"/>
      <c r="N224" s="32"/>
      <c r="O224" s="32"/>
      <c r="P224" s="32"/>
      <c r="Q224" s="32"/>
      <c r="R224" s="32"/>
      <c r="S224" s="32"/>
      <c r="T224" s="32"/>
      <c r="U224" s="32"/>
      <c r="V224" s="32"/>
      <c r="W224" s="32"/>
      <c r="X224" s="32"/>
      <c r="Y224" s="32"/>
      <c r="Z224" s="32"/>
      <c r="AA224" s="32"/>
    </row>
    <row r="225" spans="1:27" ht="12.75" customHeight="1" x14ac:dyDescent="0.2">
      <c r="A225" s="31"/>
      <c r="B225" s="31"/>
      <c r="C225" s="31"/>
      <c r="D225" s="31"/>
      <c r="E225" s="31"/>
      <c r="F225" s="31"/>
      <c r="G225" s="32"/>
      <c r="H225" s="32"/>
      <c r="I225" s="32"/>
      <c r="J225" s="32"/>
      <c r="K225" s="32"/>
      <c r="L225" s="32"/>
      <c r="M225" s="32"/>
      <c r="N225" s="32"/>
      <c r="O225" s="32"/>
      <c r="P225" s="32"/>
      <c r="Q225" s="32"/>
      <c r="R225" s="32"/>
      <c r="S225" s="32"/>
      <c r="T225" s="32"/>
      <c r="U225" s="32"/>
      <c r="V225" s="32"/>
      <c r="W225" s="32"/>
      <c r="X225" s="32"/>
      <c r="Y225" s="32"/>
      <c r="Z225" s="32"/>
      <c r="AA225" s="32"/>
    </row>
    <row r="226" spans="1:27" ht="12.75" customHeight="1" x14ac:dyDescent="0.2">
      <c r="A226" s="31"/>
      <c r="B226" s="31"/>
      <c r="C226" s="31"/>
      <c r="D226" s="31"/>
      <c r="E226" s="31"/>
      <c r="F226" s="31"/>
      <c r="G226" s="32"/>
      <c r="H226" s="32"/>
      <c r="I226" s="32"/>
      <c r="J226" s="32"/>
      <c r="K226" s="32"/>
      <c r="L226" s="32"/>
      <c r="M226" s="32"/>
      <c r="N226" s="32"/>
      <c r="O226" s="32"/>
      <c r="P226" s="32"/>
      <c r="Q226" s="32"/>
      <c r="R226" s="32"/>
      <c r="S226" s="32"/>
      <c r="T226" s="32"/>
      <c r="U226" s="32"/>
      <c r="V226" s="32"/>
      <c r="W226" s="32"/>
      <c r="X226" s="32"/>
      <c r="Y226" s="32"/>
      <c r="Z226" s="32"/>
      <c r="AA226" s="32"/>
    </row>
    <row r="227" spans="1:27" ht="12.75" customHeight="1" x14ac:dyDescent="0.2">
      <c r="A227" s="31"/>
      <c r="B227" s="31"/>
      <c r="C227" s="31"/>
      <c r="D227" s="31"/>
      <c r="E227" s="31"/>
      <c r="F227" s="31"/>
      <c r="G227" s="32"/>
      <c r="H227" s="32"/>
      <c r="I227" s="32"/>
      <c r="J227" s="32"/>
      <c r="K227" s="32"/>
      <c r="L227" s="32"/>
      <c r="M227" s="32"/>
      <c r="N227" s="32"/>
      <c r="O227" s="32"/>
      <c r="P227" s="32"/>
      <c r="Q227" s="32"/>
      <c r="R227" s="32"/>
      <c r="S227" s="32"/>
      <c r="T227" s="32"/>
      <c r="U227" s="32"/>
      <c r="V227" s="32"/>
      <c r="W227" s="32"/>
      <c r="X227" s="32"/>
      <c r="Y227" s="32"/>
      <c r="Z227" s="32"/>
      <c r="AA227" s="32"/>
    </row>
    <row r="228" spans="1:27" ht="12.75" customHeight="1" x14ac:dyDescent="0.2">
      <c r="A228" s="31"/>
      <c r="B228" s="31"/>
      <c r="C228" s="31"/>
      <c r="D228" s="31"/>
      <c r="E228" s="31"/>
      <c r="F228" s="31"/>
      <c r="G228" s="32"/>
      <c r="H228" s="32"/>
      <c r="I228" s="32"/>
      <c r="J228" s="32"/>
      <c r="K228" s="32"/>
      <c r="L228" s="32"/>
      <c r="M228" s="32"/>
      <c r="N228" s="32"/>
      <c r="O228" s="32"/>
      <c r="P228" s="32"/>
      <c r="Q228" s="32"/>
      <c r="R228" s="32"/>
      <c r="S228" s="32"/>
      <c r="T228" s="32"/>
      <c r="U228" s="32"/>
      <c r="V228" s="32"/>
      <c r="W228" s="32"/>
      <c r="X228" s="32"/>
      <c r="Y228" s="32"/>
      <c r="Z228" s="32"/>
      <c r="AA228" s="32"/>
    </row>
    <row r="229" spans="1:27" ht="12.75" customHeight="1" x14ac:dyDescent="0.2">
      <c r="A229" s="31"/>
      <c r="B229" s="31"/>
      <c r="C229" s="31"/>
      <c r="D229" s="31"/>
      <c r="E229" s="31"/>
      <c r="F229" s="31"/>
      <c r="G229" s="32"/>
      <c r="H229" s="32"/>
      <c r="I229" s="32"/>
      <c r="J229" s="32"/>
      <c r="K229" s="32"/>
      <c r="L229" s="32"/>
      <c r="M229" s="32"/>
      <c r="N229" s="32"/>
      <c r="O229" s="32"/>
      <c r="P229" s="32"/>
      <c r="Q229" s="32"/>
      <c r="R229" s="32"/>
      <c r="S229" s="32"/>
      <c r="T229" s="32"/>
      <c r="U229" s="32"/>
      <c r="V229" s="32"/>
      <c r="W229" s="32"/>
      <c r="X229" s="32"/>
      <c r="Y229" s="32"/>
      <c r="Z229" s="32"/>
      <c r="AA229" s="32"/>
    </row>
    <row r="230" spans="1:27" ht="12.75" customHeight="1" x14ac:dyDescent="0.2">
      <c r="A230" s="31"/>
      <c r="B230" s="31"/>
      <c r="C230" s="31"/>
      <c r="D230" s="31"/>
      <c r="E230" s="31"/>
      <c r="F230" s="31"/>
      <c r="G230" s="32"/>
      <c r="H230" s="32"/>
      <c r="I230" s="32"/>
      <c r="J230" s="32"/>
      <c r="K230" s="32"/>
      <c r="L230" s="32"/>
      <c r="M230" s="32"/>
      <c r="N230" s="32"/>
      <c r="O230" s="32"/>
      <c r="P230" s="32"/>
      <c r="Q230" s="32"/>
      <c r="R230" s="32"/>
      <c r="S230" s="32"/>
      <c r="T230" s="32"/>
      <c r="U230" s="32"/>
      <c r="V230" s="32"/>
      <c r="W230" s="32"/>
      <c r="X230" s="32"/>
      <c r="Y230" s="32"/>
      <c r="Z230" s="32"/>
      <c r="AA230" s="32"/>
    </row>
    <row r="231" spans="1:27" ht="12.75" customHeight="1" x14ac:dyDescent="0.2">
      <c r="A231" s="31"/>
      <c r="B231" s="31"/>
      <c r="C231" s="31"/>
      <c r="D231" s="31"/>
      <c r="E231" s="31"/>
      <c r="F231" s="31"/>
      <c r="G231" s="32"/>
      <c r="H231" s="32"/>
      <c r="I231" s="32"/>
      <c r="J231" s="32"/>
      <c r="K231" s="32"/>
      <c r="L231" s="32"/>
      <c r="M231" s="32"/>
      <c r="N231" s="32"/>
      <c r="O231" s="32"/>
      <c r="P231" s="32"/>
      <c r="Q231" s="32"/>
      <c r="R231" s="32"/>
      <c r="S231" s="32"/>
      <c r="T231" s="32"/>
      <c r="U231" s="32"/>
      <c r="V231" s="32"/>
      <c r="W231" s="32"/>
      <c r="X231" s="32"/>
      <c r="Y231" s="32"/>
      <c r="Z231" s="32"/>
      <c r="AA231" s="32"/>
    </row>
    <row r="232" spans="1:27" ht="12.75" customHeight="1" x14ac:dyDescent="0.2">
      <c r="A232" s="31"/>
      <c r="B232" s="31"/>
      <c r="C232" s="31"/>
      <c r="D232" s="31"/>
      <c r="E232" s="31"/>
      <c r="F232" s="31"/>
      <c r="G232" s="32"/>
      <c r="H232" s="32"/>
      <c r="I232" s="32"/>
      <c r="J232" s="32"/>
      <c r="K232" s="32"/>
      <c r="L232" s="32"/>
      <c r="M232" s="32"/>
      <c r="N232" s="32"/>
      <c r="O232" s="32"/>
      <c r="P232" s="32"/>
      <c r="Q232" s="32"/>
      <c r="R232" s="32"/>
      <c r="S232" s="32"/>
      <c r="T232" s="32"/>
      <c r="U232" s="32"/>
      <c r="V232" s="32"/>
      <c r="W232" s="32"/>
      <c r="X232" s="32"/>
      <c r="Y232" s="32"/>
      <c r="Z232" s="32"/>
      <c r="AA232" s="32"/>
    </row>
    <row r="233" spans="1:27" ht="12.75" customHeight="1" x14ac:dyDescent="0.2">
      <c r="A233" s="31"/>
      <c r="B233" s="31"/>
      <c r="C233" s="31"/>
      <c r="D233" s="31"/>
      <c r="E233" s="31"/>
      <c r="F233" s="31"/>
      <c r="G233" s="32"/>
      <c r="H233" s="32"/>
      <c r="I233" s="32"/>
      <c r="J233" s="32"/>
      <c r="K233" s="32"/>
      <c r="L233" s="32"/>
      <c r="M233" s="32"/>
      <c r="N233" s="32"/>
      <c r="O233" s="32"/>
      <c r="P233" s="32"/>
      <c r="Q233" s="32"/>
      <c r="R233" s="32"/>
      <c r="S233" s="32"/>
      <c r="T233" s="32"/>
      <c r="U233" s="32"/>
      <c r="V233" s="32"/>
      <c r="W233" s="32"/>
      <c r="X233" s="32"/>
      <c r="Y233" s="32"/>
      <c r="Z233" s="32"/>
      <c r="AA233" s="32"/>
    </row>
    <row r="234" spans="1:27" ht="12.75" customHeight="1" x14ac:dyDescent="0.2">
      <c r="A234" s="31"/>
      <c r="B234" s="31"/>
      <c r="C234" s="31"/>
      <c r="D234" s="31"/>
      <c r="E234" s="31"/>
      <c r="F234" s="31"/>
      <c r="G234" s="32"/>
      <c r="H234" s="32"/>
      <c r="I234" s="32"/>
      <c r="J234" s="32"/>
      <c r="K234" s="32"/>
      <c r="L234" s="32"/>
      <c r="M234" s="32"/>
      <c r="N234" s="32"/>
      <c r="O234" s="32"/>
      <c r="P234" s="32"/>
      <c r="Q234" s="32"/>
      <c r="R234" s="32"/>
      <c r="S234" s="32"/>
      <c r="T234" s="32"/>
      <c r="U234" s="32"/>
      <c r="V234" s="32"/>
      <c r="W234" s="32"/>
      <c r="X234" s="32"/>
      <c r="Y234" s="32"/>
      <c r="Z234" s="32"/>
      <c r="AA234" s="32"/>
    </row>
    <row r="235" spans="1:27" ht="12.75" customHeight="1" x14ac:dyDescent="0.2">
      <c r="A235" s="31"/>
      <c r="B235" s="31"/>
      <c r="C235" s="31"/>
      <c r="D235" s="31"/>
      <c r="E235" s="31"/>
      <c r="F235" s="31"/>
      <c r="G235" s="32"/>
      <c r="H235" s="32"/>
      <c r="I235" s="32"/>
      <c r="J235" s="32"/>
      <c r="K235" s="32"/>
      <c r="L235" s="32"/>
      <c r="M235" s="32"/>
      <c r="N235" s="32"/>
      <c r="O235" s="32"/>
      <c r="P235" s="32"/>
      <c r="Q235" s="32"/>
      <c r="R235" s="32"/>
      <c r="S235" s="32"/>
      <c r="T235" s="32"/>
      <c r="U235" s="32"/>
      <c r="V235" s="32"/>
      <c r="W235" s="32"/>
      <c r="X235" s="32"/>
      <c r="Y235" s="32"/>
      <c r="Z235" s="32"/>
      <c r="AA235" s="32"/>
    </row>
    <row r="236" spans="1:27" ht="12.75" customHeight="1" x14ac:dyDescent="0.2">
      <c r="A236" s="31"/>
      <c r="B236" s="31"/>
      <c r="C236" s="31"/>
      <c r="D236" s="31"/>
      <c r="E236" s="31"/>
      <c r="F236" s="31"/>
      <c r="G236" s="32"/>
      <c r="H236" s="32"/>
      <c r="I236" s="32"/>
      <c r="J236" s="32"/>
      <c r="K236" s="32"/>
      <c r="L236" s="32"/>
      <c r="M236" s="32"/>
      <c r="N236" s="32"/>
      <c r="O236" s="32"/>
      <c r="P236" s="32"/>
      <c r="Q236" s="32"/>
      <c r="R236" s="32"/>
      <c r="S236" s="32"/>
      <c r="T236" s="32"/>
      <c r="U236" s="32"/>
      <c r="V236" s="32"/>
      <c r="W236" s="32"/>
      <c r="X236" s="32"/>
      <c r="Y236" s="32"/>
      <c r="Z236" s="32"/>
      <c r="AA236" s="32"/>
    </row>
    <row r="237" spans="1:27" ht="12.75" customHeight="1" x14ac:dyDescent="0.2">
      <c r="A237" s="31"/>
      <c r="B237" s="31"/>
      <c r="C237" s="31"/>
      <c r="D237" s="31"/>
      <c r="E237" s="31"/>
      <c r="F237" s="31"/>
      <c r="G237" s="32"/>
      <c r="H237" s="32"/>
      <c r="I237" s="32"/>
      <c r="J237" s="32"/>
      <c r="K237" s="32"/>
      <c r="L237" s="32"/>
      <c r="M237" s="32"/>
      <c r="N237" s="32"/>
      <c r="O237" s="32"/>
      <c r="P237" s="32"/>
      <c r="Q237" s="32"/>
      <c r="R237" s="32"/>
      <c r="S237" s="32"/>
      <c r="T237" s="32"/>
      <c r="U237" s="32"/>
      <c r="V237" s="32"/>
      <c r="W237" s="32"/>
      <c r="X237" s="32"/>
      <c r="Y237" s="32"/>
      <c r="Z237" s="32"/>
      <c r="AA237" s="32"/>
    </row>
    <row r="238" spans="1:27" ht="12.75" customHeight="1" x14ac:dyDescent="0.2">
      <c r="A238" s="31"/>
      <c r="B238" s="31"/>
      <c r="C238" s="31"/>
      <c r="D238" s="31"/>
      <c r="E238" s="31"/>
      <c r="F238" s="31"/>
      <c r="G238" s="32"/>
      <c r="H238" s="32"/>
      <c r="I238" s="32"/>
      <c r="J238" s="32"/>
      <c r="K238" s="32"/>
      <c r="L238" s="32"/>
      <c r="M238" s="32"/>
      <c r="N238" s="32"/>
      <c r="O238" s="32"/>
      <c r="P238" s="32"/>
      <c r="Q238" s="32"/>
      <c r="R238" s="32"/>
      <c r="S238" s="32"/>
      <c r="T238" s="32"/>
      <c r="U238" s="32"/>
      <c r="V238" s="32"/>
      <c r="W238" s="32"/>
      <c r="X238" s="32"/>
      <c r="Y238" s="32"/>
      <c r="Z238" s="32"/>
      <c r="AA238" s="32"/>
    </row>
    <row r="239" spans="1:27" ht="12.75" customHeight="1" x14ac:dyDescent="0.2">
      <c r="A239" s="31"/>
      <c r="B239" s="31"/>
      <c r="C239" s="31"/>
      <c r="D239" s="31"/>
      <c r="E239" s="31"/>
      <c r="F239" s="31"/>
      <c r="G239" s="32"/>
      <c r="H239" s="32"/>
      <c r="I239" s="32"/>
      <c r="J239" s="32"/>
      <c r="K239" s="32"/>
      <c r="L239" s="32"/>
      <c r="M239" s="32"/>
      <c r="N239" s="32"/>
      <c r="O239" s="32"/>
      <c r="P239" s="32"/>
      <c r="Q239" s="32"/>
      <c r="R239" s="32"/>
      <c r="S239" s="32"/>
      <c r="T239" s="32"/>
      <c r="U239" s="32"/>
      <c r="V239" s="32"/>
      <c r="W239" s="32"/>
      <c r="X239" s="32"/>
      <c r="Y239" s="32"/>
      <c r="Z239" s="32"/>
      <c r="AA239" s="32"/>
    </row>
    <row r="240" spans="1:27" ht="12.75" customHeight="1" x14ac:dyDescent="0.2">
      <c r="A240" s="31"/>
      <c r="B240" s="31"/>
      <c r="C240" s="31"/>
      <c r="D240" s="31"/>
      <c r="E240" s="31"/>
      <c r="F240" s="31"/>
      <c r="G240" s="32"/>
      <c r="H240" s="32"/>
      <c r="I240" s="32"/>
      <c r="J240" s="32"/>
      <c r="K240" s="32"/>
      <c r="L240" s="32"/>
      <c r="M240" s="32"/>
      <c r="N240" s="32"/>
      <c r="O240" s="32"/>
      <c r="P240" s="32"/>
      <c r="Q240" s="32"/>
      <c r="R240" s="32"/>
      <c r="S240" s="32"/>
      <c r="T240" s="32"/>
      <c r="U240" s="32"/>
      <c r="V240" s="32"/>
      <c r="W240" s="32"/>
      <c r="X240" s="32"/>
      <c r="Y240" s="32"/>
      <c r="Z240" s="32"/>
      <c r="AA240" s="32"/>
    </row>
    <row r="241" spans="1:27" ht="12.75" customHeight="1" x14ac:dyDescent="0.2">
      <c r="A241" s="31"/>
      <c r="B241" s="31"/>
      <c r="C241" s="31"/>
      <c r="D241" s="31"/>
      <c r="E241" s="31"/>
      <c r="F241" s="31"/>
      <c r="G241" s="32"/>
      <c r="H241" s="32"/>
      <c r="I241" s="32"/>
      <c r="J241" s="32"/>
      <c r="K241" s="32"/>
      <c r="L241" s="32"/>
      <c r="M241" s="32"/>
      <c r="N241" s="32"/>
      <c r="O241" s="32"/>
      <c r="P241" s="32"/>
      <c r="Q241" s="32"/>
      <c r="R241" s="32"/>
      <c r="S241" s="32"/>
      <c r="T241" s="32"/>
      <c r="U241" s="32"/>
      <c r="V241" s="32"/>
      <c r="W241" s="32"/>
      <c r="X241" s="32"/>
      <c r="Y241" s="32"/>
      <c r="Z241" s="32"/>
      <c r="AA241" s="32"/>
    </row>
    <row r="242" spans="1:27" ht="12.75" customHeight="1" x14ac:dyDescent="0.2">
      <c r="A242" s="31"/>
      <c r="B242" s="31"/>
      <c r="C242" s="31"/>
      <c r="D242" s="31"/>
      <c r="E242" s="31"/>
      <c r="F242" s="31"/>
      <c r="G242" s="32"/>
      <c r="H242" s="32"/>
      <c r="I242" s="32"/>
      <c r="J242" s="32"/>
      <c r="K242" s="32"/>
      <c r="L242" s="32"/>
      <c r="M242" s="32"/>
      <c r="N242" s="32"/>
      <c r="O242" s="32"/>
      <c r="P242" s="32"/>
      <c r="Q242" s="32"/>
      <c r="R242" s="32"/>
      <c r="S242" s="32"/>
      <c r="T242" s="32"/>
      <c r="U242" s="32"/>
      <c r="V242" s="32"/>
      <c r="W242" s="32"/>
      <c r="X242" s="32"/>
      <c r="Y242" s="32"/>
      <c r="Z242" s="32"/>
      <c r="AA242" s="32"/>
    </row>
    <row r="243" spans="1:27" ht="12.75" customHeight="1" x14ac:dyDescent="0.2">
      <c r="A243" s="31"/>
      <c r="B243" s="31"/>
      <c r="C243" s="31"/>
      <c r="D243" s="31"/>
      <c r="E243" s="31"/>
      <c r="F243" s="31"/>
      <c r="G243" s="32"/>
      <c r="H243" s="32"/>
      <c r="I243" s="32"/>
      <c r="J243" s="32"/>
      <c r="K243" s="32"/>
      <c r="L243" s="32"/>
      <c r="M243" s="32"/>
      <c r="N243" s="32"/>
      <c r="O243" s="32"/>
      <c r="P243" s="32"/>
      <c r="Q243" s="32"/>
      <c r="R243" s="32"/>
      <c r="S243" s="32"/>
      <c r="T243" s="32"/>
      <c r="U243" s="32"/>
      <c r="V243" s="32"/>
      <c r="W243" s="32"/>
      <c r="X243" s="32"/>
      <c r="Y243" s="32"/>
      <c r="Z243" s="32"/>
      <c r="AA243" s="32"/>
    </row>
    <row r="244" spans="1:27" ht="12.75" customHeight="1" x14ac:dyDescent="0.2">
      <c r="A244" s="31"/>
      <c r="B244" s="31"/>
      <c r="C244" s="31"/>
      <c r="D244" s="31"/>
      <c r="E244" s="31"/>
      <c r="F244" s="31"/>
      <c r="G244" s="32"/>
      <c r="H244" s="32"/>
      <c r="I244" s="32"/>
      <c r="J244" s="32"/>
      <c r="K244" s="32"/>
      <c r="L244" s="32"/>
      <c r="M244" s="32"/>
      <c r="N244" s="32"/>
      <c r="O244" s="32"/>
      <c r="P244" s="32"/>
      <c r="Q244" s="32"/>
      <c r="R244" s="32"/>
      <c r="S244" s="32"/>
      <c r="T244" s="32"/>
      <c r="U244" s="32"/>
      <c r="V244" s="32"/>
      <c r="W244" s="32"/>
      <c r="X244" s="32"/>
      <c r="Y244" s="32"/>
      <c r="Z244" s="32"/>
      <c r="AA244" s="32"/>
    </row>
    <row r="245" spans="1:27" ht="12.75" customHeight="1" x14ac:dyDescent="0.2">
      <c r="A245" s="31"/>
      <c r="B245" s="31"/>
      <c r="C245" s="31"/>
      <c r="D245" s="31"/>
      <c r="E245" s="31"/>
      <c r="F245" s="31"/>
      <c r="G245" s="32"/>
      <c r="H245" s="32"/>
      <c r="I245" s="32"/>
      <c r="J245" s="32"/>
      <c r="K245" s="32"/>
      <c r="L245" s="32"/>
      <c r="M245" s="32"/>
      <c r="N245" s="32"/>
      <c r="O245" s="32"/>
      <c r="P245" s="32"/>
      <c r="Q245" s="32"/>
      <c r="R245" s="32"/>
      <c r="S245" s="32"/>
      <c r="T245" s="32"/>
      <c r="U245" s="32"/>
      <c r="V245" s="32"/>
      <c r="W245" s="32"/>
      <c r="X245" s="32"/>
      <c r="Y245" s="32"/>
      <c r="Z245" s="32"/>
      <c r="AA245" s="32"/>
    </row>
    <row r="246" spans="1:27" ht="12.75" customHeight="1" x14ac:dyDescent="0.2">
      <c r="A246" s="31"/>
      <c r="B246" s="31"/>
      <c r="C246" s="31"/>
      <c r="D246" s="31"/>
      <c r="E246" s="31"/>
      <c r="F246" s="31"/>
      <c r="G246" s="32"/>
      <c r="H246" s="32"/>
      <c r="I246" s="32"/>
      <c r="J246" s="32"/>
      <c r="K246" s="32"/>
      <c r="L246" s="32"/>
      <c r="M246" s="32"/>
      <c r="N246" s="32"/>
      <c r="O246" s="32"/>
      <c r="P246" s="32"/>
      <c r="Q246" s="32"/>
      <c r="R246" s="32"/>
      <c r="S246" s="32"/>
      <c r="T246" s="32"/>
      <c r="U246" s="32"/>
      <c r="V246" s="32"/>
      <c r="W246" s="32"/>
      <c r="X246" s="32"/>
      <c r="Y246" s="32"/>
      <c r="Z246" s="32"/>
      <c r="AA246" s="32"/>
    </row>
    <row r="247" spans="1:27" ht="12.75" customHeight="1" x14ac:dyDescent="0.2">
      <c r="A247" s="31"/>
      <c r="B247" s="31"/>
      <c r="C247" s="31"/>
      <c r="D247" s="31"/>
      <c r="E247" s="31"/>
      <c r="F247" s="31"/>
      <c r="G247" s="32"/>
      <c r="H247" s="32"/>
      <c r="I247" s="32"/>
      <c r="J247" s="32"/>
      <c r="K247" s="32"/>
      <c r="L247" s="32"/>
      <c r="M247" s="32"/>
      <c r="N247" s="32"/>
      <c r="O247" s="32"/>
      <c r="P247" s="32"/>
      <c r="Q247" s="32"/>
      <c r="R247" s="32"/>
      <c r="S247" s="32"/>
      <c r="T247" s="32"/>
      <c r="U247" s="32"/>
      <c r="V247" s="32"/>
      <c r="W247" s="32"/>
      <c r="X247" s="32"/>
      <c r="Y247" s="32"/>
      <c r="Z247" s="32"/>
      <c r="AA247" s="32"/>
    </row>
    <row r="248" spans="1:27" ht="12.75" customHeight="1" x14ac:dyDescent="0.2">
      <c r="A248" s="31"/>
      <c r="B248" s="31"/>
      <c r="C248" s="31"/>
      <c r="D248" s="31"/>
      <c r="E248" s="31"/>
      <c r="F248" s="31"/>
      <c r="G248" s="32"/>
      <c r="H248" s="32"/>
      <c r="I248" s="32"/>
      <c r="J248" s="32"/>
      <c r="K248" s="32"/>
      <c r="L248" s="32"/>
      <c r="M248" s="32"/>
      <c r="N248" s="32"/>
      <c r="O248" s="32"/>
      <c r="P248" s="32"/>
      <c r="Q248" s="32"/>
      <c r="R248" s="32"/>
      <c r="S248" s="32"/>
      <c r="T248" s="32"/>
      <c r="U248" s="32"/>
      <c r="V248" s="32"/>
      <c r="W248" s="32"/>
      <c r="X248" s="32"/>
      <c r="Y248" s="32"/>
      <c r="Z248" s="32"/>
      <c r="AA248" s="32"/>
    </row>
    <row r="249" spans="1:27" ht="12.75" customHeight="1" x14ac:dyDescent="0.2">
      <c r="A249" s="31"/>
      <c r="B249" s="31"/>
      <c r="C249" s="31"/>
      <c r="D249" s="31"/>
      <c r="E249" s="31"/>
      <c r="F249" s="31"/>
      <c r="G249" s="32"/>
      <c r="H249" s="32"/>
      <c r="I249" s="32"/>
      <c r="J249" s="32"/>
      <c r="K249" s="32"/>
      <c r="L249" s="32"/>
      <c r="M249" s="32"/>
      <c r="N249" s="32"/>
      <c r="O249" s="32"/>
      <c r="P249" s="32"/>
      <c r="Q249" s="32"/>
      <c r="R249" s="32"/>
      <c r="S249" s="32"/>
      <c r="T249" s="32"/>
      <c r="U249" s="32"/>
      <c r="V249" s="32"/>
      <c r="W249" s="32"/>
      <c r="X249" s="32"/>
      <c r="Y249" s="32"/>
      <c r="Z249" s="32"/>
      <c r="AA249" s="32"/>
    </row>
    <row r="250" spans="1:27" ht="12.75" customHeight="1" x14ac:dyDescent="0.2">
      <c r="A250" s="31"/>
      <c r="B250" s="31"/>
      <c r="C250" s="31"/>
      <c r="D250" s="31"/>
      <c r="E250" s="31"/>
      <c r="F250" s="31"/>
      <c r="G250" s="32"/>
      <c r="H250" s="32"/>
      <c r="I250" s="32"/>
      <c r="J250" s="32"/>
      <c r="K250" s="32"/>
      <c r="L250" s="32"/>
      <c r="M250" s="32"/>
      <c r="N250" s="32"/>
      <c r="O250" s="32"/>
      <c r="P250" s="32"/>
      <c r="Q250" s="32"/>
      <c r="R250" s="32"/>
      <c r="S250" s="32"/>
      <c r="T250" s="32"/>
      <c r="U250" s="32"/>
      <c r="V250" s="32"/>
      <c r="W250" s="32"/>
      <c r="X250" s="32"/>
      <c r="Y250" s="32"/>
      <c r="Z250" s="32"/>
      <c r="AA250" s="32"/>
    </row>
    <row r="251" spans="1:27" ht="12.75" customHeight="1" x14ac:dyDescent="0.2">
      <c r="A251" s="31"/>
      <c r="B251" s="31"/>
      <c r="C251" s="31"/>
      <c r="D251" s="31"/>
      <c r="E251" s="31"/>
      <c r="F251" s="31"/>
      <c r="G251" s="32"/>
      <c r="H251" s="32"/>
      <c r="I251" s="32"/>
      <c r="J251" s="32"/>
      <c r="K251" s="32"/>
      <c r="L251" s="32"/>
      <c r="M251" s="32"/>
      <c r="N251" s="32"/>
      <c r="O251" s="32"/>
      <c r="P251" s="32"/>
      <c r="Q251" s="32"/>
      <c r="R251" s="32"/>
      <c r="S251" s="32"/>
      <c r="T251" s="32"/>
      <c r="U251" s="32"/>
      <c r="V251" s="32"/>
      <c r="W251" s="32"/>
      <c r="X251" s="32"/>
      <c r="Y251" s="32"/>
      <c r="Z251" s="32"/>
      <c r="AA251" s="32"/>
    </row>
    <row r="252" spans="1:27" ht="12.75" customHeight="1" x14ac:dyDescent="0.2">
      <c r="A252" s="31"/>
      <c r="B252" s="31"/>
      <c r="C252" s="31"/>
      <c r="D252" s="31"/>
      <c r="E252" s="31"/>
      <c r="F252" s="31"/>
      <c r="G252" s="32"/>
      <c r="H252" s="32"/>
      <c r="I252" s="32"/>
      <c r="J252" s="32"/>
      <c r="K252" s="32"/>
      <c r="L252" s="32"/>
      <c r="M252" s="32"/>
      <c r="N252" s="32"/>
      <c r="O252" s="32"/>
      <c r="P252" s="32"/>
      <c r="Q252" s="32"/>
      <c r="R252" s="32"/>
      <c r="S252" s="32"/>
      <c r="T252" s="32"/>
      <c r="U252" s="32"/>
      <c r="V252" s="32"/>
      <c r="W252" s="32"/>
      <c r="X252" s="32"/>
      <c r="Y252" s="32"/>
      <c r="Z252" s="32"/>
      <c r="AA252" s="32"/>
    </row>
    <row r="253" spans="1:27" ht="12.75" customHeight="1" x14ac:dyDescent="0.2">
      <c r="A253" s="31"/>
      <c r="B253" s="31"/>
      <c r="C253" s="31"/>
      <c r="D253" s="31"/>
      <c r="E253" s="31"/>
      <c r="F253" s="31"/>
      <c r="G253" s="32"/>
      <c r="H253" s="32"/>
      <c r="I253" s="32"/>
      <c r="J253" s="32"/>
      <c r="K253" s="32"/>
      <c r="L253" s="32"/>
      <c r="M253" s="32"/>
      <c r="N253" s="32"/>
      <c r="O253" s="32"/>
      <c r="P253" s="32"/>
      <c r="Q253" s="32"/>
      <c r="R253" s="32"/>
      <c r="S253" s="32"/>
      <c r="T253" s="32"/>
      <c r="U253" s="32"/>
      <c r="V253" s="32"/>
      <c r="W253" s="32"/>
      <c r="X253" s="32"/>
      <c r="Y253" s="32"/>
      <c r="Z253" s="32"/>
      <c r="AA253" s="32"/>
    </row>
    <row r="254" spans="1:27" ht="12.75" customHeight="1" x14ac:dyDescent="0.2">
      <c r="A254" s="31"/>
      <c r="B254" s="31"/>
      <c r="C254" s="31"/>
      <c r="D254" s="31"/>
      <c r="E254" s="31"/>
      <c r="F254" s="31"/>
      <c r="G254" s="32"/>
      <c r="H254" s="32"/>
      <c r="I254" s="32"/>
      <c r="J254" s="32"/>
      <c r="K254" s="32"/>
      <c r="L254" s="32"/>
      <c r="M254" s="32"/>
      <c r="N254" s="32"/>
      <c r="O254" s="32"/>
      <c r="P254" s="32"/>
      <c r="Q254" s="32"/>
      <c r="R254" s="32"/>
      <c r="S254" s="32"/>
      <c r="T254" s="32"/>
      <c r="U254" s="32"/>
      <c r="V254" s="32"/>
      <c r="W254" s="32"/>
      <c r="X254" s="32"/>
      <c r="Y254" s="32"/>
      <c r="Z254" s="32"/>
      <c r="AA254" s="32"/>
    </row>
    <row r="255" spans="1:27" ht="12.75" customHeight="1" x14ac:dyDescent="0.2">
      <c r="A255" s="31"/>
      <c r="B255" s="31"/>
      <c r="C255" s="31"/>
      <c r="D255" s="31"/>
      <c r="E255" s="31"/>
      <c r="F255" s="31"/>
      <c r="G255" s="32"/>
      <c r="H255" s="32"/>
      <c r="I255" s="32"/>
      <c r="J255" s="32"/>
      <c r="K255" s="32"/>
      <c r="L255" s="32"/>
      <c r="M255" s="32"/>
      <c r="N255" s="32"/>
      <c r="O255" s="32"/>
      <c r="P255" s="32"/>
      <c r="Q255" s="32"/>
      <c r="R255" s="32"/>
      <c r="S255" s="32"/>
      <c r="T255" s="32"/>
      <c r="U255" s="32"/>
      <c r="V255" s="32"/>
      <c r="W255" s="32"/>
      <c r="X255" s="32"/>
      <c r="Y255" s="32"/>
      <c r="Z255" s="32"/>
      <c r="AA255" s="32"/>
    </row>
    <row r="256" spans="1:27" ht="12.75" customHeight="1" x14ac:dyDescent="0.2">
      <c r="A256" s="31"/>
      <c r="B256" s="31"/>
      <c r="C256" s="31"/>
      <c r="D256" s="31"/>
      <c r="E256" s="31"/>
      <c r="F256" s="31"/>
      <c r="G256" s="32"/>
      <c r="H256" s="32"/>
      <c r="I256" s="32"/>
      <c r="J256" s="32"/>
      <c r="K256" s="32"/>
      <c r="L256" s="32"/>
      <c r="M256" s="32"/>
      <c r="N256" s="32"/>
      <c r="O256" s="32"/>
      <c r="P256" s="32"/>
      <c r="Q256" s="32"/>
      <c r="R256" s="32"/>
      <c r="S256" s="32"/>
      <c r="T256" s="32"/>
      <c r="U256" s="32"/>
      <c r="V256" s="32"/>
      <c r="W256" s="32"/>
      <c r="X256" s="32"/>
      <c r="Y256" s="32"/>
      <c r="Z256" s="32"/>
      <c r="AA256" s="32"/>
    </row>
    <row r="257" spans="1:27" ht="12.75" customHeight="1" x14ac:dyDescent="0.2">
      <c r="A257" s="31"/>
      <c r="B257" s="31"/>
      <c r="C257" s="31"/>
      <c r="D257" s="31"/>
      <c r="E257" s="31"/>
      <c r="F257" s="31"/>
      <c r="G257" s="32"/>
      <c r="H257" s="32"/>
      <c r="I257" s="32"/>
      <c r="J257" s="32"/>
      <c r="K257" s="32"/>
      <c r="L257" s="32"/>
      <c r="M257" s="32"/>
      <c r="N257" s="32"/>
      <c r="O257" s="32"/>
      <c r="P257" s="32"/>
      <c r="Q257" s="32"/>
      <c r="R257" s="32"/>
      <c r="S257" s="32"/>
      <c r="T257" s="32"/>
      <c r="U257" s="32"/>
      <c r="V257" s="32"/>
      <c r="W257" s="32"/>
      <c r="X257" s="32"/>
      <c r="Y257" s="32"/>
      <c r="Z257" s="32"/>
      <c r="AA257" s="32"/>
    </row>
    <row r="258" spans="1:27" ht="12.75" customHeight="1" x14ac:dyDescent="0.2">
      <c r="A258" s="31"/>
      <c r="B258" s="31"/>
      <c r="C258" s="31"/>
      <c r="D258" s="31"/>
      <c r="E258" s="31"/>
      <c r="F258" s="31"/>
      <c r="G258" s="32"/>
      <c r="H258" s="32"/>
      <c r="I258" s="32"/>
      <c r="J258" s="32"/>
      <c r="K258" s="32"/>
      <c r="L258" s="32"/>
      <c r="M258" s="32"/>
      <c r="N258" s="32"/>
      <c r="O258" s="32"/>
      <c r="P258" s="32"/>
      <c r="Q258" s="32"/>
      <c r="R258" s="32"/>
      <c r="S258" s="32"/>
      <c r="T258" s="32"/>
      <c r="U258" s="32"/>
      <c r="V258" s="32"/>
      <c r="W258" s="32"/>
      <c r="X258" s="32"/>
      <c r="Y258" s="32"/>
      <c r="Z258" s="32"/>
      <c r="AA258" s="32"/>
    </row>
    <row r="259" spans="1:27" ht="12.75" customHeight="1" x14ac:dyDescent="0.2">
      <c r="A259" s="31"/>
      <c r="B259" s="31"/>
      <c r="C259" s="31"/>
      <c r="D259" s="31"/>
      <c r="E259" s="31"/>
      <c r="F259" s="31"/>
      <c r="G259" s="32"/>
      <c r="H259" s="32"/>
      <c r="I259" s="32"/>
      <c r="J259" s="32"/>
      <c r="K259" s="32"/>
      <c r="L259" s="32"/>
      <c r="M259" s="32"/>
      <c r="N259" s="32"/>
      <c r="O259" s="32"/>
      <c r="P259" s="32"/>
      <c r="Q259" s="32"/>
      <c r="R259" s="32"/>
      <c r="S259" s="32"/>
      <c r="T259" s="32"/>
      <c r="U259" s="32"/>
      <c r="V259" s="32"/>
      <c r="W259" s="32"/>
      <c r="X259" s="32"/>
      <c r="Y259" s="32"/>
      <c r="Z259" s="32"/>
      <c r="AA259" s="32"/>
    </row>
    <row r="260" spans="1:27" ht="12.75" customHeight="1" x14ac:dyDescent="0.2">
      <c r="A260" s="31"/>
      <c r="B260" s="31"/>
      <c r="C260" s="31"/>
      <c r="D260" s="31"/>
      <c r="E260" s="31"/>
      <c r="F260" s="31"/>
      <c r="G260" s="32"/>
      <c r="H260" s="32"/>
      <c r="I260" s="32"/>
      <c r="J260" s="32"/>
      <c r="K260" s="32"/>
      <c r="L260" s="32"/>
      <c r="M260" s="32"/>
      <c r="N260" s="32"/>
      <c r="O260" s="32"/>
      <c r="P260" s="32"/>
      <c r="Q260" s="32"/>
      <c r="R260" s="32"/>
      <c r="S260" s="32"/>
      <c r="T260" s="32"/>
      <c r="U260" s="32"/>
      <c r="V260" s="32"/>
      <c r="W260" s="32"/>
      <c r="X260" s="32"/>
      <c r="Y260" s="32"/>
      <c r="Z260" s="32"/>
      <c r="AA260" s="32"/>
    </row>
    <row r="261" spans="1:27" ht="12.75" customHeight="1" x14ac:dyDescent="0.2">
      <c r="A261" s="31"/>
      <c r="B261" s="31"/>
      <c r="C261" s="31"/>
      <c r="D261" s="31"/>
      <c r="E261" s="31"/>
      <c r="F261" s="31"/>
      <c r="G261" s="32"/>
      <c r="H261" s="32"/>
      <c r="I261" s="32"/>
      <c r="J261" s="32"/>
      <c r="K261" s="32"/>
      <c r="L261" s="32"/>
      <c r="M261" s="32"/>
      <c r="N261" s="32"/>
      <c r="O261" s="32"/>
      <c r="P261" s="32"/>
      <c r="Q261" s="32"/>
      <c r="R261" s="32"/>
      <c r="S261" s="32"/>
      <c r="T261" s="32"/>
      <c r="U261" s="32"/>
      <c r="V261" s="32"/>
      <c r="W261" s="32"/>
      <c r="X261" s="32"/>
      <c r="Y261" s="32"/>
      <c r="Z261" s="32"/>
      <c r="AA261" s="32"/>
    </row>
    <row r="262" spans="1:27" ht="12.75" customHeight="1" x14ac:dyDescent="0.2">
      <c r="A262" s="31"/>
      <c r="B262" s="31"/>
      <c r="C262" s="31"/>
      <c r="D262" s="31"/>
      <c r="E262" s="31"/>
      <c r="F262" s="31"/>
      <c r="G262" s="32"/>
      <c r="H262" s="32"/>
      <c r="I262" s="32"/>
      <c r="J262" s="32"/>
      <c r="K262" s="32"/>
      <c r="L262" s="32"/>
      <c r="M262" s="32"/>
      <c r="N262" s="32"/>
      <c r="O262" s="32"/>
      <c r="P262" s="32"/>
      <c r="Q262" s="32"/>
      <c r="R262" s="32"/>
      <c r="S262" s="32"/>
      <c r="T262" s="32"/>
      <c r="U262" s="32"/>
      <c r="V262" s="32"/>
      <c r="W262" s="32"/>
      <c r="X262" s="32"/>
      <c r="Y262" s="32"/>
      <c r="Z262" s="32"/>
      <c r="AA262" s="32"/>
    </row>
    <row r="263" spans="1:27" ht="12.75" customHeight="1" x14ac:dyDescent="0.2">
      <c r="A263" s="31"/>
      <c r="B263" s="31"/>
      <c r="C263" s="31"/>
      <c r="D263" s="31"/>
      <c r="E263" s="31"/>
      <c r="F263" s="31"/>
      <c r="G263" s="32"/>
      <c r="H263" s="32"/>
      <c r="I263" s="32"/>
      <c r="J263" s="32"/>
      <c r="K263" s="32"/>
      <c r="L263" s="32"/>
      <c r="M263" s="32"/>
      <c r="N263" s="32"/>
      <c r="O263" s="32"/>
      <c r="P263" s="32"/>
      <c r="Q263" s="32"/>
      <c r="R263" s="32"/>
      <c r="S263" s="32"/>
      <c r="T263" s="32"/>
      <c r="U263" s="32"/>
      <c r="V263" s="32"/>
      <c r="W263" s="32"/>
      <c r="X263" s="32"/>
      <c r="Y263" s="32"/>
      <c r="Z263" s="32"/>
      <c r="AA263" s="32"/>
    </row>
    <row r="264" spans="1:27" ht="12.75" customHeight="1" x14ac:dyDescent="0.2">
      <c r="A264" s="31"/>
      <c r="B264" s="31"/>
      <c r="C264" s="31"/>
      <c r="D264" s="31"/>
      <c r="E264" s="31"/>
      <c r="F264" s="31"/>
      <c r="G264" s="32"/>
      <c r="H264" s="32"/>
      <c r="I264" s="32"/>
      <c r="J264" s="32"/>
      <c r="K264" s="32"/>
      <c r="L264" s="32"/>
      <c r="M264" s="32"/>
      <c r="N264" s="32"/>
      <c r="O264" s="32"/>
      <c r="P264" s="32"/>
      <c r="Q264" s="32"/>
      <c r="R264" s="32"/>
      <c r="S264" s="32"/>
      <c r="T264" s="32"/>
      <c r="U264" s="32"/>
      <c r="V264" s="32"/>
      <c r="W264" s="32"/>
      <c r="X264" s="32"/>
      <c r="Y264" s="32"/>
      <c r="Z264" s="32"/>
      <c r="AA264" s="32"/>
    </row>
    <row r="265" spans="1:27" ht="12.75" customHeight="1" x14ac:dyDescent="0.2">
      <c r="A265" s="31"/>
      <c r="B265" s="31"/>
      <c r="C265" s="31"/>
      <c r="D265" s="31"/>
      <c r="E265" s="31"/>
      <c r="F265" s="31"/>
      <c r="G265" s="32"/>
      <c r="H265" s="32"/>
      <c r="I265" s="32"/>
      <c r="J265" s="32"/>
      <c r="K265" s="32"/>
      <c r="L265" s="32"/>
      <c r="M265" s="32"/>
      <c r="N265" s="32"/>
      <c r="O265" s="32"/>
      <c r="P265" s="32"/>
      <c r="Q265" s="32"/>
      <c r="R265" s="32"/>
      <c r="S265" s="32"/>
      <c r="T265" s="32"/>
      <c r="U265" s="32"/>
      <c r="V265" s="32"/>
      <c r="W265" s="32"/>
      <c r="X265" s="32"/>
      <c r="Y265" s="32"/>
      <c r="Z265" s="32"/>
      <c r="AA265" s="32"/>
    </row>
    <row r="266" spans="1:27" ht="12.75" customHeight="1" x14ac:dyDescent="0.2">
      <c r="A266" s="31"/>
      <c r="B266" s="31"/>
      <c r="C266" s="31"/>
      <c r="D266" s="31"/>
      <c r="E266" s="31"/>
      <c r="F266" s="31"/>
      <c r="G266" s="32"/>
      <c r="H266" s="32"/>
      <c r="I266" s="32"/>
      <c r="J266" s="32"/>
      <c r="K266" s="32"/>
      <c r="L266" s="32"/>
      <c r="M266" s="32"/>
      <c r="N266" s="32"/>
      <c r="O266" s="32"/>
      <c r="P266" s="32"/>
      <c r="Q266" s="32"/>
      <c r="R266" s="32"/>
      <c r="S266" s="32"/>
      <c r="T266" s="32"/>
      <c r="U266" s="32"/>
      <c r="V266" s="32"/>
      <c r="W266" s="32"/>
      <c r="X266" s="32"/>
      <c r="Y266" s="32"/>
      <c r="Z266" s="32"/>
      <c r="AA266" s="32"/>
    </row>
    <row r="267" spans="1:27" ht="12.75" customHeight="1" x14ac:dyDescent="0.2">
      <c r="A267" s="31"/>
      <c r="B267" s="31"/>
      <c r="C267" s="31"/>
      <c r="D267" s="31"/>
      <c r="E267" s="31"/>
      <c r="F267" s="31"/>
      <c r="G267" s="32"/>
      <c r="H267" s="32"/>
      <c r="I267" s="32"/>
      <c r="J267" s="32"/>
      <c r="K267" s="32"/>
      <c r="L267" s="32"/>
      <c r="M267" s="32"/>
      <c r="N267" s="32"/>
      <c r="O267" s="32"/>
      <c r="P267" s="32"/>
      <c r="Q267" s="32"/>
      <c r="R267" s="32"/>
      <c r="S267" s="32"/>
      <c r="T267" s="32"/>
      <c r="U267" s="32"/>
      <c r="V267" s="32"/>
      <c r="W267" s="32"/>
      <c r="X267" s="32"/>
      <c r="Y267" s="32"/>
      <c r="Z267" s="32"/>
      <c r="AA267" s="32"/>
    </row>
    <row r="268" spans="1:27" ht="12.75" customHeight="1" x14ac:dyDescent="0.2">
      <c r="A268" s="31"/>
      <c r="B268" s="31"/>
      <c r="C268" s="31"/>
      <c r="D268" s="31"/>
      <c r="E268" s="31"/>
      <c r="F268" s="31"/>
      <c r="G268" s="32"/>
      <c r="H268" s="32"/>
      <c r="I268" s="32"/>
      <c r="J268" s="32"/>
      <c r="K268" s="32"/>
      <c r="L268" s="32"/>
      <c r="M268" s="32"/>
      <c r="N268" s="32"/>
      <c r="O268" s="32"/>
      <c r="P268" s="32"/>
      <c r="Q268" s="32"/>
      <c r="R268" s="32"/>
      <c r="S268" s="32"/>
      <c r="T268" s="32"/>
      <c r="U268" s="32"/>
      <c r="V268" s="32"/>
      <c r="W268" s="32"/>
      <c r="X268" s="32"/>
      <c r="Y268" s="32"/>
      <c r="Z268" s="32"/>
      <c r="AA268" s="32"/>
    </row>
    <row r="269" spans="1:27" ht="12.75" customHeight="1" x14ac:dyDescent="0.2">
      <c r="A269" s="31"/>
      <c r="B269" s="31"/>
      <c r="C269" s="31"/>
      <c r="D269" s="31"/>
      <c r="E269" s="31"/>
      <c r="F269" s="31"/>
      <c r="G269" s="32"/>
      <c r="H269" s="32"/>
      <c r="I269" s="32"/>
      <c r="J269" s="32"/>
      <c r="K269" s="32"/>
      <c r="L269" s="32"/>
      <c r="M269" s="32"/>
      <c r="N269" s="32"/>
      <c r="O269" s="32"/>
      <c r="P269" s="32"/>
      <c r="Q269" s="32"/>
      <c r="R269" s="32"/>
      <c r="S269" s="32"/>
      <c r="T269" s="32"/>
      <c r="U269" s="32"/>
      <c r="V269" s="32"/>
      <c r="W269" s="32"/>
      <c r="X269" s="32"/>
      <c r="Y269" s="32"/>
      <c r="Z269" s="32"/>
      <c r="AA269" s="32"/>
    </row>
    <row r="270" spans="1:27" ht="12.75" customHeight="1" x14ac:dyDescent="0.2">
      <c r="A270" s="31"/>
      <c r="B270" s="31"/>
      <c r="C270" s="31"/>
      <c r="D270" s="31"/>
      <c r="E270" s="31"/>
      <c r="F270" s="31"/>
      <c r="G270" s="32"/>
      <c r="H270" s="32"/>
      <c r="I270" s="32"/>
      <c r="J270" s="32"/>
      <c r="K270" s="32"/>
      <c r="L270" s="32"/>
      <c r="M270" s="32"/>
      <c r="N270" s="32"/>
      <c r="O270" s="32"/>
      <c r="P270" s="32"/>
      <c r="Q270" s="32"/>
      <c r="R270" s="32"/>
      <c r="S270" s="32"/>
      <c r="T270" s="32"/>
      <c r="U270" s="32"/>
      <c r="V270" s="32"/>
      <c r="W270" s="32"/>
      <c r="X270" s="32"/>
      <c r="Y270" s="32"/>
      <c r="Z270" s="32"/>
      <c r="AA270" s="32"/>
    </row>
    <row r="271" spans="1:27" ht="12.75" customHeight="1" x14ac:dyDescent="0.2">
      <c r="A271" s="31"/>
      <c r="B271" s="31"/>
      <c r="C271" s="31"/>
      <c r="D271" s="31"/>
      <c r="E271" s="31"/>
      <c r="F271" s="31"/>
      <c r="G271" s="32"/>
      <c r="H271" s="32"/>
      <c r="I271" s="32"/>
      <c r="J271" s="32"/>
      <c r="K271" s="32"/>
      <c r="L271" s="32"/>
      <c r="M271" s="32"/>
      <c r="N271" s="32"/>
      <c r="O271" s="32"/>
      <c r="P271" s="32"/>
      <c r="Q271" s="32"/>
      <c r="R271" s="32"/>
      <c r="S271" s="32"/>
      <c r="T271" s="32"/>
      <c r="U271" s="32"/>
      <c r="V271" s="32"/>
      <c r="W271" s="32"/>
      <c r="X271" s="32"/>
      <c r="Y271" s="32"/>
      <c r="Z271" s="32"/>
      <c r="AA271" s="32"/>
    </row>
    <row r="272" spans="1:27" ht="12.75" customHeight="1" x14ac:dyDescent="0.2">
      <c r="A272" s="31"/>
      <c r="B272" s="31"/>
      <c r="C272" s="31"/>
      <c r="D272" s="31"/>
      <c r="E272" s="31"/>
      <c r="F272" s="31"/>
      <c r="G272" s="32"/>
      <c r="H272" s="32"/>
      <c r="I272" s="32"/>
      <c r="J272" s="32"/>
      <c r="K272" s="32"/>
      <c r="L272" s="32"/>
      <c r="M272" s="32"/>
      <c r="N272" s="32"/>
      <c r="O272" s="32"/>
      <c r="P272" s="32"/>
      <c r="Q272" s="32"/>
      <c r="R272" s="32"/>
      <c r="S272" s="32"/>
      <c r="T272" s="32"/>
      <c r="U272" s="32"/>
      <c r="V272" s="32"/>
      <c r="W272" s="32"/>
      <c r="X272" s="32"/>
      <c r="Y272" s="32"/>
      <c r="Z272" s="32"/>
      <c r="AA272" s="32"/>
    </row>
    <row r="273" spans="1:27" ht="12.75" customHeight="1" x14ac:dyDescent="0.2">
      <c r="A273" s="31"/>
      <c r="B273" s="31"/>
      <c r="C273" s="31"/>
      <c r="D273" s="31"/>
      <c r="E273" s="31"/>
      <c r="F273" s="31"/>
      <c r="G273" s="32"/>
      <c r="H273" s="32"/>
      <c r="I273" s="32"/>
      <c r="J273" s="32"/>
      <c r="K273" s="32"/>
      <c r="L273" s="32"/>
      <c r="M273" s="32"/>
      <c r="N273" s="32"/>
      <c r="O273" s="32"/>
      <c r="P273" s="32"/>
      <c r="Q273" s="32"/>
      <c r="R273" s="32"/>
      <c r="S273" s="32"/>
      <c r="T273" s="32"/>
      <c r="U273" s="32"/>
      <c r="V273" s="32"/>
      <c r="W273" s="32"/>
      <c r="X273" s="32"/>
      <c r="Y273" s="32"/>
      <c r="Z273" s="32"/>
      <c r="AA273" s="32"/>
    </row>
    <row r="274" spans="1:27" ht="12.75" customHeight="1" x14ac:dyDescent="0.2">
      <c r="A274" s="31"/>
      <c r="B274" s="31"/>
      <c r="C274" s="31"/>
      <c r="D274" s="31"/>
      <c r="E274" s="31"/>
      <c r="F274" s="31"/>
      <c r="G274" s="32"/>
      <c r="H274" s="32"/>
      <c r="I274" s="32"/>
      <c r="J274" s="32"/>
      <c r="K274" s="32"/>
      <c r="L274" s="32"/>
      <c r="M274" s="32"/>
      <c r="N274" s="32"/>
      <c r="O274" s="32"/>
      <c r="P274" s="32"/>
      <c r="Q274" s="32"/>
      <c r="R274" s="32"/>
      <c r="S274" s="32"/>
      <c r="T274" s="32"/>
      <c r="U274" s="32"/>
      <c r="V274" s="32"/>
      <c r="W274" s="32"/>
      <c r="X274" s="32"/>
      <c r="Y274" s="32"/>
      <c r="Z274" s="32"/>
      <c r="AA274" s="32"/>
    </row>
    <row r="275" spans="1:27" ht="12.75" customHeight="1" x14ac:dyDescent="0.2">
      <c r="A275" s="31"/>
      <c r="B275" s="31"/>
      <c r="C275" s="31"/>
      <c r="D275" s="31"/>
      <c r="E275" s="31"/>
      <c r="F275" s="31"/>
      <c r="G275" s="32"/>
      <c r="H275" s="32"/>
      <c r="I275" s="32"/>
      <c r="J275" s="32"/>
      <c r="K275" s="32"/>
      <c r="L275" s="32"/>
      <c r="M275" s="32"/>
      <c r="N275" s="32"/>
      <c r="O275" s="32"/>
      <c r="P275" s="32"/>
      <c r="Q275" s="32"/>
      <c r="R275" s="32"/>
      <c r="S275" s="32"/>
      <c r="T275" s="32"/>
      <c r="U275" s="32"/>
      <c r="V275" s="32"/>
      <c r="W275" s="32"/>
      <c r="X275" s="32"/>
      <c r="Y275" s="32"/>
      <c r="Z275" s="32"/>
      <c r="AA275" s="32"/>
    </row>
    <row r="276" spans="1:27" ht="12.75" customHeight="1" x14ac:dyDescent="0.2">
      <c r="A276" s="31"/>
      <c r="B276" s="31"/>
      <c r="C276" s="31"/>
      <c r="D276" s="31"/>
      <c r="E276" s="31"/>
      <c r="F276" s="31"/>
      <c r="G276" s="32"/>
      <c r="H276" s="32"/>
      <c r="I276" s="32"/>
      <c r="J276" s="32"/>
      <c r="K276" s="32"/>
      <c r="L276" s="32"/>
      <c r="M276" s="32"/>
      <c r="N276" s="32"/>
      <c r="O276" s="32"/>
      <c r="P276" s="32"/>
      <c r="Q276" s="32"/>
      <c r="R276" s="32"/>
      <c r="S276" s="32"/>
      <c r="T276" s="32"/>
      <c r="U276" s="32"/>
      <c r="V276" s="32"/>
      <c r="W276" s="32"/>
      <c r="X276" s="32"/>
      <c r="Y276" s="32"/>
      <c r="Z276" s="32"/>
      <c r="AA276" s="32"/>
    </row>
    <row r="277" spans="1:27" ht="12.75" customHeight="1" x14ac:dyDescent="0.2">
      <c r="A277" s="31"/>
      <c r="B277" s="31"/>
      <c r="C277" s="31"/>
      <c r="D277" s="31"/>
      <c r="E277" s="31"/>
      <c r="F277" s="31"/>
      <c r="G277" s="32"/>
      <c r="H277" s="32"/>
      <c r="I277" s="32"/>
      <c r="J277" s="32"/>
      <c r="K277" s="32"/>
      <c r="L277" s="32"/>
      <c r="M277" s="32"/>
      <c r="N277" s="32"/>
      <c r="O277" s="32"/>
      <c r="P277" s="32"/>
      <c r="Q277" s="32"/>
      <c r="R277" s="32"/>
      <c r="S277" s="32"/>
      <c r="T277" s="32"/>
      <c r="U277" s="32"/>
      <c r="V277" s="32"/>
      <c r="W277" s="32"/>
      <c r="X277" s="32"/>
      <c r="Y277" s="32"/>
      <c r="Z277" s="32"/>
      <c r="AA277" s="32"/>
    </row>
    <row r="278" spans="1:27" ht="12.75" customHeight="1" x14ac:dyDescent="0.2">
      <c r="A278" s="31"/>
      <c r="B278" s="31"/>
      <c r="C278" s="31"/>
      <c r="D278" s="31"/>
      <c r="E278" s="31"/>
      <c r="F278" s="31"/>
      <c r="G278" s="32"/>
      <c r="H278" s="32"/>
      <c r="I278" s="32"/>
      <c r="J278" s="32"/>
      <c r="K278" s="32"/>
      <c r="L278" s="32"/>
      <c r="M278" s="32"/>
      <c r="N278" s="32"/>
      <c r="O278" s="32"/>
      <c r="P278" s="32"/>
      <c r="Q278" s="32"/>
      <c r="R278" s="32"/>
      <c r="S278" s="32"/>
      <c r="T278" s="32"/>
      <c r="U278" s="32"/>
      <c r="V278" s="32"/>
      <c r="W278" s="32"/>
      <c r="X278" s="32"/>
      <c r="Y278" s="32"/>
      <c r="Z278" s="32"/>
      <c r="AA278" s="32"/>
    </row>
    <row r="279" spans="1:27" ht="12.75" customHeight="1" x14ac:dyDescent="0.2">
      <c r="A279" s="31"/>
      <c r="B279" s="31"/>
      <c r="C279" s="31"/>
      <c r="D279" s="31"/>
      <c r="E279" s="31"/>
      <c r="F279" s="31"/>
      <c r="G279" s="32"/>
      <c r="H279" s="32"/>
      <c r="I279" s="32"/>
      <c r="J279" s="32"/>
      <c r="K279" s="32"/>
      <c r="L279" s="32"/>
      <c r="M279" s="32"/>
      <c r="N279" s="32"/>
      <c r="O279" s="32"/>
      <c r="P279" s="32"/>
      <c r="Q279" s="32"/>
      <c r="R279" s="32"/>
      <c r="S279" s="32"/>
      <c r="T279" s="32"/>
      <c r="U279" s="32"/>
      <c r="V279" s="32"/>
      <c r="W279" s="32"/>
      <c r="X279" s="32"/>
      <c r="Y279" s="32"/>
      <c r="Z279" s="32"/>
      <c r="AA279" s="32"/>
    </row>
    <row r="280" spans="1:27" ht="12.75" customHeight="1" x14ac:dyDescent="0.2">
      <c r="A280" s="31"/>
      <c r="B280" s="31"/>
      <c r="C280" s="31"/>
      <c r="D280" s="31"/>
      <c r="E280" s="31"/>
      <c r="F280" s="31"/>
      <c r="G280" s="32"/>
      <c r="H280" s="32"/>
      <c r="I280" s="32"/>
      <c r="J280" s="32"/>
      <c r="K280" s="32"/>
      <c r="L280" s="32"/>
      <c r="M280" s="32"/>
      <c r="N280" s="32"/>
      <c r="O280" s="32"/>
      <c r="P280" s="32"/>
      <c r="Q280" s="32"/>
      <c r="R280" s="32"/>
      <c r="S280" s="32"/>
      <c r="T280" s="32"/>
      <c r="U280" s="32"/>
      <c r="V280" s="32"/>
      <c r="W280" s="32"/>
      <c r="X280" s="32"/>
      <c r="Y280" s="32"/>
      <c r="Z280" s="32"/>
      <c r="AA280" s="32"/>
    </row>
    <row r="281" spans="1:27" ht="12.75" customHeight="1" x14ac:dyDescent="0.2">
      <c r="A281" s="31"/>
      <c r="B281" s="31"/>
      <c r="C281" s="31"/>
      <c r="D281" s="31"/>
      <c r="E281" s="31"/>
      <c r="F281" s="31"/>
      <c r="G281" s="32"/>
      <c r="H281" s="32"/>
      <c r="I281" s="32"/>
      <c r="J281" s="32"/>
      <c r="K281" s="32"/>
      <c r="L281" s="32"/>
      <c r="M281" s="32"/>
      <c r="N281" s="32"/>
      <c r="O281" s="32"/>
      <c r="P281" s="32"/>
      <c r="Q281" s="32"/>
      <c r="R281" s="32"/>
      <c r="S281" s="32"/>
      <c r="T281" s="32"/>
      <c r="U281" s="32"/>
      <c r="V281" s="32"/>
      <c r="W281" s="32"/>
      <c r="X281" s="32"/>
      <c r="Y281" s="32"/>
      <c r="Z281" s="32"/>
      <c r="AA281" s="32"/>
    </row>
    <row r="282" spans="1:27" ht="12.75" customHeight="1" x14ac:dyDescent="0.2">
      <c r="A282" s="31"/>
      <c r="B282" s="31"/>
      <c r="C282" s="31"/>
      <c r="D282" s="31"/>
      <c r="E282" s="31"/>
      <c r="F282" s="31"/>
      <c r="G282" s="32"/>
      <c r="H282" s="32"/>
      <c r="I282" s="32"/>
      <c r="J282" s="32"/>
      <c r="K282" s="32"/>
      <c r="L282" s="32"/>
      <c r="M282" s="32"/>
      <c r="N282" s="32"/>
      <c r="O282" s="32"/>
      <c r="P282" s="32"/>
      <c r="Q282" s="32"/>
      <c r="R282" s="32"/>
      <c r="S282" s="32"/>
      <c r="T282" s="32"/>
      <c r="U282" s="32"/>
      <c r="V282" s="32"/>
      <c r="W282" s="32"/>
      <c r="X282" s="32"/>
      <c r="Y282" s="32"/>
      <c r="Z282" s="32"/>
      <c r="AA282" s="32"/>
    </row>
    <row r="283" spans="1:27" ht="12.75" customHeight="1" x14ac:dyDescent="0.2">
      <c r="A283" s="31"/>
      <c r="B283" s="31"/>
      <c r="C283" s="31"/>
      <c r="D283" s="31"/>
      <c r="E283" s="31"/>
      <c r="F283" s="31"/>
      <c r="G283" s="32"/>
      <c r="H283" s="32"/>
      <c r="I283" s="32"/>
      <c r="J283" s="32"/>
      <c r="K283" s="32"/>
      <c r="L283" s="32"/>
      <c r="M283" s="32"/>
      <c r="N283" s="32"/>
      <c r="O283" s="32"/>
      <c r="P283" s="32"/>
      <c r="Q283" s="32"/>
      <c r="R283" s="32"/>
      <c r="S283" s="32"/>
      <c r="T283" s="32"/>
      <c r="U283" s="32"/>
      <c r="V283" s="32"/>
      <c r="W283" s="32"/>
      <c r="X283" s="32"/>
      <c r="Y283" s="32"/>
      <c r="Z283" s="32"/>
      <c r="AA283" s="32"/>
    </row>
    <row r="284" spans="1:27" ht="12.75" customHeight="1" x14ac:dyDescent="0.2">
      <c r="A284" s="31"/>
      <c r="B284" s="31"/>
      <c r="C284" s="31"/>
      <c r="D284" s="31"/>
      <c r="E284" s="31"/>
      <c r="F284" s="31"/>
      <c r="G284" s="32"/>
      <c r="H284" s="32"/>
      <c r="I284" s="32"/>
      <c r="J284" s="32"/>
      <c r="K284" s="32"/>
      <c r="L284" s="32"/>
      <c r="M284" s="32"/>
      <c r="N284" s="32"/>
      <c r="O284" s="32"/>
      <c r="P284" s="32"/>
      <c r="Q284" s="32"/>
      <c r="R284" s="32"/>
      <c r="S284" s="32"/>
      <c r="T284" s="32"/>
      <c r="U284" s="32"/>
      <c r="V284" s="32"/>
      <c r="W284" s="32"/>
      <c r="X284" s="32"/>
      <c r="Y284" s="32"/>
      <c r="Z284" s="32"/>
      <c r="AA284" s="32"/>
    </row>
    <row r="285" spans="1:27" ht="12.75" customHeight="1" x14ac:dyDescent="0.2">
      <c r="A285" s="31"/>
      <c r="B285" s="31"/>
      <c r="C285" s="31"/>
      <c r="D285" s="31"/>
      <c r="E285" s="31"/>
      <c r="F285" s="31"/>
      <c r="G285" s="32"/>
      <c r="H285" s="32"/>
      <c r="I285" s="32"/>
      <c r="J285" s="32"/>
      <c r="K285" s="32"/>
      <c r="L285" s="32"/>
      <c r="M285" s="32"/>
      <c r="N285" s="32"/>
      <c r="O285" s="32"/>
      <c r="P285" s="32"/>
      <c r="Q285" s="32"/>
      <c r="R285" s="32"/>
      <c r="S285" s="32"/>
      <c r="T285" s="32"/>
      <c r="U285" s="32"/>
      <c r="V285" s="32"/>
      <c r="W285" s="32"/>
      <c r="X285" s="32"/>
      <c r="Y285" s="32"/>
      <c r="Z285" s="32"/>
      <c r="AA285" s="32"/>
    </row>
    <row r="286" spans="1:27" ht="12.75" customHeight="1" x14ac:dyDescent="0.2">
      <c r="A286" s="31"/>
      <c r="B286" s="31"/>
      <c r="C286" s="31"/>
      <c r="D286" s="31"/>
      <c r="E286" s="31"/>
      <c r="F286" s="31"/>
      <c r="G286" s="32"/>
      <c r="H286" s="32"/>
      <c r="I286" s="32"/>
      <c r="J286" s="32"/>
      <c r="K286" s="32"/>
      <c r="L286" s="32"/>
      <c r="M286" s="32"/>
      <c r="N286" s="32"/>
      <c r="O286" s="32"/>
      <c r="P286" s="32"/>
      <c r="Q286" s="32"/>
      <c r="R286" s="32"/>
      <c r="S286" s="32"/>
      <c r="T286" s="32"/>
      <c r="U286" s="32"/>
      <c r="V286" s="32"/>
      <c r="W286" s="32"/>
      <c r="X286" s="32"/>
      <c r="Y286" s="32"/>
      <c r="Z286" s="32"/>
      <c r="AA286" s="32"/>
    </row>
    <row r="287" spans="1:27" ht="12.75" customHeight="1" x14ac:dyDescent="0.2">
      <c r="A287" s="31"/>
      <c r="B287" s="31"/>
      <c r="C287" s="31"/>
      <c r="D287" s="31"/>
      <c r="E287" s="31"/>
      <c r="F287" s="31"/>
      <c r="G287" s="32"/>
      <c r="H287" s="32"/>
      <c r="I287" s="32"/>
      <c r="J287" s="32"/>
      <c r="K287" s="32"/>
      <c r="L287" s="32"/>
      <c r="M287" s="32"/>
      <c r="N287" s="32"/>
      <c r="O287" s="32"/>
      <c r="P287" s="32"/>
      <c r="Q287" s="32"/>
      <c r="R287" s="32"/>
      <c r="S287" s="32"/>
      <c r="T287" s="32"/>
      <c r="U287" s="32"/>
      <c r="V287" s="32"/>
      <c r="W287" s="32"/>
      <c r="X287" s="32"/>
      <c r="Y287" s="32"/>
      <c r="Z287" s="32"/>
      <c r="AA287" s="32"/>
    </row>
    <row r="288" spans="1:27" ht="12.75" customHeight="1" x14ac:dyDescent="0.2">
      <c r="A288" s="31"/>
      <c r="B288" s="31"/>
      <c r="C288" s="31"/>
      <c r="D288" s="31"/>
      <c r="E288" s="31"/>
      <c r="F288" s="31"/>
      <c r="G288" s="32"/>
      <c r="H288" s="32"/>
      <c r="I288" s="32"/>
      <c r="J288" s="32"/>
      <c r="K288" s="32"/>
      <c r="L288" s="32"/>
      <c r="M288" s="32"/>
      <c r="N288" s="32"/>
      <c r="O288" s="32"/>
      <c r="P288" s="32"/>
      <c r="Q288" s="32"/>
      <c r="R288" s="32"/>
      <c r="S288" s="32"/>
      <c r="T288" s="32"/>
      <c r="U288" s="32"/>
      <c r="V288" s="32"/>
      <c r="W288" s="32"/>
      <c r="X288" s="32"/>
      <c r="Y288" s="32"/>
      <c r="Z288" s="32"/>
      <c r="AA288" s="32"/>
    </row>
    <row r="289" spans="1:27" ht="12.75" customHeight="1" x14ac:dyDescent="0.2">
      <c r="A289" s="31"/>
      <c r="B289" s="31"/>
      <c r="C289" s="31"/>
      <c r="D289" s="31"/>
      <c r="E289" s="31"/>
      <c r="F289" s="31"/>
      <c r="G289" s="32"/>
      <c r="H289" s="32"/>
      <c r="I289" s="32"/>
      <c r="J289" s="32"/>
      <c r="K289" s="32"/>
      <c r="L289" s="32"/>
      <c r="M289" s="32"/>
      <c r="N289" s="32"/>
      <c r="O289" s="32"/>
      <c r="P289" s="32"/>
      <c r="Q289" s="32"/>
      <c r="R289" s="32"/>
      <c r="S289" s="32"/>
      <c r="T289" s="32"/>
      <c r="U289" s="32"/>
      <c r="V289" s="32"/>
      <c r="W289" s="32"/>
      <c r="X289" s="32"/>
      <c r="Y289" s="32"/>
      <c r="Z289" s="32"/>
      <c r="AA289" s="32"/>
    </row>
    <row r="290" spans="1:27" ht="12.75" customHeight="1" x14ac:dyDescent="0.2">
      <c r="A290" s="31"/>
      <c r="B290" s="31"/>
      <c r="C290" s="31"/>
      <c r="D290" s="31"/>
      <c r="E290" s="31"/>
      <c r="F290" s="31"/>
      <c r="G290" s="32"/>
      <c r="H290" s="32"/>
      <c r="I290" s="32"/>
      <c r="J290" s="32"/>
      <c r="K290" s="32"/>
      <c r="L290" s="32"/>
      <c r="M290" s="32"/>
      <c r="N290" s="32"/>
      <c r="O290" s="32"/>
      <c r="P290" s="32"/>
      <c r="Q290" s="32"/>
      <c r="R290" s="32"/>
      <c r="S290" s="32"/>
      <c r="T290" s="32"/>
      <c r="U290" s="32"/>
      <c r="V290" s="32"/>
      <c r="W290" s="32"/>
      <c r="X290" s="32"/>
      <c r="Y290" s="32"/>
      <c r="Z290" s="32"/>
      <c r="AA290" s="32"/>
    </row>
    <row r="291" spans="1:27" ht="12.75" customHeight="1" x14ac:dyDescent="0.2">
      <c r="A291" s="31"/>
      <c r="B291" s="31"/>
      <c r="C291" s="31"/>
      <c r="D291" s="31"/>
      <c r="E291" s="31"/>
      <c r="F291" s="31"/>
      <c r="G291" s="32"/>
      <c r="H291" s="32"/>
      <c r="I291" s="32"/>
      <c r="J291" s="32"/>
      <c r="K291" s="32"/>
      <c r="L291" s="32"/>
      <c r="M291" s="32"/>
      <c r="N291" s="32"/>
      <c r="O291" s="32"/>
      <c r="P291" s="32"/>
      <c r="Q291" s="32"/>
      <c r="R291" s="32"/>
      <c r="S291" s="32"/>
      <c r="T291" s="32"/>
      <c r="U291" s="32"/>
      <c r="V291" s="32"/>
      <c r="W291" s="32"/>
      <c r="X291" s="32"/>
      <c r="Y291" s="32"/>
      <c r="Z291" s="32"/>
      <c r="AA291" s="32"/>
    </row>
    <row r="292" spans="1:27" ht="12.75" customHeight="1" x14ac:dyDescent="0.2">
      <c r="A292" s="31"/>
      <c r="B292" s="31"/>
      <c r="C292" s="31"/>
      <c r="D292" s="31"/>
      <c r="E292" s="31"/>
      <c r="F292" s="31"/>
      <c r="G292" s="32"/>
      <c r="H292" s="32"/>
      <c r="I292" s="32"/>
      <c r="J292" s="32"/>
      <c r="K292" s="32"/>
      <c r="L292" s="32"/>
      <c r="M292" s="32"/>
      <c r="N292" s="32"/>
      <c r="O292" s="32"/>
      <c r="P292" s="32"/>
      <c r="Q292" s="32"/>
      <c r="R292" s="32"/>
      <c r="S292" s="32"/>
      <c r="T292" s="32"/>
      <c r="U292" s="32"/>
      <c r="V292" s="32"/>
      <c r="W292" s="32"/>
      <c r="X292" s="32"/>
      <c r="Y292" s="32"/>
      <c r="Z292" s="32"/>
      <c r="AA292" s="32"/>
    </row>
    <row r="293" spans="1:27" ht="12.75" customHeight="1" x14ac:dyDescent="0.2">
      <c r="A293" s="31"/>
      <c r="B293" s="31"/>
      <c r="C293" s="31"/>
      <c r="D293" s="31"/>
      <c r="E293" s="31"/>
      <c r="F293" s="31"/>
      <c r="G293" s="32"/>
      <c r="H293" s="32"/>
      <c r="I293" s="32"/>
      <c r="J293" s="32"/>
      <c r="K293" s="32"/>
      <c r="L293" s="32"/>
      <c r="M293" s="32"/>
      <c r="N293" s="32"/>
      <c r="O293" s="32"/>
      <c r="P293" s="32"/>
      <c r="Q293" s="32"/>
      <c r="R293" s="32"/>
      <c r="S293" s="32"/>
      <c r="T293" s="32"/>
      <c r="U293" s="32"/>
      <c r="V293" s="32"/>
      <c r="W293" s="32"/>
      <c r="X293" s="32"/>
      <c r="Y293" s="32"/>
      <c r="Z293" s="32"/>
      <c r="AA293" s="32"/>
    </row>
    <row r="294" spans="1:27" ht="12.75" customHeight="1" x14ac:dyDescent="0.2">
      <c r="A294" s="31"/>
      <c r="B294" s="31"/>
      <c r="C294" s="31"/>
      <c r="D294" s="31"/>
      <c r="E294" s="31"/>
      <c r="F294" s="31"/>
      <c r="G294" s="32"/>
      <c r="H294" s="32"/>
      <c r="I294" s="32"/>
      <c r="J294" s="32"/>
      <c r="K294" s="32"/>
      <c r="L294" s="32"/>
      <c r="M294" s="32"/>
      <c r="N294" s="32"/>
      <c r="O294" s="32"/>
      <c r="P294" s="32"/>
      <c r="Q294" s="32"/>
      <c r="R294" s="32"/>
      <c r="S294" s="32"/>
      <c r="T294" s="32"/>
      <c r="U294" s="32"/>
      <c r="V294" s="32"/>
      <c r="W294" s="32"/>
      <c r="X294" s="32"/>
      <c r="Y294" s="32"/>
      <c r="Z294" s="32"/>
      <c r="AA294" s="32"/>
    </row>
    <row r="295" spans="1:27" ht="12.75" customHeight="1" x14ac:dyDescent="0.2">
      <c r="A295" s="31"/>
      <c r="B295" s="31"/>
      <c r="C295" s="31"/>
      <c r="D295" s="31"/>
      <c r="E295" s="31"/>
      <c r="F295" s="31"/>
      <c r="G295" s="32"/>
      <c r="H295" s="32"/>
      <c r="I295" s="32"/>
      <c r="J295" s="32"/>
      <c r="K295" s="32"/>
      <c r="L295" s="32"/>
      <c r="M295" s="32"/>
      <c r="N295" s="32"/>
      <c r="O295" s="32"/>
      <c r="P295" s="32"/>
      <c r="Q295" s="32"/>
      <c r="R295" s="32"/>
      <c r="S295" s="32"/>
      <c r="T295" s="32"/>
      <c r="U295" s="32"/>
      <c r="V295" s="32"/>
      <c r="W295" s="32"/>
      <c r="X295" s="32"/>
      <c r="Y295" s="32"/>
      <c r="Z295" s="32"/>
      <c r="AA295" s="32"/>
    </row>
    <row r="296" spans="1:27" ht="12.75" customHeight="1" x14ac:dyDescent="0.2">
      <c r="A296" s="31"/>
      <c r="B296" s="31"/>
      <c r="C296" s="31"/>
      <c r="D296" s="31"/>
      <c r="E296" s="31"/>
      <c r="F296" s="31"/>
      <c r="G296" s="32"/>
      <c r="H296" s="32"/>
      <c r="I296" s="32"/>
      <c r="J296" s="32"/>
      <c r="K296" s="32"/>
      <c r="L296" s="32"/>
      <c r="M296" s="32"/>
      <c r="N296" s="32"/>
      <c r="O296" s="32"/>
      <c r="P296" s="32"/>
      <c r="Q296" s="32"/>
      <c r="R296" s="32"/>
      <c r="S296" s="32"/>
      <c r="T296" s="32"/>
      <c r="U296" s="32"/>
      <c r="V296" s="32"/>
      <c r="W296" s="32"/>
      <c r="X296" s="32"/>
      <c r="Y296" s="32"/>
      <c r="Z296" s="32"/>
      <c r="AA296" s="32"/>
    </row>
    <row r="297" spans="1:27" ht="12.75" customHeight="1" x14ac:dyDescent="0.2">
      <c r="A297" s="31"/>
      <c r="B297" s="31"/>
      <c r="C297" s="31"/>
      <c r="D297" s="31"/>
      <c r="E297" s="31"/>
      <c r="F297" s="31"/>
      <c r="G297" s="32"/>
      <c r="H297" s="32"/>
      <c r="I297" s="32"/>
      <c r="J297" s="32"/>
      <c r="K297" s="32"/>
      <c r="L297" s="32"/>
      <c r="M297" s="32"/>
      <c r="N297" s="32"/>
      <c r="O297" s="32"/>
      <c r="P297" s="32"/>
      <c r="Q297" s="32"/>
      <c r="R297" s="32"/>
      <c r="S297" s="32"/>
      <c r="T297" s="32"/>
      <c r="U297" s="32"/>
      <c r="V297" s="32"/>
      <c r="W297" s="32"/>
      <c r="X297" s="32"/>
      <c r="Y297" s="32"/>
      <c r="Z297" s="32"/>
      <c r="AA297" s="32"/>
    </row>
    <row r="298" spans="1:27" ht="12.75" customHeight="1" x14ac:dyDescent="0.2">
      <c r="A298" s="31"/>
      <c r="B298" s="31"/>
      <c r="C298" s="31"/>
      <c r="D298" s="31"/>
      <c r="E298" s="31"/>
      <c r="F298" s="31"/>
      <c r="G298" s="32"/>
      <c r="H298" s="32"/>
      <c r="I298" s="32"/>
      <c r="J298" s="32"/>
      <c r="K298" s="32"/>
      <c r="L298" s="32"/>
      <c r="M298" s="32"/>
      <c r="N298" s="32"/>
      <c r="O298" s="32"/>
      <c r="P298" s="32"/>
      <c r="Q298" s="32"/>
      <c r="R298" s="32"/>
      <c r="S298" s="32"/>
      <c r="T298" s="32"/>
      <c r="U298" s="32"/>
      <c r="V298" s="32"/>
      <c r="W298" s="32"/>
      <c r="X298" s="32"/>
      <c r="Y298" s="32"/>
      <c r="Z298" s="32"/>
      <c r="AA298" s="32"/>
    </row>
    <row r="299" spans="1:27" ht="12.75" customHeight="1" x14ac:dyDescent="0.2">
      <c r="A299" s="31"/>
      <c r="B299" s="31"/>
      <c r="C299" s="31"/>
      <c r="D299" s="31"/>
      <c r="E299" s="31"/>
      <c r="F299" s="31"/>
      <c r="G299" s="32"/>
      <c r="H299" s="32"/>
      <c r="I299" s="32"/>
      <c r="J299" s="32"/>
      <c r="K299" s="32"/>
      <c r="L299" s="32"/>
      <c r="M299" s="32"/>
      <c r="N299" s="32"/>
      <c r="O299" s="32"/>
      <c r="P299" s="32"/>
      <c r="Q299" s="32"/>
      <c r="R299" s="32"/>
      <c r="S299" s="32"/>
      <c r="T299" s="32"/>
      <c r="U299" s="32"/>
      <c r="V299" s="32"/>
      <c r="W299" s="32"/>
      <c r="X299" s="32"/>
      <c r="Y299" s="32"/>
      <c r="Z299" s="32"/>
      <c r="AA299" s="32"/>
    </row>
    <row r="300" spans="1:27" ht="12.75" customHeight="1" x14ac:dyDescent="0.2">
      <c r="A300" s="31"/>
      <c r="B300" s="31"/>
      <c r="C300" s="31"/>
      <c r="D300" s="31"/>
      <c r="E300" s="31"/>
      <c r="F300" s="31"/>
      <c r="G300" s="32"/>
      <c r="H300" s="32"/>
      <c r="I300" s="32"/>
      <c r="J300" s="32"/>
      <c r="K300" s="32"/>
      <c r="L300" s="32"/>
      <c r="M300" s="32"/>
      <c r="N300" s="32"/>
      <c r="O300" s="32"/>
      <c r="P300" s="32"/>
      <c r="Q300" s="32"/>
      <c r="R300" s="32"/>
      <c r="S300" s="32"/>
      <c r="T300" s="32"/>
      <c r="U300" s="32"/>
      <c r="V300" s="32"/>
      <c r="W300" s="32"/>
      <c r="X300" s="32"/>
      <c r="Y300" s="32"/>
      <c r="Z300" s="32"/>
      <c r="AA300" s="32"/>
    </row>
    <row r="301" spans="1:27" ht="12.75" customHeight="1" x14ac:dyDescent="0.2">
      <c r="A301" s="31"/>
      <c r="B301" s="31"/>
      <c r="C301" s="31"/>
      <c r="D301" s="31"/>
      <c r="E301" s="31"/>
      <c r="F301" s="31"/>
      <c r="G301" s="32"/>
      <c r="H301" s="32"/>
      <c r="I301" s="32"/>
      <c r="J301" s="32"/>
      <c r="K301" s="32"/>
      <c r="L301" s="32"/>
      <c r="M301" s="32"/>
      <c r="N301" s="32"/>
      <c r="O301" s="32"/>
      <c r="P301" s="32"/>
      <c r="Q301" s="32"/>
      <c r="R301" s="32"/>
      <c r="S301" s="32"/>
      <c r="T301" s="32"/>
      <c r="U301" s="32"/>
      <c r="V301" s="32"/>
      <c r="W301" s="32"/>
      <c r="X301" s="32"/>
      <c r="Y301" s="32"/>
      <c r="Z301" s="32"/>
      <c r="AA301" s="32"/>
    </row>
    <row r="302" spans="1:27" ht="12.75" customHeight="1" x14ac:dyDescent="0.2">
      <c r="A302" s="31"/>
      <c r="B302" s="31"/>
      <c r="C302" s="31"/>
      <c r="D302" s="31"/>
      <c r="E302" s="31"/>
      <c r="F302" s="31"/>
      <c r="G302" s="32"/>
      <c r="H302" s="32"/>
      <c r="I302" s="32"/>
      <c r="J302" s="32"/>
      <c r="K302" s="32"/>
      <c r="L302" s="32"/>
      <c r="M302" s="32"/>
      <c r="N302" s="32"/>
      <c r="O302" s="32"/>
      <c r="P302" s="32"/>
      <c r="Q302" s="32"/>
      <c r="R302" s="32"/>
      <c r="S302" s="32"/>
      <c r="T302" s="32"/>
      <c r="U302" s="32"/>
      <c r="V302" s="32"/>
      <c r="W302" s="32"/>
      <c r="X302" s="32"/>
      <c r="Y302" s="32"/>
      <c r="Z302" s="32"/>
      <c r="AA302" s="32"/>
    </row>
    <row r="303" spans="1:27" ht="12.75" customHeight="1" x14ac:dyDescent="0.2">
      <c r="A303" s="31"/>
      <c r="B303" s="31"/>
      <c r="C303" s="31"/>
      <c r="D303" s="31"/>
      <c r="E303" s="31"/>
      <c r="F303" s="31"/>
      <c r="G303" s="32"/>
      <c r="H303" s="32"/>
      <c r="I303" s="32"/>
      <c r="J303" s="32"/>
      <c r="K303" s="32"/>
      <c r="L303" s="32"/>
      <c r="M303" s="32"/>
      <c r="N303" s="32"/>
      <c r="O303" s="32"/>
      <c r="P303" s="32"/>
      <c r="Q303" s="32"/>
      <c r="R303" s="32"/>
      <c r="S303" s="32"/>
      <c r="T303" s="32"/>
      <c r="U303" s="32"/>
      <c r="V303" s="32"/>
      <c r="W303" s="32"/>
      <c r="X303" s="32"/>
      <c r="Y303" s="32"/>
      <c r="Z303" s="32"/>
      <c r="AA303" s="32"/>
    </row>
    <row r="304" spans="1:27" ht="12.75" customHeight="1" x14ac:dyDescent="0.2">
      <c r="A304" s="31"/>
      <c r="B304" s="31"/>
      <c r="C304" s="31"/>
      <c r="D304" s="31"/>
      <c r="E304" s="31"/>
      <c r="F304" s="31"/>
      <c r="G304" s="32"/>
      <c r="H304" s="32"/>
      <c r="I304" s="32"/>
      <c r="J304" s="32"/>
      <c r="K304" s="32"/>
      <c r="L304" s="32"/>
      <c r="M304" s="32"/>
      <c r="N304" s="32"/>
      <c r="O304" s="32"/>
      <c r="P304" s="32"/>
      <c r="Q304" s="32"/>
      <c r="R304" s="32"/>
      <c r="S304" s="32"/>
      <c r="T304" s="32"/>
      <c r="U304" s="32"/>
      <c r="V304" s="32"/>
      <c r="W304" s="32"/>
      <c r="X304" s="32"/>
      <c r="Y304" s="32"/>
      <c r="Z304" s="32"/>
      <c r="AA304" s="32"/>
    </row>
    <row r="305" spans="1:27" ht="12.75" customHeight="1" x14ac:dyDescent="0.2">
      <c r="A305" s="31"/>
      <c r="B305" s="31"/>
      <c r="C305" s="31"/>
      <c r="D305" s="31"/>
      <c r="E305" s="31"/>
      <c r="F305" s="31"/>
      <c r="G305" s="32"/>
      <c r="H305" s="32"/>
      <c r="I305" s="32"/>
      <c r="J305" s="32"/>
      <c r="K305" s="32"/>
      <c r="L305" s="32"/>
      <c r="M305" s="32"/>
      <c r="N305" s="32"/>
      <c r="O305" s="32"/>
      <c r="P305" s="32"/>
      <c r="Q305" s="32"/>
      <c r="R305" s="32"/>
      <c r="S305" s="32"/>
      <c r="T305" s="32"/>
      <c r="U305" s="32"/>
      <c r="V305" s="32"/>
      <c r="W305" s="32"/>
      <c r="X305" s="32"/>
      <c r="Y305" s="32"/>
      <c r="Z305" s="32"/>
      <c r="AA305" s="32"/>
    </row>
    <row r="306" spans="1:27" ht="12.75" customHeight="1" x14ac:dyDescent="0.2">
      <c r="A306" s="31"/>
      <c r="B306" s="31"/>
      <c r="C306" s="31"/>
      <c r="D306" s="31"/>
      <c r="E306" s="31"/>
      <c r="F306" s="31"/>
      <c r="G306" s="32"/>
      <c r="H306" s="32"/>
      <c r="I306" s="32"/>
      <c r="J306" s="32"/>
      <c r="K306" s="32"/>
      <c r="L306" s="32"/>
      <c r="M306" s="32"/>
      <c r="N306" s="32"/>
      <c r="O306" s="32"/>
      <c r="P306" s="32"/>
      <c r="Q306" s="32"/>
      <c r="R306" s="32"/>
      <c r="S306" s="32"/>
      <c r="T306" s="32"/>
      <c r="U306" s="32"/>
      <c r="V306" s="32"/>
      <c r="W306" s="32"/>
      <c r="X306" s="32"/>
      <c r="Y306" s="32"/>
      <c r="Z306" s="32"/>
      <c r="AA306" s="32"/>
    </row>
    <row r="307" spans="1:27" ht="12.75" customHeight="1" x14ac:dyDescent="0.2">
      <c r="A307" s="31"/>
      <c r="B307" s="31"/>
      <c r="C307" s="31"/>
      <c r="D307" s="31"/>
      <c r="E307" s="31"/>
      <c r="F307" s="31"/>
      <c r="G307" s="32"/>
      <c r="H307" s="32"/>
      <c r="I307" s="32"/>
      <c r="J307" s="32"/>
      <c r="K307" s="32"/>
      <c r="L307" s="32"/>
      <c r="M307" s="32"/>
      <c r="N307" s="32"/>
      <c r="O307" s="32"/>
      <c r="P307" s="32"/>
      <c r="Q307" s="32"/>
      <c r="R307" s="32"/>
      <c r="S307" s="32"/>
      <c r="T307" s="32"/>
      <c r="U307" s="32"/>
      <c r="V307" s="32"/>
      <c r="W307" s="32"/>
      <c r="X307" s="32"/>
      <c r="Y307" s="32"/>
      <c r="Z307" s="32"/>
      <c r="AA307" s="32"/>
    </row>
    <row r="308" spans="1:27" ht="12.75" customHeight="1" x14ac:dyDescent="0.2">
      <c r="A308" s="31"/>
      <c r="B308" s="31"/>
      <c r="C308" s="31"/>
      <c r="D308" s="31"/>
      <c r="E308" s="31"/>
      <c r="F308" s="31"/>
      <c r="G308" s="32"/>
      <c r="H308" s="32"/>
      <c r="I308" s="32"/>
      <c r="J308" s="32"/>
      <c r="K308" s="32"/>
      <c r="L308" s="32"/>
      <c r="M308" s="32"/>
      <c r="N308" s="32"/>
      <c r="O308" s="32"/>
      <c r="P308" s="32"/>
      <c r="Q308" s="32"/>
      <c r="R308" s="32"/>
      <c r="S308" s="32"/>
      <c r="T308" s="32"/>
      <c r="U308" s="32"/>
      <c r="V308" s="32"/>
      <c r="W308" s="32"/>
      <c r="X308" s="32"/>
      <c r="Y308" s="32"/>
      <c r="Z308" s="32"/>
      <c r="AA308" s="32"/>
    </row>
    <row r="309" spans="1:27" ht="12.75" customHeight="1" x14ac:dyDescent="0.2">
      <c r="A309" s="31"/>
      <c r="B309" s="31"/>
      <c r="C309" s="31"/>
      <c r="D309" s="31"/>
      <c r="E309" s="31"/>
      <c r="F309" s="31"/>
      <c r="G309" s="32"/>
      <c r="H309" s="32"/>
      <c r="I309" s="32"/>
      <c r="J309" s="32"/>
      <c r="K309" s="32"/>
      <c r="L309" s="32"/>
      <c r="M309" s="32"/>
      <c r="N309" s="32"/>
      <c r="O309" s="32"/>
      <c r="P309" s="32"/>
      <c r="Q309" s="32"/>
      <c r="R309" s="32"/>
      <c r="S309" s="32"/>
      <c r="T309" s="32"/>
      <c r="U309" s="32"/>
      <c r="V309" s="32"/>
      <c r="W309" s="32"/>
      <c r="X309" s="32"/>
      <c r="Y309" s="32"/>
      <c r="Z309" s="32"/>
      <c r="AA309" s="32"/>
    </row>
    <row r="310" spans="1:27" ht="12.75" customHeight="1" x14ac:dyDescent="0.2">
      <c r="A310" s="31"/>
      <c r="B310" s="31"/>
      <c r="C310" s="31"/>
      <c r="D310" s="31"/>
      <c r="E310" s="31"/>
      <c r="F310" s="31"/>
      <c r="G310" s="32"/>
      <c r="H310" s="32"/>
      <c r="I310" s="32"/>
      <c r="J310" s="32"/>
      <c r="K310" s="32"/>
      <c r="L310" s="32"/>
      <c r="M310" s="32"/>
      <c r="N310" s="32"/>
      <c r="O310" s="32"/>
      <c r="P310" s="32"/>
      <c r="Q310" s="32"/>
      <c r="R310" s="32"/>
      <c r="S310" s="32"/>
      <c r="T310" s="32"/>
      <c r="U310" s="32"/>
      <c r="V310" s="32"/>
      <c r="W310" s="32"/>
      <c r="X310" s="32"/>
      <c r="Y310" s="32"/>
      <c r="Z310" s="32"/>
      <c r="AA310" s="32"/>
    </row>
    <row r="311" spans="1:27" ht="12.75" customHeight="1" x14ac:dyDescent="0.2">
      <c r="A311" s="31"/>
      <c r="B311" s="31"/>
      <c r="C311" s="31"/>
      <c r="D311" s="31"/>
      <c r="E311" s="31"/>
      <c r="F311" s="31"/>
      <c r="G311" s="32"/>
      <c r="H311" s="32"/>
      <c r="I311" s="32"/>
      <c r="J311" s="32"/>
      <c r="K311" s="32"/>
      <c r="L311" s="32"/>
      <c r="M311" s="32"/>
      <c r="N311" s="32"/>
      <c r="O311" s="32"/>
      <c r="P311" s="32"/>
      <c r="Q311" s="32"/>
      <c r="R311" s="32"/>
      <c r="S311" s="32"/>
      <c r="T311" s="32"/>
      <c r="U311" s="32"/>
      <c r="V311" s="32"/>
      <c r="W311" s="32"/>
      <c r="X311" s="32"/>
      <c r="Y311" s="32"/>
      <c r="Z311" s="32"/>
      <c r="AA311" s="32"/>
    </row>
    <row r="312" spans="1:27" ht="12.75" customHeight="1" x14ac:dyDescent="0.2">
      <c r="A312" s="31"/>
      <c r="B312" s="31"/>
      <c r="C312" s="31"/>
      <c r="D312" s="31"/>
      <c r="E312" s="31"/>
      <c r="F312" s="31"/>
      <c r="G312" s="32"/>
      <c r="H312" s="32"/>
      <c r="I312" s="32"/>
      <c r="J312" s="32"/>
      <c r="K312" s="32"/>
      <c r="L312" s="32"/>
      <c r="M312" s="32"/>
      <c r="N312" s="32"/>
      <c r="O312" s="32"/>
      <c r="P312" s="32"/>
      <c r="Q312" s="32"/>
      <c r="R312" s="32"/>
      <c r="S312" s="32"/>
      <c r="T312" s="32"/>
      <c r="U312" s="32"/>
      <c r="V312" s="32"/>
      <c r="W312" s="32"/>
      <c r="X312" s="32"/>
      <c r="Y312" s="32"/>
      <c r="Z312" s="32"/>
      <c r="AA312" s="32"/>
    </row>
    <row r="313" spans="1:27" ht="12.75" customHeight="1" x14ac:dyDescent="0.2">
      <c r="A313" s="31"/>
      <c r="B313" s="31"/>
      <c r="C313" s="31"/>
      <c r="D313" s="31"/>
      <c r="E313" s="31"/>
      <c r="F313" s="31"/>
      <c r="G313" s="32"/>
      <c r="H313" s="32"/>
      <c r="I313" s="32"/>
      <c r="J313" s="32"/>
      <c r="K313" s="32"/>
      <c r="L313" s="32"/>
      <c r="M313" s="32"/>
      <c r="N313" s="32"/>
      <c r="O313" s="32"/>
      <c r="P313" s="32"/>
      <c r="Q313" s="32"/>
      <c r="R313" s="32"/>
      <c r="S313" s="32"/>
      <c r="T313" s="32"/>
      <c r="U313" s="32"/>
      <c r="V313" s="32"/>
      <c r="W313" s="32"/>
      <c r="X313" s="32"/>
      <c r="Y313" s="32"/>
      <c r="Z313" s="32"/>
      <c r="AA313" s="32"/>
    </row>
    <row r="314" spans="1:27" ht="12.75" customHeight="1" x14ac:dyDescent="0.2">
      <c r="A314" s="31"/>
      <c r="B314" s="31"/>
      <c r="C314" s="31"/>
      <c r="D314" s="31"/>
      <c r="E314" s="31"/>
      <c r="F314" s="31"/>
      <c r="G314" s="32"/>
      <c r="H314" s="32"/>
      <c r="I314" s="32"/>
      <c r="J314" s="32"/>
      <c r="K314" s="32"/>
      <c r="L314" s="32"/>
      <c r="M314" s="32"/>
      <c r="N314" s="32"/>
      <c r="O314" s="32"/>
      <c r="P314" s="32"/>
      <c r="Q314" s="32"/>
      <c r="R314" s="32"/>
      <c r="S314" s="32"/>
      <c r="T314" s="32"/>
      <c r="U314" s="32"/>
      <c r="V314" s="32"/>
      <c r="W314" s="32"/>
      <c r="X314" s="32"/>
      <c r="Y314" s="32"/>
      <c r="Z314" s="32"/>
      <c r="AA314" s="32"/>
    </row>
    <row r="315" spans="1:27" ht="12.75" customHeight="1" x14ac:dyDescent="0.2">
      <c r="A315" s="31"/>
      <c r="B315" s="31"/>
      <c r="C315" s="31"/>
      <c r="D315" s="31"/>
      <c r="E315" s="31"/>
      <c r="F315" s="31"/>
      <c r="G315" s="32"/>
      <c r="H315" s="32"/>
      <c r="I315" s="32"/>
      <c r="J315" s="32"/>
      <c r="K315" s="32"/>
      <c r="L315" s="32"/>
      <c r="M315" s="32"/>
      <c r="N315" s="32"/>
      <c r="O315" s="32"/>
      <c r="P315" s="32"/>
      <c r="Q315" s="32"/>
      <c r="R315" s="32"/>
      <c r="S315" s="32"/>
      <c r="T315" s="32"/>
      <c r="U315" s="32"/>
      <c r="V315" s="32"/>
      <c r="W315" s="32"/>
      <c r="X315" s="32"/>
      <c r="Y315" s="32"/>
      <c r="Z315" s="32"/>
      <c r="AA315" s="32"/>
    </row>
    <row r="316" spans="1:27" ht="12.75" customHeight="1" x14ac:dyDescent="0.2">
      <c r="A316" s="31"/>
      <c r="B316" s="31"/>
      <c r="C316" s="31"/>
      <c r="D316" s="31"/>
      <c r="E316" s="31"/>
      <c r="F316" s="31"/>
      <c r="G316" s="32"/>
      <c r="H316" s="32"/>
      <c r="I316" s="32"/>
      <c r="J316" s="32"/>
      <c r="K316" s="32"/>
      <c r="L316" s="32"/>
      <c r="M316" s="32"/>
      <c r="N316" s="32"/>
      <c r="O316" s="32"/>
      <c r="P316" s="32"/>
      <c r="Q316" s="32"/>
      <c r="R316" s="32"/>
      <c r="S316" s="32"/>
      <c r="T316" s="32"/>
      <c r="U316" s="32"/>
      <c r="V316" s="32"/>
      <c r="W316" s="32"/>
      <c r="X316" s="32"/>
      <c r="Y316" s="32"/>
      <c r="Z316" s="32"/>
      <c r="AA316" s="32"/>
    </row>
    <row r="317" spans="1:27" ht="12.75" customHeight="1" x14ac:dyDescent="0.2">
      <c r="A317" s="31"/>
      <c r="B317" s="31"/>
      <c r="C317" s="31"/>
      <c r="D317" s="31"/>
      <c r="E317" s="31"/>
      <c r="F317" s="31"/>
      <c r="G317" s="32"/>
      <c r="H317" s="32"/>
      <c r="I317" s="32"/>
      <c r="J317" s="32"/>
      <c r="K317" s="32"/>
      <c r="L317" s="32"/>
      <c r="M317" s="32"/>
      <c r="N317" s="32"/>
      <c r="O317" s="32"/>
      <c r="P317" s="32"/>
      <c r="Q317" s="32"/>
      <c r="R317" s="32"/>
      <c r="S317" s="32"/>
      <c r="T317" s="32"/>
      <c r="U317" s="32"/>
      <c r="V317" s="32"/>
      <c r="W317" s="32"/>
      <c r="X317" s="32"/>
      <c r="Y317" s="32"/>
      <c r="Z317" s="32"/>
      <c r="AA317" s="32"/>
    </row>
    <row r="318" spans="1:27" ht="12.75" customHeight="1" x14ac:dyDescent="0.2">
      <c r="A318" s="31"/>
      <c r="B318" s="31"/>
      <c r="C318" s="31"/>
      <c r="D318" s="31"/>
      <c r="E318" s="31"/>
      <c r="F318" s="31"/>
      <c r="G318" s="32"/>
      <c r="H318" s="32"/>
      <c r="I318" s="32"/>
      <c r="J318" s="32"/>
      <c r="K318" s="32"/>
      <c r="L318" s="32"/>
      <c r="M318" s="32"/>
      <c r="N318" s="32"/>
      <c r="O318" s="32"/>
      <c r="P318" s="32"/>
      <c r="Q318" s="32"/>
      <c r="R318" s="32"/>
      <c r="S318" s="32"/>
      <c r="T318" s="32"/>
      <c r="U318" s="32"/>
      <c r="V318" s="32"/>
      <c r="W318" s="32"/>
      <c r="X318" s="32"/>
      <c r="Y318" s="32"/>
      <c r="Z318" s="32"/>
      <c r="AA318" s="32"/>
    </row>
    <row r="319" spans="1:27" ht="12.75" customHeight="1" x14ac:dyDescent="0.2">
      <c r="A319" s="31"/>
      <c r="B319" s="31"/>
      <c r="C319" s="31"/>
      <c r="D319" s="31"/>
      <c r="E319" s="31"/>
      <c r="F319" s="31"/>
      <c r="G319" s="32"/>
      <c r="H319" s="32"/>
      <c r="I319" s="32"/>
      <c r="J319" s="32"/>
      <c r="K319" s="32"/>
      <c r="L319" s="32"/>
      <c r="M319" s="32"/>
      <c r="N319" s="32"/>
      <c r="O319" s="32"/>
      <c r="P319" s="32"/>
      <c r="Q319" s="32"/>
      <c r="R319" s="32"/>
      <c r="S319" s="32"/>
      <c r="T319" s="32"/>
      <c r="U319" s="32"/>
      <c r="V319" s="32"/>
      <c r="W319" s="32"/>
      <c r="X319" s="32"/>
      <c r="Y319" s="32"/>
      <c r="Z319" s="32"/>
      <c r="AA319" s="32"/>
    </row>
    <row r="320" spans="1:27" ht="12.75" customHeight="1" x14ac:dyDescent="0.2">
      <c r="A320" s="31"/>
      <c r="B320" s="31"/>
      <c r="C320" s="31"/>
      <c r="D320" s="31"/>
      <c r="E320" s="31"/>
      <c r="F320" s="31"/>
      <c r="G320" s="32"/>
      <c r="H320" s="32"/>
      <c r="I320" s="32"/>
      <c r="J320" s="32"/>
      <c r="K320" s="32"/>
      <c r="L320" s="32"/>
      <c r="M320" s="32"/>
      <c r="N320" s="32"/>
      <c r="O320" s="32"/>
      <c r="P320" s="32"/>
      <c r="Q320" s="32"/>
      <c r="R320" s="32"/>
      <c r="S320" s="32"/>
      <c r="T320" s="32"/>
      <c r="U320" s="32"/>
      <c r="V320" s="32"/>
      <c r="W320" s="32"/>
      <c r="X320" s="32"/>
      <c r="Y320" s="32"/>
      <c r="Z320" s="32"/>
      <c r="AA320" s="32"/>
    </row>
    <row r="321" spans="1:27" ht="12.75" customHeight="1" x14ac:dyDescent="0.2">
      <c r="A321" s="31"/>
      <c r="B321" s="31"/>
      <c r="C321" s="31"/>
      <c r="D321" s="31"/>
      <c r="E321" s="31"/>
      <c r="F321" s="31"/>
      <c r="G321" s="32"/>
      <c r="H321" s="32"/>
      <c r="I321" s="32"/>
      <c r="J321" s="32"/>
      <c r="K321" s="32"/>
      <c r="L321" s="32"/>
      <c r="M321" s="32"/>
      <c r="N321" s="32"/>
      <c r="O321" s="32"/>
      <c r="P321" s="32"/>
      <c r="Q321" s="32"/>
      <c r="R321" s="32"/>
      <c r="S321" s="32"/>
      <c r="T321" s="32"/>
      <c r="U321" s="32"/>
      <c r="V321" s="32"/>
      <c r="W321" s="32"/>
      <c r="X321" s="32"/>
      <c r="Y321" s="32"/>
      <c r="Z321" s="32"/>
      <c r="AA321" s="32"/>
    </row>
    <row r="322" spans="1:27" ht="12.75" customHeight="1" x14ac:dyDescent="0.2">
      <c r="A322" s="31"/>
      <c r="B322" s="31"/>
      <c r="C322" s="31"/>
      <c r="D322" s="31"/>
      <c r="E322" s="31"/>
      <c r="F322" s="31"/>
      <c r="G322" s="32"/>
      <c r="H322" s="32"/>
      <c r="I322" s="32"/>
      <c r="J322" s="32"/>
      <c r="K322" s="32"/>
      <c r="L322" s="32"/>
      <c r="M322" s="32"/>
      <c r="N322" s="32"/>
      <c r="O322" s="32"/>
      <c r="P322" s="32"/>
      <c r="Q322" s="32"/>
      <c r="R322" s="32"/>
      <c r="S322" s="32"/>
      <c r="T322" s="32"/>
      <c r="U322" s="32"/>
      <c r="V322" s="32"/>
      <c r="W322" s="32"/>
      <c r="X322" s="32"/>
      <c r="Y322" s="32"/>
      <c r="Z322" s="32"/>
      <c r="AA322" s="32"/>
    </row>
    <row r="323" spans="1:27" ht="12.75" customHeight="1" x14ac:dyDescent="0.2">
      <c r="A323" s="31"/>
      <c r="B323" s="31"/>
      <c r="C323" s="31"/>
      <c r="D323" s="31"/>
      <c r="E323" s="31"/>
      <c r="F323" s="31"/>
      <c r="G323" s="32"/>
      <c r="H323" s="32"/>
      <c r="I323" s="32"/>
      <c r="J323" s="32"/>
      <c r="K323" s="32"/>
      <c r="L323" s="32"/>
      <c r="M323" s="32"/>
      <c r="N323" s="32"/>
      <c r="O323" s="32"/>
      <c r="P323" s="32"/>
      <c r="Q323" s="32"/>
      <c r="R323" s="32"/>
      <c r="S323" s="32"/>
      <c r="T323" s="32"/>
      <c r="U323" s="32"/>
      <c r="V323" s="32"/>
      <c r="W323" s="32"/>
      <c r="X323" s="32"/>
      <c r="Y323" s="32"/>
      <c r="Z323" s="32"/>
      <c r="AA323" s="32"/>
    </row>
    <row r="324" spans="1:27" ht="12.75" customHeight="1" x14ac:dyDescent="0.2">
      <c r="A324" s="31"/>
      <c r="B324" s="31"/>
      <c r="C324" s="31"/>
      <c r="D324" s="31"/>
      <c r="E324" s="31"/>
      <c r="F324" s="31"/>
      <c r="G324" s="32"/>
      <c r="H324" s="32"/>
      <c r="I324" s="32"/>
      <c r="J324" s="32"/>
      <c r="K324" s="32"/>
      <c r="L324" s="32"/>
      <c r="M324" s="32"/>
      <c r="N324" s="32"/>
      <c r="O324" s="32"/>
      <c r="P324" s="32"/>
      <c r="Q324" s="32"/>
      <c r="R324" s="32"/>
      <c r="S324" s="32"/>
      <c r="T324" s="32"/>
      <c r="U324" s="32"/>
      <c r="V324" s="32"/>
      <c r="W324" s="32"/>
      <c r="X324" s="32"/>
      <c r="Y324" s="32"/>
      <c r="Z324" s="32"/>
      <c r="AA324" s="32"/>
    </row>
    <row r="325" spans="1:27" ht="12.75" customHeight="1" x14ac:dyDescent="0.2">
      <c r="A325" s="31"/>
      <c r="B325" s="31"/>
      <c r="C325" s="31"/>
      <c r="D325" s="31"/>
      <c r="E325" s="31"/>
      <c r="F325" s="31"/>
      <c r="G325" s="32"/>
      <c r="H325" s="32"/>
      <c r="I325" s="32"/>
      <c r="J325" s="32"/>
      <c r="K325" s="32"/>
      <c r="L325" s="32"/>
      <c r="M325" s="32"/>
      <c r="N325" s="32"/>
      <c r="O325" s="32"/>
      <c r="P325" s="32"/>
      <c r="Q325" s="32"/>
      <c r="R325" s="32"/>
      <c r="S325" s="32"/>
      <c r="T325" s="32"/>
      <c r="U325" s="32"/>
      <c r="V325" s="32"/>
      <c r="W325" s="32"/>
      <c r="X325" s="32"/>
      <c r="Y325" s="32"/>
      <c r="Z325" s="32"/>
      <c r="AA325" s="32"/>
    </row>
    <row r="326" spans="1:27" ht="12.75" customHeight="1" x14ac:dyDescent="0.2">
      <c r="A326" s="31"/>
      <c r="B326" s="31"/>
      <c r="C326" s="31"/>
      <c r="D326" s="31"/>
      <c r="E326" s="31"/>
      <c r="F326" s="31"/>
      <c r="G326" s="32"/>
      <c r="H326" s="32"/>
      <c r="I326" s="32"/>
      <c r="J326" s="32"/>
      <c r="K326" s="32"/>
      <c r="L326" s="32"/>
      <c r="M326" s="32"/>
      <c r="N326" s="32"/>
      <c r="O326" s="32"/>
      <c r="P326" s="32"/>
      <c r="Q326" s="32"/>
      <c r="R326" s="32"/>
      <c r="S326" s="32"/>
      <c r="T326" s="32"/>
      <c r="U326" s="32"/>
      <c r="V326" s="32"/>
      <c r="W326" s="32"/>
      <c r="X326" s="32"/>
      <c r="Y326" s="32"/>
      <c r="Z326" s="32"/>
      <c r="AA326" s="32"/>
    </row>
    <row r="327" spans="1:27" ht="12.75" customHeight="1" x14ac:dyDescent="0.2">
      <c r="A327" s="31"/>
      <c r="B327" s="31"/>
      <c r="C327" s="31"/>
      <c r="D327" s="31"/>
      <c r="E327" s="31"/>
      <c r="F327" s="31"/>
      <c r="G327" s="32"/>
      <c r="H327" s="32"/>
      <c r="I327" s="32"/>
      <c r="J327" s="32"/>
      <c r="K327" s="32"/>
      <c r="L327" s="32"/>
      <c r="M327" s="32"/>
      <c r="N327" s="32"/>
      <c r="O327" s="32"/>
      <c r="P327" s="32"/>
      <c r="Q327" s="32"/>
      <c r="R327" s="32"/>
      <c r="S327" s="32"/>
      <c r="T327" s="32"/>
      <c r="U327" s="32"/>
      <c r="V327" s="32"/>
      <c r="W327" s="32"/>
      <c r="X327" s="32"/>
      <c r="Y327" s="32"/>
      <c r="Z327" s="32"/>
      <c r="AA327" s="32"/>
    </row>
    <row r="328" spans="1:27" ht="12.75" customHeight="1" x14ac:dyDescent="0.2">
      <c r="A328" s="31"/>
      <c r="B328" s="31"/>
      <c r="C328" s="31"/>
      <c r="D328" s="31"/>
      <c r="E328" s="31"/>
      <c r="F328" s="31"/>
      <c r="G328" s="32"/>
      <c r="H328" s="32"/>
      <c r="I328" s="32"/>
      <c r="J328" s="32"/>
      <c r="K328" s="32"/>
      <c r="L328" s="32"/>
      <c r="M328" s="32"/>
      <c r="N328" s="32"/>
      <c r="O328" s="32"/>
      <c r="P328" s="32"/>
      <c r="Q328" s="32"/>
      <c r="R328" s="32"/>
      <c r="S328" s="32"/>
      <c r="T328" s="32"/>
      <c r="U328" s="32"/>
      <c r="V328" s="32"/>
      <c r="W328" s="32"/>
      <c r="X328" s="32"/>
      <c r="Y328" s="32"/>
      <c r="Z328" s="32"/>
      <c r="AA328" s="32"/>
    </row>
    <row r="329" spans="1:27" ht="12.75" customHeight="1" x14ac:dyDescent="0.2">
      <c r="A329" s="31"/>
      <c r="B329" s="31"/>
      <c r="C329" s="31"/>
      <c r="D329" s="31"/>
      <c r="E329" s="31"/>
      <c r="F329" s="31"/>
      <c r="G329" s="32"/>
      <c r="H329" s="32"/>
      <c r="I329" s="32"/>
      <c r="J329" s="32"/>
      <c r="K329" s="32"/>
      <c r="L329" s="32"/>
      <c r="M329" s="32"/>
      <c r="N329" s="32"/>
      <c r="O329" s="32"/>
      <c r="P329" s="32"/>
      <c r="Q329" s="32"/>
      <c r="R329" s="32"/>
      <c r="S329" s="32"/>
      <c r="T329" s="32"/>
      <c r="U329" s="32"/>
      <c r="V329" s="32"/>
      <c r="W329" s="32"/>
      <c r="X329" s="32"/>
      <c r="Y329" s="32"/>
      <c r="Z329" s="32"/>
      <c r="AA329" s="32"/>
    </row>
    <row r="330" spans="1:27" ht="12.75" customHeight="1" x14ac:dyDescent="0.2">
      <c r="A330" s="31"/>
      <c r="B330" s="31"/>
      <c r="C330" s="31"/>
      <c r="D330" s="31"/>
      <c r="E330" s="31"/>
      <c r="F330" s="31"/>
      <c r="G330" s="32"/>
      <c r="H330" s="32"/>
      <c r="I330" s="32"/>
      <c r="J330" s="32"/>
      <c r="K330" s="32"/>
      <c r="L330" s="32"/>
      <c r="M330" s="32"/>
      <c r="N330" s="32"/>
      <c r="O330" s="32"/>
      <c r="P330" s="32"/>
      <c r="Q330" s="32"/>
      <c r="R330" s="32"/>
      <c r="S330" s="32"/>
      <c r="T330" s="32"/>
      <c r="U330" s="32"/>
      <c r="V330" s="32"/>
      <c r="W330" s="32"/>
      <c r="X330" s="32"/>
      <c r="Y330" s="32"/>
      <c r="Z330" s="32"/>
      <c r="AA330" s="32"/>
    </row>
    <row r="331" spans="1:27" ht="12.75" customHeight="1" x14ac:dyDescent="0.2">
      <c r="A331" s="31"/>
      <c r="B331" s="31"/>
      <c r="C331" s="31"/>
      <c r="D331" s="31"/>
      <c r="E331" s="31"/>
      <c r="F331" s="31"/>
      <c r="G331" s="32"/>
      <c r="H331" s="32"/>
      <c r="I331" s="32"/>
      <c r="J331" s="32"/>
      <c r="K331" s="32"/>
      <c r="L331" s="32"/>
      <c r="M331" s="32"/>
      <c r="N331" s="32"/>
      <c r="O331" s="32"/>
      <c r="P331" s="32"/>
      <c r="Q331" s="32"/>
      <c r="R331" s="32"/>
      <c r="S331" s="32"/>
      <c r="T331" s="32"/>
      <c r="U331" s="32"/>
      <c r="V331" s="32"/>
      <c r="W331" s="32"/>
      <c r="X331" s="32"/>
      <c r="Y331" s="32"/>
      <c r="Z331" s="32"/>
      <c r="AA331" s="32"/>
    </row>
    <row r="332" spans="1:27" ht="12.75" customHeight="1" x14ac:dyDescent="0.2">
      <c r="A332" s="31"/>
      <c r="B332" s="31"/>
      <c r="C332" s="31"/>
      <c r="D332" s="31"/>
      <c r="E332" s="31"/>
      <c r="F332" s="31"/>
      <c r="G332" s="32"/>
      <c r="H332" s="32"/>
      <c r="I332" s="32"/>
      <c r="J332" s="32"/>
      <c r="K332" s="32"/>
      <c r="L332" s="32"/>
      <c r="M332" s="32"/>
      <c r="N332" s="32"/>
      <c r="O332" s="32"/>
      <c r="P332" s="32"/>
      <c r="Q332" s="32"/>
      <c r="R332" s="32"/>
      <c r="S332" s="32"/>
      <c r="T332" s="32"/>
      <c r="U332" s="32"/>
      <c r="V332" s="32"/>
      <c r="W332" s="32"/>
      <c r="X332" s="32"/>
      <c r="Y332" s="32"/>
      <c r="Z332" s="32"/>
      <c r="AA332" s="32"/>
    </row>
    <row r="333" spans="1:27" ht="12.75" customHeight="1" x14ac:dyDescent="0.2">
      <c r="A333" s="31"/>
      <c r="B333" s="31"/>
      <c r="C333" s="31"/>
      <c r="D333" s="31"/>
      <c r="E333" s="31"/>
      <c r="F333" s="31"/>
      <c r="G333" s="32"/>
      <c r="H333" s="32"/>
      <c r="I333" s="32"/>
      <c r="J333" s="32"/>
      <c r="K333" s="32"/>
      <c r="L333" s="32"/>
      <c r="M333" s="32"/>
      <c r="N333" s="32"/>
      <c r="O333" s="32"/>
      <c r="P333" s="32"/>
      <c r="Q333" s="32"/>
      <c r="R333" s="32"/>
      <c r="S333" s="32"/>
      <c r="T333" s="32"/>
      <c r="U333" s="32"/>
      <c r="V333" s="32"/>
      <c r="W333" s="32"/>
      <c r="X333" s="32"/>
      <c r="Y333" s="32"/>
      <c r="Z333" s="32"/>
      <c r="AA333" s="32"/>
    </row>
    <row r="334" spans="1:27" ht="12.75" customHeight="1" x14ac:dyDescent="0.2">
      <c r="A334" s="31"/>
      <c r="B334" s="31"/>
      <c r="C334" s="31"/>
      <c r="D334" s="31"/>
      <c r="E334" s="31"/>
      <c r="F334" s="31"/>
      <c r="G334" s="32"/>
      <c r="H334" s="32"/>
      <c r="I334" s="32"/>
      <c r="J334" s="32"/>
      <c r="K334" s="32"/>
      <c r="L334" s="32"/>
      <c r="M334" s="32"/>
      <c r="N334" s="32"/>
      <c r="O334" s="32"/>
      <c r="P334" s="32"/>
      <c r="Q334" s="32"/>
      <c r="R334" s="32"/>
      <c r="S334" s="32"/>
      <c r="T334" s="32"/>
      <c r="U334" s="32"/>
      <c r="V334" s="32"/>
      <c r="W334" s="32"/>
      <c r="X334" s="32"/>
      <c r="Y334" s="32"/>
      <c r="Z334" s="32"/>
      <c r="AA334" s="32"/>
    </row>
    <row r="335" spans="1:27" ht="12.75" customHeight="1" x14ac:dyDescent="0.2">
      <c r="A335" s="31"/>
      <c r="B335" s="31"/>
      <c r="C335" s="31"/>
      <c r="D335" s="31"/>
      <c r="E335" s="31"/>
      <c r="F335" s="31"/>
      <c r="G335" s="32"/>
      <c r="H335" s="32"/>
      <c r="I335" s="32"/>
      <c r="J335" s="32"/>
      <c r="K335" s="32"/>
      <c r="L335" s="32"/>
      <c r="M335" s="32"/>
      <c r="N335" s="32"/>
      <c r="O335" s="32"/>
      <c r="P335" s="32"/>
      <c r="Q335" s="32"/>
      <c r="R335" s="32"/>
      <c r="S335" s="32"/>
      <c r="T335" s="32"/>
      <c r="U335" s="32"/>
      <c r="V335" s="32"/>
      <c r="W335" s="32"/>
      <c r="X335" s="32"/>
      <c r="Y335" s="32"/>
      <c r="Z335" s="32"/>
      <c r="AA335" s="32"/>
    </row>
    <row r="336" spans="1:27" ht="12.75" customHeight="1" x14ac:dyDescent="0.2">
      <c r="A336" s="31"/>
      <c r="B336" s="31"/>
      <c r="C336" s="31"/>
      <c r="D336" s="31"/>
      <c r="E336" s="31"/>
      <c r="F336" s="31"/>
      <c r="G336" s="32"/>
      <c r="H336" s="32"/>
      <c r="I336" s="32"/>
      <c r="J336" s="32"/>
      <c r="K336" s="32"/>
      <c r="L336" s="32"/>
      <c r="M336" s="32"/>
      <c r="N336" s="32"/>
      <c r="O336" s="32"/>
      <c r="P336" s="32"/>
      <c r="Q336" s="32"/>
      <c r="R336" s="32"/>
      <c r="S336" s="32"/>
      <c r="T336" s="32"/>
      <c r="U336" s="32"/>
      <c r="V336" s="32"/>
      <c r="W336" s="32"/>
      <c r="X336" s="32"/>
      <c r="Y336" s="32"/>
      <c r="Z336" s="32"/>
      <c r="AA336" s="32"/>
    </row>
    <row r="337" spans="1:27" ht="12.75" customHeight="1" x14ac:dyDescent="0.2">
      <c r="A337" s="31"/>
      <c r="B337" s="31"/>
      <c r="C337" s="31"/>
      <c r="D337" s="31"/>
      <c r="E337" s="31"/>
      <c r="F337" s="31"/>
      <c r="G337" s="32"/>
      <c r="H337" s="32"/>
      <c r="I337" s="32"/>
      <c r="J337" s="32"/>
      <c r="K337" s="32"/>
      <c r="L337" s="32"/>
      <c r="M337" s="32"/>
      <c r="N337" s="32"/>
      <c r="O337" s="32"/>
      <c r="P337" s="32"/>
      <c r="Q337" s="32"/>
      <c r="R337" s="32"/>
      <c r="S337" s="32"/>
      <c r="T337" s="32"/>
      <c r="U337" s="32"/>
      <c r="V337" s="32"/>
      <c r="W337" s="32"/>
      <c r="X337" s="32"/>
      <c r="Y337" s="32"/>
      <c r="Z337" s="32"/>
      <c r="AA337" s="32"/>
    </row>
    <row r="338" spans="1:27" ht="12.75" customHeight="1" x14ac:dyDescent="0.2">
      <c r="A338" s="31"/>
      <c r="B338" s="31"/>
      <c r="C338" s="31"/>
      <c r="D338" s="31"/>
      <c r="E338" s="31"/>
      <c r="F338" s="31"/>
      <c r="G338" s="32"/>
      <c r="H338" s="32"/>
      <c r="I338" s="32"/>
      <c r="J338" s="32"/>
      <c r="K338" s="32"/>
      <c r="L338" s="32"/>
      <c r="M338" s="32"/>
      <c r="N338" s="32"/>
      <c r="O338" s="32"/>
      <c r="P338" s="32"/>
      <c r="Q338" s="32"/>
      <c r="R338" s="32"/>
      <c r="S338" s="32"/>
      <c r="T338" s="32"/>
      <c r="U338" s="32"/>
      <c r="V338" s="32"/>
      <c r="W338" s="32"/>
      <c r="X338" s="32"/>
      <c r="Y338" s="32"/>
      <c r="Z338" s="32"/>
      <c r="AA338" s="32"/>
    </row>
    <row r="339" spans="1:27" ht="12.75" customHeight="1" x14ac:dyDescent="0.2">
      <c r="A339" s="31"/>
      <c r="B339" s="31"/>
      <c r="C339" s="31"/>
      <c r="D339" s="31"/>
      <c r="E339" s="31"/>
      <c r="F339" s="31"/>
      <c r="G339" s="32"/>
      <c r="H339" s="32"/>
      <c r="I339" s="32"/>
      <c r="J339" s="32"/>
      <c r="K339" s="32"/>
      <c r="L339" s="32"/>
      <c r="M339" s="32"/>
      <c r="N339" s="32"/>
      <c r="O339" s="32"/>
      <c r="P339" s="32"/>
      <c r="Q339" s="32"/>
      <c r="R339" s="32"/>
      <c r="S339" s="32"/>
      <c r="T339" s="32"/>
      <c r="U339" s="32"/>
      <c r="V339" s="32"/>
      <c r="W339" s="32"/>
      <c r="X339" s="32"/>
      <c r="Y339" s="32"/>
      <c r="Z339" s="32"/>
      <c r="AA339" s="32"/>
    </row>
    <row r="340" spans="1:27" ht="12.75" customHeight="1" x14ac:dyDescent="0.2">
      <c r="A340" s="31"/>
      <c r="B340" s="31"/>
      <c r="C340" s="31"/>
      <c r="D340" s="31"/>
      <c r="E340" s="31"/>
      <c r="F340" s="31"/>
      <c r="G340" s="32"/>
      <c r="H340" s="32"/>
      <c r="I340" s="32"/>
      <c r="J340" s="32"/>
      <c r="K340" s="32"/>
      <c r="L340" s="32"/>
      <c r="M340" s="32"/>
      <c r="N340" s="32"/>
      <c r="O340" s="32"/>
      <c r="P340" s="32"/>
      <c r="Q340" s="32"/>
      <c r="R340" s="32"/>
      <c r="S340" s="32"/>
      <c r="T340" s="32"/>
      <c r="U340" s="32"/>
      <c r="V340" s="32"/>
      <c r="W340" s="32"/>
      <c r="X340" s="32"/>
      <c r="Y340" s="32"/>
      <c r="Z340" s="32"/>
      <c r="AA340" s="32"/>
    </row>
    <row r="341" spans="1:27" ht="12.75" customHeight="1" x14ac:dyDescent="0.2">
      <c r="A341" s="31"/>
      <c r="B341" s="31"/>
      <c r="C341" s="31"/>
      <c r="D341" s="31"/>
      <c r="E341" s="31"/>
      <c r="F341" s="31"/>
      <c r="G341" s="32"/>
      <c r="H341" s="32"/>
      <c r="I341" s="32"/>
      <c r="J341" s="32"/>
      <c r="K341" s="32"/>
      <c r="L341" s="32"/>
      <c r="M341" s="32"/>
      <c r="N341" s="32"/>
      <c r="O341" s="32"/>
      <c r="P341" s="32"/>
      <c r="Q341" s="32"/>
      <c r="R341" s="32"/>
      <c r="S341" s="32"/>
      <c r="T341" s="32"/>
      <c r="U341" s="32"/>
      <c r="V341" s="32"/>
      <c r="W341" s="32"/>
      <c r="X341" s="32"/>
      <c r="Y341" s="32"/>
      <c r="Z341" s="32"/>
      <c r="AA341" s="32"/>
    </row>
    <row r="342" spans="1:27" ht="12.75" customHeight="1" x14ac:dyDescent="0.2">
      <c r="A342" s="31"/>
      <c r="B342" s="31"/>
      <c r="C342" s="31"/>
      <c r="D342" s="31"/>
      <c r="E342" s="31"/>
      <c r="F342" s="31"/>
      <c r="G342" s="32"/>
      <c r="H342" s="32"/>
      <c r="I342" s="32"/>
      <c r="J342" s="32"/>
      <c r="K342" s="32"/>
      <c r="L342" s="32"/>
      <c r="M342" s="32"/>
      <c r="N342" s="32"/>
      <c r="O342" s="32"/>
      <c r="P342" s="32"/>
      <c r="Q342" s="32"/>
      <c r="R342" s="32"/>
      <c r="S342" s="32"/>
      <c r="T342" s="32"/>
      <c r="U342" s="32"/>
      <c r="V342" s="32"/>
      <c r="W342" s="32"/>
      <c r="X342" s="32"/>
      <c r="Y342" s="32"/>
      <c r="Z342" s="32"/>
      <c r="AA342" s="32"/>
    </row>
    <row r="343" spans="1:27" ht="12.75" customHeight="1" x14ac:dyDescent="0.2">
      <c r="A343" s="31"/>
      <c r="B343" s="31"/>
      <c r="C343" s="31"/>
      <c r="D343" s="31"/>
      <c r="E343" s="31"/>
      <c r="F343" s="31"/>
      <c r="G343" s="32"/>
      <c r="H343" s="32"/>
      <c r="I343" s="32"/>
      <c r="J343" s="32"/>
      <c r="K343" s="32"/>
      <c r="L343" s="32"/>
      <c r="M343" s="32"/>
      <c r="N343" s="32"/>
      <c r="O343" s="32"/>
      <c r="P343" s="32"/>
      <c r="Q343" s="32"/>
      <c r="R343" s="32"/>
      <c r="S343" s="32"/>
      <c r="T343" s="32"/>
      <c r="U343" s="32"/>
      <c r="V343" s="32"/>
      <c r="W343" s="32"/>
      <c r="X343" s="32"/>
      <c r="Y343" s="32"/>
      <c r="Z343" s="32"/>
      <c r="AA343" s="32"/>
    </row>
    <row r="344" spans="1:27" ht="12.75" customHeight="1" x14ac:dyDescent="0.2">
      <c r="A344" s="31"/>
      <c r="B344" s="31"/>
      <c r="C344" s="31"/>
      <c r="D344" s="31"/>
      <c r="E344" s="31"/>
      <c r="F344" s="31"/>
      <c r="G344" s="32"/>
      <c r="H344" s="32"/>
      <c r="I344" s="32"/>
      <c r="J344" s="32"/>
      <c r="K344" s="32"/>
      <c r="L344" s="32"/>
      <c r="M344" s="32"/>
      <c r="N344" s="32"/>
      <c r="O344" s="32"/>
      <c r="P344" s="32"/>
      <c r="Q344" s="32"/>
      <c r="R344" s="32"/>
      <c r="S344" s="32"/>
      <c r="T344" s="32"/>
      <c r="U344" s="32"/>
      <c r="V344" s="32"/>
      <c r="W344" s="32"/>
      <c r="X344" s="32"/>
      <c r="Y344" s="32"/>
      <c r="Z344" s="32"/>
      <c r="AA344" s="32"/>
    </row>
    <row r="345" spans="1:27" ht="12.75" customHeight="1" x14ac:dyDescent="0.2">
      <c r="A345" s="31"/>
      <c r="B345" s="31"/>
      <c r="C345" s="31"/>
      <c r="D345" s="31"/>
      <c r="E345" s="31"/>
      <c r="F345" s="31"/>
      <c r="G345" s="32"/>
      <c r="H345" s="32"/>
      <c r="I345" s="32"/>
      <c r="J345" s="32"/>
      <c r="K345" s="32"/>
      <c r="L345" s="32"/>
      <c r="M345" s="32"/>
      <c r="N345" s="32"/>
      <c r="O345" s="32"/>
      <c r="P345" s="32"/>
      <c r="Q345" s="32"/>
      <c r="R345" s="32"/>
      <c r="S345" s="32"/>
      <c r="T345" s="32"/>
      <c r="U345" s="32"/>
      <c r="V345" s="32"/>
      <c r="W345" s="32"/>
      <c r="X345" s="32"/>
      <c r="Y345" s="32"/>
      <c r="Z345" s="32"/>
      <c r="AA345" s="32"/>
    </row>
    <row r="346" spans="1:27" ht="12.75" customHeight="1" x14ac:dyDescent="0.2">
      <c r="A346" s="31"/>
      <c r="B346" s="31"/>
      <c r="C346" s="31"/>
      <c r="D346" s="31"/>
      <c r="E346" s="31"/>
      <c r="F346" s="31"/>
      <c r="G346" s="32"/>
      <c r="H346" s="32"/>
      <c r="I346" s="32"/>
      <c r="J346" s="32"/>
      <c r="K346" s="32"/>
      <c r="L346" s="32"/>
      <c r="M346" s="32"/>
      <c r="N346" s="32"/>
      <c r="O346" s="32"/>
      <c r="P346" s="32"/>
      <c r="Q346" s="32"/>
      <c r="R346" s="32"/>
      <c r="S346" s="32"/>
      <c r="T346" s="32"/>
      <c r="U346" s="32"/>
      <c r="V346" s="32"/>
      <c r="W346" s="32"/>
      <c r="X346" s="32"/>
      <c r="Y346" s="32"/>
      <c r="Z346" s="32"/>
      <c r="AA346" s="32"/>
    </row>
    <row r="347" spans="1:27" ht="12.75" customHeight="1" x14ac:dyDescent="0.2">
      <c r="A347" s="31"/>
      <c r="B347" s="31"/>
      <c r="C347" s="31"/>
      <c r="D347" s="31"/>
      <c r="E347" s="31"/>
      <c r="F347" s="31"/>
      <c r="G347" s="32"/>
      <c r="H347" s="32"/>
      <c r="I347" s="32"/>
      <c r="J347" s="32"/>
      <c r="K347" s="32"/>
      <c r="L347" s="32"/>
      <c r="M347" s="32"/>
      <c r="N347" s="32"/>
      <c r="O347" s="32"/>
      <c r="P347" s="32"/>
      <c r="Q347" s="32"/>
      <c r="R347" s="32"/>
      <c r="S347" s="32"/>
      <c r="T347" s="32"/>
      <c r="U347" s="32"/>
      <c r="V347" s="32"/>
      <c r="W347" s="32"/>
      <c r="X347" s="32"/>
      <c r="Y347" s="32"/>
      <c r="Z347" s="32"/>
      <c r="AA347" s="32"/>
    </row>
    <row r="348" spans="1:27" ht="12.75" customHeight="1" x14ac:dyDescent="0.2">
      <c r="A348" s="31"/>
      <c r="B348" s="31"/>
      <c r="C348" s="31"/>
      <c r="D348" s="31"/>
      <c r="E348" s="31"/>
      <c r="F348" s="31"/>
      <c r="G348" s="32"/>
      <c r="H348" s="32"/>
      <c r="I348" s="32"/>
      <c r="J348" s="32"/>
      <c r="K348" s="32"/>
      <c r="L348" s="32"/>
      <c r="M348" s="32"/>
      <c r="N348" s="32"/>
      <c r="O348" s="32"/>
      <c r="P348" s="32"/>
      <c r="Q348" s="32"/>
      <c r="R348" s="32"/>
      <c r="S348" s="32"/>
      <c r="T348" s="32"/>
      <c r="U348" s="32"/>
      <c r="V348" s="32"/>
      <c r="W348" s="32"/>
      <c r="X348" s="32"/>
      <c r="Y348" s="32"/>
      <c r="Z348" s="32"/>
      <c r="AA348" s="32"/>
    </row>
    <row r="349" spans="1:27" ht="12.75" customHeight="1" x14ac:dyDescent="0.2">
      <c r="A349" s="31"/>
      <c r="B349" s="31"/>
      <c r="C349" s="31"/>
      <c r="D349" s="31"/>
      <c r="E349" s="31"/>
      <c r="F349" s="31"/>
      <c r="G349" s="32"/>
      <c r="H349" s="32"/>
      <c r="I349" s="32"/>
      <c r="J349" s="32"/>
      <c r="K349" s="32"/>
      <c r="L349" s="32"/>
      <c r="M349" s="32"/>
      <c r="N349" s="32"/>
      <c r="O349" s="32"/>
      <c r="P349" s="32"/>
      <c r="Q349" s="32"/>
      <c r="R349" s="32"/>
      <c r="S349" s="32"/>
      <c r="T349" s="32"/>
      <c r="U349" s="32"/>
      <c r="V349" s="32"/>
      <c r="W349" s="32"/>
      <c r="X349" s="32"/>
      <c r="Y349" s="32"/>
      <c r="Z349" s="32"/>
      <c r="AA349" s="32"/>
    </row>
    <row r="350" spans="1:27" ht="12.75" customHeight="1" x14ac:dyDescent="0.2">
      <c r="A350" s="31"/>
      <c r="B350" s="31"/>
      <c r="C350" s="31"/>
      <c r="D350" s="31"/>
      <c r="E350" s="31"/>
      <c r="F350" s="31"/>
      <c r="G350" s="32"/>
      <c r="H350" s="32"/>
      <c r="I350" s="32"/>
      <c r="J350" s="32"/>
      <c r="K350" s="32"/>
      <c r="L350" s="32"/>
      <c r="M350" s="32"/>
      <c r="N350" s="32"/>
      <c r="O350" s="32"/>
      <c r="P350" s="32"/>
      <c r="Q350" s="32"/>
      <c r="R350" s="32"/>
      <c r="S350" s="32"/>
      <c r="T350" s="32"/>
      <c r="U350" s="32"/>
      <c r="V350" s="32"/>
      <c r="W350" s="32"/>
      <c r="X350" s="32"/>
      <c r="Y350" s="32"/>
      <c r="Z350" s="32"/>
      <c r="AA350" s="32"/>
    </row>
    <row r="351" spans="1:27" ht="12.75" customHeight="1" x14ac:dyDescent="0.2">
      <c r="A351" s="31"/>
      <c r="B351" s="31"/>
      <c r="C351" s="31"/>
      <c r="D351" s="31"/>
      <c r="E351" s="31"/>
      <c r="F351" s="31"/>
      <c r="G351" s="32"/>
      <c r="H351" s="32"/>
      <c r="I351" s="32"/>
      <c r="J351" s="32"/>
      <c r="K351" s="32"/>
      <c r="L351" s="32"/>
      <c r="M351" s="32"/>
      <c r="N351" s="32"/>
      <c r="O351" s="32"/>
      <c r="P351" s="32"/>
      <c r="Q351" s="32"/>
      <c r="R351" s="32"/>
      <c r="S351" s="32"/>
      <c r="T351" s="32"/>
      <c r="U351" s="32"/>
      <c r="V351" s="32"/>
      <c r="W351" s="32"/>
      <c r="X351" s="32"/>
      <c r="Y351" s="32"/>
      <c r="Z351" s="32"/>
      <c r="AA351" s="32"/>
    </row>
    <row r="352" spans="1:27" ht="12.75" customHeight="1" x14ac:dyDescent="0.2">
      <c r="A352" s="31"/>
      <c r="B352" s="31"/>
      <c r="C352" s="31"/>
      <c r="D352" s="31"/>
      <c r="E352" s="31"/>
      <c r="F352" s="31"/>
      <c r="G352" s="32"/>
      <c r="H352" s="32"/>
      <c r="I352" s="32"/>
      <c r="J352" s="32"/>
      <c r="K352" s="32"/>
      <c r="L352" s="32"/>
      <c r="M352" s="32"/>
      <c r="N352" s="32"/>
      <c r="O352" s="32"/>
      <c r="P352" s="32"/>
      <c r="Q352" s="32"/>
      <c r="R352" s="32"/>
      <c r="S352" s="32"/>
      <c r="T352" s="32"/>
      <c r="U352" s="32"/>
      <c r="V352" s="32"/>
      <c r="W352" s="32"/>
      <c r="X352" s="32"/>
      <c r="Y352" s="32"/>
      <c r="Z352" s="32"/>
      <c r="AA352" s="32"/>
    </row>
    <row r="353" spans="1:27" ht="12.75" customHeight="1" x14ac:dyDescent="0.2">
      <c r="A353" s="31"/>
      <c r="B353" s="31"/>
      <c r="C353" s="31"/>
      <c r="D353" s="31"/>
      <c r="E353" s="31"/>
      <c r="F353" s="31"/>
      <c r="G353" s="32"/>
      <c r="H353" s="32"/>
      <c r="I353" s="32"/>
      <c r="J353" s="32"/>
      <c r="K353" s="32"/>
      <c r="L353" s="32"/>
      <c r="M353" s="32"/>
      <c r="N353" s="32"/>
      <c r="O353" s="32"/>
      <c r="P353" s="32"/>
      <c r="Q353" s="32"/>
      <c r="R353" s="32"/>
      <c r="S353" s="32"/>
      <c r="T353" s="32"/>
      <c r="U353" s="32"/>
      <c r="V353" s="32"/>
      <c r="W353" s="32"/>
      <c r="X353" s="32"/>
      <c r="Y353" s="32"/>
      <c r="Z353" s="32"/>
      <c r="AA353" s="32"/>
    </row>
    <row r="354" spans="1:27" ht="12.75" customHeight="1" x14ac:dyDescent="0.2">
      <c r="A354" s="31"/>
      <c r="B354" s="31"/>
      <c r="C354" s="31"/>
      <c r="D354" s="31"/>
      <c r="E354" s="31"/>
      <c r="F354" s="31"/>
      <c r="G354" s="32"/>
      <c r="H354" s="32"/>
      <c r="I354" s="32"/>
      <c r="J354" s="32"/>
      <c r="K354" s="32"/>
      <c r="L354" s="32"/>
      <c r="M354" s="32"/>
      <c r="N354" s="32"/>
      <c r="O354" s="32"/>
      <c r="P354" s="32"/>
      <c r="Q354" s="32"/>
      <c r="R354" s="32"/>
      <c r="S354" s="32"/>
      <c r="T354" s="32"/>
      <c r="U354" s="32"/>
      <c r="V354" s="32"/>
      <c r="W354" s="32"/>
      <c r="X354" s="32"/>
      <c r="Y354" s="32"/>
      <c r="Z354" s="32"/>
      <c r="AA354" s="32"/>
    </row>
    <row r="355" spans="1:27" ht="12.75" customHeight="1" x14ac:dyDescent="0.2">
      <c r="A355" s="31"/>
      <c r="B355" s="31"/>
      <c r="C355" s="31"/>
      <c r="D355" s="31"/>
      <c r="E355" s="31"/>
      <c r="F355" s="31"/>
      <c r="G355" s="32"/>
      <c r="H355" s="32"/>
      <c r="I355" s="32"/>
      <c r="J355" s="32"/>
      <c r="K355" s="32"/>
      <c r="L355" s="32"/>
      <c r="M355" s="32"/>
      <c r="N355" s="32"/>
      <c r="O355" s="32"/>
      <c r="P355" s="32"/>
      <c r="Q355" s="32"/>
      <c r="R355" s="32"/>
      <c r="S355" s="32"/>
      <c r="T355" s="32"/>
      <c r="U355" s="32"/>
      <c r="V355" s="32"/>
      <c r="W355" s="32"/>
      <c r="X355" s="32"/>
      <c r="Y355" s="32"/>
      <c r="Z355" s="32"/>
      <c r="AA355" s="32"/>
    </row>
    <row r="356" spans="1:27" ht="12.75" customHeight="1" x14ac:dyDescent="0.2">
      <c r="A356" s="31"/>
      <c r="B356" s="31"/>
      <c r="C356" s="31"/>
      <c r="D356" s="31"/>
      <c r="E356" s="31"/>
      <c r="F356" s="31"/>
      <c r="G356" s="32"/>
      <c r="H356" s="32"/>
      <c r="I356" s="32"/>
      <c r="J356" s="32"/>
      <c r="K356" s="32"/>
      <c r="L356" s="32"/>
      <c r="M356" s="32"/>
      <c r="N356" s="32"/>
      <c r="O356" s="32"/>
      <c r="P356" s="32"/>
      <c r="Q356" s="32"/>
      <c r="R356" s="32"/>
      <c r="S356" s="32"/>
      <c r="T356" s="32"/>
      <c r="U356" s="32"/>
      <c r="V356" s="32"/>
      <c r="W356" s="32"/>
      <c r="X356" s="32"/>
      <c r="Y356" s="32"/>
      <c r="Z356" s="32"/>
      <c r="AA356" s="32"/>
    </row>
    <row r="357" spans="1:27" ht="12.75" customHeight="1" x14ac:dyDescent="0.2">
      <c r="A357" s="31"/>
      <c r="B357" s="31"/>
      <c r="C357" s="31"/>
      <c r="D357" s="31"/>
      <c r="E357" s="31"/>
      <c r="F357" s="31"/>
      <c r="G357" s="32"/>
      <c r="H357" s="32"/>
      <c r="I357" s="32"/>
      <c r="J357" s="32"/>
      <c r="K357" s="32"/>
      <c r="L357" s="32"/>
      <c r="M357" s="32"/>
      <c r="N357" s="32"/>
      <c r="O357" s="32"/>
      <c r="P357" s="32"/>
      <c r="Q357" s="32"/>
      <c r="R357" s="32"/>
      <c r="S357" s="32"/>
      <c r="T357" s="32"/>
      <c r="U357" s="32"/>
      <c r="V357" s="32"/>
      <c r="W357" s="32"/>
      <c r="X357" s="32"/>
      <c r="Y357" s="32"/>
      <c r="Z357" s="32"/>
      <c r="AA357" s="32"/>
    </row>
    <row r="358" spans="1:27" ht="12.75" customHeight="1" x14ac:dyDescent="0.2">
      <c r="A358" s="31"/>
      <c r="B358" s="31"/>
      <c r="C358" s="31"/>
      <c r="D358" s="31"/>
      <c r="E358" s="31"/>
      <c r="F358" s="31"/>
      <c r="G358" s="32"/>
      <c r="H358" s="32"/>
      <c r="I358" s="32"/>
      <c r="J358" s="32"/>
      <c r="K358" s="32"/>
      <c r="L358" s="32"/>
      <c r="M358" s="32"/>
      <c r="N358" s="32"/>
      <c r="O358" s="32"/>
      <c r="P358" s="32"/>
      <c r="Q358" s="32"/>
      <c r="R358" s="32"/>
      <c r="S358" s="32"/>
      <c r="T358" s="32"/>
      <c r="U358" s="32"/>
      <c r="V358" s="32"/>
      <c r="W358" s="32"/>
      <c r="X358" s="32"/>
      <c r="Y358" s="32"/>
      <c r="Z358" s="32"/>
      <c r="AA358" s="32"/>
    </row>
    <row r="359" spans="1:27" ht="12.75" customHeight="1" x14ac:dyDescent="0.2">
      <c r="A359" s="31"/>
      <c r="B359" s="31"/>
      <c r="C359" s="31"/>
      <c r="D359" s="31"/>
      <c r="E359" s="31"/>
      <c r="F359" s="31"/>
      <c r="G359" s="32"/>
      <c r="H359" s="32"/>
      <c r="I359" s="32"/>
      <c r="J359" s="32"/>
      <c r="K359" s="32"/>
      <c r="L359" s="32"/>
      <c r="M359" s="32"/>
      <c r="N359" s="32"/>
      <c r="O359" s="32"/>
      <c r="P359" s="32"/>
      <c r="Q359" s="32"/>
      <c r="R359" s="32"/>
      <c r="S359" s="32"/>
      <c r="T359" s="32"/>
      <c r="U359" s="32"/>
      <c r="V359" s="32"/>
      <c r="W359" s="32"/>
      <c r="X359" s="32"/>
      <c r="Y359" s="32"/>
      <c r="Z359" s="32"/>
      <c r="AA359" s="32"/>
    </row>
    <row r="360" spans="1:27" ht="12.75" customHeight="1" x14ac:dyDescent="0.2">
      <c r="A360" s="31"/>
      <c r="B360" s="31"/>
      <c r="C360" s="31"/>
      <c r="D360" s="31"/>
      <c r="E360" s="31"/>
      <c r="F360" s="31"/>
      <c r="G360" s="32"/>
      <c r="H360" s="32"/>
      <c r="I360" s="32"/>
      <c r="J360" s="32"/>
      <c r="K360" s="32"/>
      <c r="L360" s="32"/>
      <c r="M360" s="32"/>
      <c r="N360" s="32"/>
      <c r="O360" s="32"/>
      <c r="P360" s="32"/>
      <c r="Q360" s="32"/>
      <c r="R360" s="32"/>
      <c r="S360" s="32"/>
      <c r="T360" s="32"/>
      <c r="U360" s="32"/>
      <c r="V360" s="32"/>
      <c r="W360" s="32"/>
      <c r="X360" s="32"/>
      <c r="Y360" s="32"/>
      <c r="Z360" s="32"/>
      <c r="AA360" s="32"/>
    </row>
    <row r="361" spans="1:27" ht="12.75" customHeight="1" x14ac:dyDescent="0.2">
      <c r="A361" s="31"/>
      <c r="B361" s="31"/>
      <c r="C361" s="31"/>
      <c r="D361" s="31"/>
      <c r="E361" s="31"/>
      <c r="F361" s="31"/>
      <c r="G361" s="32"/>
      <c r="H361" s="32"/>
      <c r="I361" s="32"/>
      <c r="J361" s="32"/>
      <c r="K361" s="32"/>
      <c r="L361" s="32"/>
      <c r="M361" s="32"/>
      <c r="N361" s="32"/>
      <c r="O361" s="32"/>
      <c r="P361" s="32"/>
      <c r="Q361" s="32"/>
      <c r="R361" s="32"/>
      <c r="S361" s="32"/>
      <c r="T361" s="32"/>
      <c r="U361" s="32"/>
      <c r="V361" s="32"/>
      <c r="W361" s="32"/>
      <c r="X361" s="32"/>
      <c r="Y361" s="32"/>
      <c r="Z361" s="32"/>
      <c r="AA361" s="32"/>
    </row>
    <row r="362" spans="1:27" ht="12.75" customHeight="1" x14ac:dyDescent="0.2">
      <c r="A362" s="31"/>
      <c r="B362" s="31"/>
      <c r="C362" s="31"/>
      <c r="D362" s="31"/>
      <c r="E362" s="31"/>
      <c r="F362" s="31"/>
      <c r="G362" s="32"/>
      <c r="H362" s="32"/>
      <c r="I362" s="32"/>
      <c r="J362" s="32"/>
      <c r="K362" s="32"/>
      <c r="L362" s="32"/>
      <c r="M362" s="32"/>
      <c r="N362" s="32"/>
      <c r="O362" s="32"/>
      <c r="P362" s="32"/>
      <c r="Q362" s="32"/>
      <c r="R362" s="32"/>
      <c r="S362" s="32"/>
      <c r="T362" s="32"/>
      <c r="U362" s="32"/>
      <c r="V362" s="32"/>
      <c r="W362" s="32"/>
      <c r="X362" s="32"/>
      <c r="Y362" s="32"/>
      <c r="Z362" s="32"/>
      <c r="AA362" s="32"/>
    </row>
    <row r="363" spans="1:27" ht="12.75" customHeight="1" x14ac:dyDescent="0.2">
      <c r="A363" s="31"/>
      <c r="B363" s="31"/>
      <c r="C363" s="31"/>
      <c r="D363" s="31"/>
      <c r="E363" s="31"/>
      <c r="F363" s="31"/>
      <c r="G363" s="32"/>
      <c r="H363" s="32"/>
      <c r="I363" s="32"/>
      <c r="J363" s="32"/>
      <c r="K363" s="32"/>
      <c r="L363" s="32"/>
      <c r="M363" s="32"/>
      <c r="N363" s="32"/>
      <c r="O363" s="32"/>
      <c r="P363" s="32"/>
      <c r="Q363" s="32"/>
      <c r="R363" s="32"/>
      <c r="S363" s="32"/>
      <c r="T363" s="32"/>
      <c r="U363" s="32"/>
      <c r="V363" s="32"/>
      <c r="W363" s="32"/>
      <c r="X363" s="32"/>
      <c r="Y363" s="32"/>
      <c r="Z363" s="32"/>
      <c r="AA363" s="32"/>
    </row>
    <row r="364" spans="1:27" ht="12.75" customHeight="1" x14ac:dyDescent="0.2">
      <c r="A364" s="31"/>
      <c r="B364" s="31"/>
      <c r="C364" s="31"/>
      <c r="D364" s="31"/>
      <c r="E364" s="31"/>
      <c r="F364" s="31"/>
      <c r="G364" s="32"/>
      <c r="H364" s="32"/>
      <c r="I364" s="32"/>
      <c r="J364" s="32"/>
      <c r="K364" s="32"/>
      <c r="L364" s="32"/>
      <c r="M364" s="32"/>
      <c r="N364" s="32"/>
      <c r="O364" s="32"/>
      <c r="P364" s="32"/>
      <c r="Q364" s="32"/>
      <c r="R364" s="32"/>
      <c r="S364" s="32"/>
      <c r="T364" s="32"/>
      <c r="U364" s="32"/>
      <c r="V364" s="32"/>
      <c r="W364" s="32"/>
      <c r="X364" s="32"/>
      <c r="Y364" s="32"/>
      <c r="Z364" s="32"/>
      <c r="AA364" s="32"/>
    </row>
    <row r="365" spans="1:27" ht="12.75" customHeight="1" x14ac:dyDescent="0.2">
      <c r="A365" s="31"/>
      <c r="B365" s="31"/>
      <c r="C365" s="31"/>
      <c r="D365" s="31"/>
      <c r="E365" s="31"/>
      <c r="F365" s="31"/>
      <c r="G365" s="32"/>
      <c r="H365" s="32"/>
      <c r="I365" s="32"/>
      <c r="J365" s="32"/>
      <c r="K365" s="32"/>
      <c r="L365" s="32"/>
      <c r="M365" s="32"/>
      <c r="N365" s="32"/>
      <c r="O365" s="32"/>
      <c r="P365" s="32"/>
      <c r="Q365" s="32"/>
      <c r="R365" s="32"/>
      <c r="S365" s="32"/>
      <c r="T365" s="32"/>
      <c r="U365" s="32"/>
      <c r="V365" s="32"/>
      <c r="W365" s="32"/>
      <c r="X365" s="32"/>
      <c r="Y365" s="32"/>
      <c r="Z365" s="32"/>
      <c r="AA365" s="32"/>
    </row>
    <row r="366" spans="1:27" ht="12.75" customHeight="1" x14ac:dyDescent="0.2">
      <c r="A366" s="31"/>
      <c r="B366" s="31"/>
      <c r="C366" s="31"/>
      <c r="D366" s="31"/>
      <c r="E366" s="31"/>
      <c r="F366" s="31"/>
      <c r="G366" s="32"/>
      <c r="H366" s="32"/>
      <c r="I366" s="32"/>
      <c r="J366" s="32"/>
      <c r="K366" s="32"/>
      <c r="L366" s="32"/>
      <c r="M366" s="32"/>
      <c r="N366" s="32"/>
      <c r="O366" s="32"/>
      <c r="P366" s="32"/>
      <c r="Q366" s="32"/>
      <c r="R366" s="32"/>
      <c r="S366" s="32"/>
      <c r="T366" s="32"/>
      <c r="U366" s="32"/>
      <c r="V366" s="32"/>
      <c r="W366" s="32"/>
      <c r="X366" s="32"/>
      <c r="Y366" s="32"/>
      <c r="Z366" s="32"/>
      <c r="AA366" s="32"/>
    </row>
    <row r="367" spans="1:27" ht="12.75" customHeight="1" x14ac:dyDescent="0.2">
      <c r="A367" s="31"/>
      <c r="B367" s="31"/>
      <c r="C367" s="31"/>
      <c r="D367" s="31"/>
      <c r="E367" s="31"/>
      <c r="F367" s="31"/>
      <c r="G367" s="32"/>
      <c r="H367" s="32"/>
      <c r="I367" s="32"/>
      <c r="J367" s="32"/>
      <c r="K367" s="32"/>
      <c r="L367" s="32"/>
      <c r="M367" s="32"/>
      <c r="N367" s="32"/>
      <c r="O367" s="32"/>
      <c r="P367" s="32"/>
      <c r="Q367" s="32"/>
      <c r="R367" s="32"/>
      <c r="S367" s="32"/>
      <c r="T367" s="32"/>
      <c r="U367" s="32"/>
      <c r="V367" s="32"/>
      <c r="W367" s="32"/>
      <c r="X367" s="32"/>
      <c r="Y367" s="32"/>
      <c r="Z367" s="32"/>
      <c r="AA367" s="32"/>
    </row>
    <row r="368" spans="1:27" ht="12.75" customHeight="1" x14ac:dyDescent="0.2">
      <c r="A368" s="31"/>
      <c r="B368" s="31"/>
      <c r="C368" s="31"/>
      <c r="D368" s="31"/>
      <c r="E368" s="31"/>
      <c r="F368" s="31"/>
      <c r="G368" s="32"/>
      <c r="H368" s="32"/>
      <c r="I368" s="32"/>
      <c r="J368" s="32"/>
      <c r="K368" s="32"/>
      <c r="L368" s="32"/>
      <c r="M368" s="32"/>
      <c r="N368" s="32"/>
      <c r="O368" s="32"/>
      <c r="P368" s="32"/>
      <c r="Q368" s="32"/>
      <c r="R368" s="32"/>
      <c r="S368" s="32"/>
      <c r="T368" s="32"/>
      <c r="U368" s="32"/>
      <c r="V368" s="32"/>
      <c r="W368" s="32"/>
      <c r="X368" s="32"/>
      <c r="Y368" s="32"/>
      <c r="Z368" s="32"/>
      <c r="AA368" s="32"/>
    </row>
    <row r="369" spans="1:27" ht="12.75" customHeight="1" x14ac:dyDescent="0.2">
      <c r="A369" s="31"/>
      <c r="B369" s="31"/>
      <c r="C369" s="31"/>
      <c r="D369" s="31"/>
      <c r="E369" s="31"/>
      <c r="F369" s="31"/>
      <c r="G369" s="32"/>
      <c r="H369" s="32"/>
      <c r="I369" s="32"/>
      <c r="J369" s="32"/>
      <c r="K369" s="32"/>
      <c r="L369" s="32"/>
      <c r="M369" s="32"/>
      <c r="N369" s="32"/>
      <c r="O369" s="32"/>
      <c r="P369" s="32"/>
      <c r="Q369" s="32"/>
      <c r="R369" s="32"/>
      <c r="S369" s="32"/>
      <c r="T369" s="32"/>
      <c r="U369" s="32"/>
      <c r="V369" s="32"/>
      <c r="W369" s="32"/>
      <c r="X369" s="32"/>
      <c r="Y369" s="32"/>
      <c r="Z369" s="32"/>
      <c r="AA369" s="32"/>
    </row>
    <row r="370" spans="1:27" ht="12.75" customHeight="1" x14ac:dyDescent="0.2">
      <c r="A370" s="31"/>
      <c r="B370" s="31"/>
      <c r="C370" s="31"/>
      <c r="D370" s="31"/>
      <c r="E370" s="31"/>
      <c r="F370" s="31"/>
      <c r="G370" s="32"/>
      <c r="H370" s="32"/>
      <c r="I370" s="32"/>
      <c r="J370" s="32"/>
      <c r="K370" s="32"/>
      <c r="L370" s="32"/>
      <c r="M370" s="32"/>
      <c r="N370" s="32"/>
      <c r="O370" s="32"/>
      <c r="P370" s="32"/>
      <c r="Q370" s="32"/>
      <c r="R370" s="32"/>
      <c r="S370" s="32"/>
      <c r="T370" s="32"/>
      <c r="U370" s="32"/>
      <c r="V370" s="32"/>
      <c r="W370" s="32"/>
      <c r="X370" s="32"/>
      <c r="Y370" s="32"/>
      <c r="Z370" s="32"/>
      <c r="AA370" s="32"/>
    </row>
    <row r="371" spans="1:27" ht="12.75" customHeight="1" x14ac:dyDescent="0.2">
      <c r="A371" s="31"/>
      <c r="B371" s="31"/>
      <c r="C371" s="31"/>
      <c r="D371" s="31"/>
      <c r="E371" s="31"/>
      <c r="F371" s="31"/>
      <c r="G371" s="32"/>
      <c r="H371" s="32"/>
      <c r="I371" s="32"/>
      <c r="J371" s="32"/>
      <c r="K371" s="32"/>
      <c r="L371" s="32"/>
      <c r="M371" s="32"/>
      <c r="N371" s="32"/>
      <c r="O371" s="32"/>
      <c r="P371" s="32"/>
      <c r="Q371" s="32"/>
      <c r="R371" s="32"/>
      <c r="S371" s="32"/>
      <c r="T371" s="32"/>
      <c r="U371" s="32"/>
      <c r="V371" s="32"/>
      <c r="W371" s="32"/>
      <c r="X371" s="32"/>
      <c r="Y371" s="32"/>
      <c r="Z371" s="32"/>
      <c r="AA371" s="32"/>
    </row>
    <row r="372" spans="1:27" ht="12.75" customHeight="1" x14ac:dyDescent="0.2">
      <c r="A372" s="31"/>
      <c r="B372" s="31"/>
      <c r="C372" s="31"/>
      <c r="D372" s="31"/>
      <c r="E372" s="31"/>
      <c r="F372" s="31"/>
      <c r="G372" s="32"/>
      <c r="H372" s="32"/>
      <c r="I372" s="32"/>
      <c r="J372" s="32"/>
      <c r="K372" s="32"/>
      <c r="L372" s="32"/>
      <c r="M372" s="32"/>
      <c r="N372" s="32"/>
      <c r="O372" s="32"/>
      <c r="P372" s="32"/>
      <c r="Q372" s="32"/>
      <c r="R372" s="32"/>
      <c r="S372" s="32"/>
      <c r="T372" s="32"/>
      <c r="U372" s="32"/>
      <c r="V372" s="32"/>
      <c r="W372" s="32"/>
      <c r="X372" s="32"/>
      <c r="Y372" s="32"/>
      <c r="Z372" s="32"/>
      <c r="AA372" s="32"/>
    </row>
    <row r="373" spans="1:27" ht="12.75" customHeight="1" x14ac:dyDescent="0.2">
      <c r="A373" s="31"/>
      <c r="B373" s="31"/>
      <c r="C373" s="31"/>
      <c r="D373" s="31"/>
      <c r="E373" s="31"/>
      <c r="F373" s="31"/>
      <c r="G373" s="32"/>
      <c r="H373" s="32"/>
      <c r="I373" s="32"/>
      <c r="J373" s="32"/>
      <c r="K373" s="32"/>
      <c r="L373" s="32"/>
      <c r="M373" s="32"/>
      <c r="N373" s="32"/>
      <c r="O373" s="32"/>
      <c r="P373" s="32"/>
      <c r="Q373" s="32"/>
      <c r="R373" s="32"/>
      <c r="S373" s="32"/>
      <c r="T373" s="32"/>
      <c r="U373" s="32"/>
      <c r="V373" s="32"/>
      <c r="W373" s="32"/>
      <c r="X373" s="32"/>
      <c r="Y373" s="32"/>
      <c r="Z373" s="32"/>
      <c r="AA373" s="32"/>
    </row>
    <row r="374" spans="1:27" ht="12.75" customHeight="1" x14ac:dyDescent="0.2">
      <c r="A374" s="31"/>
      <c r="B374" s="31"/>
      <c r="C374" s="31"/>
      <c r="D374" s="31"/>
      <c r="E374" s="31"/>
      <c r="F374" s="31"/>
      <c r="G374" s="32"/>
      <c r="H374" s="32"/>
      <c r="I374" s="32"/>
      <c r="J374" s="32"/>
      <c r="K374" s="32"/>
      <c r="L374" s="32"/>
      <c r="M374" s="32"/>
      <c r="N374" s="32"/>
      <c r="O374" s="32"/>
      <c r="P374" s="32"/>
      <c r="Q374" s="32"/>
      <c r="R374" s="32"/>
      <c r="S374" s="32"/>
      <c r="T374" s="32"/>
      <c r="U374" s="32"/>
      <c r="V374" s="32"/>
      <c r="W374" s="32"/>
      <c r="X374" s="32"/>
      <c r="Y374" s="32"/>
      <c r="Z374" s="32"/>
      <c r="AA374" s="32"/>
    </row>
    <row r="375" spans="1:27" ht="12.75" customHeight="1" x14ac:dyDescent="0.2">
      <c r="A375" s="31"/>
      <c r="B375" s="31"/>
      <c r="C375" s="31"/>
      <c r="D375" s="31"/>
      <c r="E375" s="31"/>
      <c r="F375" s="31"/>
      <c r="G375" s="32"/>
      <c r="H375" s="32"/>
      <c r="I375" s="32"/>
      <c r="J375" s="32"/>
      <c r="K375" s="32"/>
      <c r="L375" s="32"/>
      <c r="M375" s="32"/>
      <c r="N375" s="32"/>
      <c r="O375" s="32"/>
      <c r="P375" s="32"/>
      <c r="Q375" s="32"/>
      <c r="R375" s="32"/>
      <c r="S375" s="32"/>
      <c r="T375" s="32"/>
      <c r="U375" s="32"/>
      <c r="V375" s="32"/>
      <c r="W375" s="32"/>
      <c r="X375" s="32"/>
      <c r="Y375" s="32"/>
      <c r="Z375" s="32"/>
      <c r="AA375" s="32"/>
    </row>
    <row r="376" spans="1:27" ht="12.75" customHeight="1" x14ac:dyDescent="0.2">
      <c r="A376" s="31"/>
      <c r="B376" s="31"/>
      <c r="C376" s="31"/>
      <c r="D376" s="31"/>
      <c r="E376" s="31"/>
      <c r="F376" s="31"/>
      <c r="G376" s="32"/>
      <c r="H376" s="32"/>
      <c r="I376" s="32"/>
      <c r="J376" s="32"/>
      <c r="K376" s="32"/>
      <c r="L376" s="32"/>
      <c r="M376" s="32"/>
      <c r="N376" s="32"/>
      <c r="O376" s="32"/>
      <c r="P376" s="32"/>
      <c r="Q376" s="32"/>
      <c r="R376" s="32"/>
      <c r="S376" s="32"/>
      <c r="T376" s="32"/>
      <c r="U376" s="32"/>
      <c r="V376" s="32"/>
      <c r="W376" s="32"/>
      <c r="X376" s="32"/>
      <c r="Y376" s="32"/>
      <c r="Z376" s="32"/>
      <c r="AA376" s="32"/>
    </row>
    <row r="377" spans="1:27" ht="12.75" customHeight="1" x14ac:dyDescent="0.2">
      <c r="A377" s="31"/>
      <c r="B377" s="31"/>
      <c r="C377" s="31"/>
      <c r="D377" s="31"/>
      <c r="E377" s="31"/>
      <c r="F377" s="31"/>
      <c r="G377" s="32"/>
      <c r="H377" s="32"/>
      <c r="I377" s="32"/>
      <c r="J377" s="32"/>
      <c r="K377" s="32"/>
      <c r="L377" s="32"/>
      <c r="M377" s="32"/>
      <c r="N377" s="32"/>
      <c r="O377" s="32"/>
      <c r="P377" s="32"/>
      <c r="Q377" s="32"/>
      <c r="R377" s="32"/>
      <c r="S377" s="32"/>
      <c r="T377" s="32"/>
      <c r="U377" s="32"/>
      <c r="V377" s="32"/>
      <c r="W377" s="32"/>
      <c r="X377" s="32"/>
      <c r="Y377" s="32"/>
      <c r="Z377" s="32"/>
      <c r="AA377" s="32"/>
    </row>
    <row r="378" spans="1:27" ht="12.75" customHeight="1" x14ac:dyDescent="0.2">
      <c r="A378" s="31"/>
      <c r="B378" s="31"/>
      <c r="C378" s="31"/>
      <c r="D378" s="31"/>
      <c r="E378" s="31"/>
      <c r="F378" s="31"/>
      <c r="G378" s="32"/>
      <c r="H378" s="32"/>
      <c r="I378" s="32"/>
      <c r="J378" s="32"/>
      <c r="K378" s="32"/>
      <c r="L378" s="32"/>
      <c r="M378" s="32"/>
      <c r="N378" s="32"/>
      <c r="O378" s="32"/>
      <c r="P378" s="32"/>
      <c r="Q378" s="32"/>
      <c r="R378" s="32"/>
      <c r="S378" s="32"/>
      <c r="T378" s="32"/>
      <c r="U378" s="32"/>
      <c r="V378" s="32"/>
      <c r="W378" s="32"/>
      <c r="X378" s="32"/>
      <c r="Y378" s="32"/>
      <c r="Z378" s="32"/>
      <c r="AA378" s="32"/>
    </row>
    <row r="379" spans="1:27" ht="12.75" customHeight="1" x14ac:dyDescent="0.2">
      <c r="A379" s="31"/>
      <c r="B379" s="31"/>
      <c r="C379" s="31"/>
      <c r="D379" s="31"/>
      <c r="E379" s="31"/>
      <c r="F379" s="31"/>
      <c r="G379" s="32"/>
      <c r="H379" s="32"/>
      <c r="I379" s="32"/>
      <c r="J379" s="32"/>
      <c r="K379" s="32"/>
      <c r="L379" s="32"/>
      <c r="M379" s="32"/>
      <c r="N379" s="32"/>
      <c r="O379" s="32"/>
      <c r="P379" s="32"/>
      <c r="Q379" s="32"/>
      <c r="R379" s="32"/>
      <c r="S379" s="32"/>
      <c r="T379" s="32"/>
      <c r="U379" s="32"/>
      <c r="V379" s="32"/>
      <c r="W379" s="32"/>
      <c r="X379" s="32"/>
      <c r="Y379" s="32"/>
      <c r="Z379" s="32"/>
      <c r="AA379" s="32"/>
    </row>
    <row r="380" spans="1:27" ht="12.75" customHeight="1" x14ac:dyDescent="0.2">
      <c r="A380" s="31"/>
      <c r="B380" s="31"/>
      <c r="C380" s="31"/>
      <c r="D380" s="31"/>
      <c r="E380" s="31"/>
      <c r="F380" s="31"/>
      <c r="G380" s="32"/>
      <c r="H380" s="32"/>
      <c r="I380" s="32"/>
      <c r="J380" s="32"/>
      <c r="K380" s="32"/>
      <c r="L380" s="32"/>
      <c r="M380" s="32"/>
      <c r="N380" s="32"/>
      <c r="O380" s="32"/>
      <c r="P380" s="32"/>
      <c r="Q380" s="32"/>
      <c r="R380" s="32"/>
      <c r="S380" s="32"/>
      <c r="T380" s="32"/>
      <c r="U380" s="32"/>
      <c r="V380" s="32"/>
      <c r="W380" s="32"/>
      <c r="X380" s="32"/>
      <c r="Y380" s="32"/>
      <c r="Z380" s="32"/>
      <c r="AA380" s="32"/>
    </row>
    <row r="381" spans="1:27" ht="12.75" customHeight="1" x14ac:dyDescent="0.2">
      <c r="A381" s="31"/>
      <c r="B381" s="31"/>
      <c r="C381" s="31"/>
      <c r="D381" s="31"/>
      <c r="E381" s="31"/>
      <c r="F381" s="31"/>
      <c r="G381" s="32"/>
      <c r="H381" s="32"/>
      <c r="I381" s="32"/>
      <c r="J381" s="32"/>
      <c r="K381" s="32"/>
      <c r="L381" s="32"/>
      <c r="M381" s="32"/>
      <c r="N381" s="32"/>
      <c r="O381" s="32"/>
      <c r="P381" s="32"/>
      <c r="Q381" s="32"/>
      <c r="R381" s="32"/>
      <c r="S381" s="32"/>
      <c r="T381" s="32"/>
      <c r="U381" s="32"/>
      <c r="V381" s="32"/>
      <c r="W381" s="32"/>
      <c r="X381" s="32"/>
      <c r="Y381" s="32"/>
      <c r="Z381" s="32"/>
      <c r="AA381" s="32"/>
    </row>
    <row r="382" spans="1:27" ht="12.75" customHeight="1" x14ac:dyDescent="0.2">
      <c r="A382" s="31"/>
      <c r="B382" s="31"/>
      <c r="C382" s="31"/>
      <c r="D382" s="31"/>
      <c r="E382" s="31"/>
      <c r="F382" s="31"/>
      <c r="G382" s="32"/>
      <c r="H382" s="32"/>
      <c r="I382" s="32"/>
      <c r="J382" s="32"/>
      <c r="K382" s="32"/>
      <c r="L382" s="32"/>
      <c r="M382" s="32"/>
      <c r="N382" s="32"/>
      <c r="O382" s="32"/>
      <c r="P382" s="32"/>
      <c r="Q382" s="32"/>
      <c r="R382" s="32"/>
      <c r="S382" s="32"/>
      <c r="T382" s="32"/>
      <c r="U382" s="32"/>
      <c r="V382" s="32"/>
      <c r="W382" s="32"/>
      <c r="X382" s="32"/>
      <c r="Y382" s="32"/>
      <c r="Z382" s="32"/>
      <c r="AA382" s="32"/>
    </row>
    <row r="383" spans="1:27" ht="12.75" customHeight="1" x14ac:dyDescent="0.2">
      <c r="A383" s="31"/>
      <c r="B383" s="31"/>
      <c r="C383" s="31"/>
      <c r="D383" s="31"/>
      <c r="E383" s="31"/>
      <c r="F383" s="31"/>
      <c r="G383" s="32"/>
      <c r="H383" s="32"/>
      <c r="I383" s="32"/>
      <c r="J383" s="32"/>
      <c r="K383" s="32"/>
      <c r="L383" s="32"/>
      <c r="M383" s="32"/>
      <c r="N383" s="32"/>
      <c r="O383" s="32"/>
      <c r="P383" s="32"/>
      <c r="Q383" s="32"/>
      <c r="R383" s="32"/>
      <c r="S383" s="32"/>
      <c r="T383" s="32"/>
      <c r="U383" s="32"/>
      <c r="V383" s="32"/>
      <c r="W383" s="32"/>
      <c r="X383" s="32"/>
      <c r="Y383" s="32"/>
      <c r="Z383" s="32"/>
      <c r="AA383" s="32"/>
    </row>
    <row r="384" spans="1:27" ht="12.75" customHeight="1" x14ac:dyDescent="0.2">
      <c r="A384" s="31"/>
      <c r="B384" s="31"/>
      <c r="C384" s="31"/>
      <c r="D384" s="31"/>
      <c r="E384" s="31"/>
      <c r="F384" s="31"/>
      <c r="G384" s="32"/>
      <c r="H384" s="32"/>
      <c r="I384" s="32"/>
      <c r="J384" s="32"/>
      <c r="K384" s="32"/>
      <c r="L384" s="32"/>
      <c r="M384" s="32"/>
      <c r="N384" s="32"/>
      <c r="O384" s="32"/>
      <c r="P384" s="32"/>
      <c r="Q384" s="32"/>
      <c r="R384" s="32"/>
      <c r="S384" s="32"/>
      <c r="T384" s="32"/>
      <c r="U384" s="32"/>
      <c r="V384" s="32"/>
      <c r="W384" s="32"/>
      <c r="X384" s="32"/>
      <c r="Y384" s="32"/>
      <c r="Z384" s="32"/>
      <c r="AA384" s="32"/>
    </row>
    <row r="385" spans="1:27" ht="12.75" customHeight="1" x14ac:dyDescent="0.2">
      <c r="A385" s="31"/>
      <c r="B385" s="31"/>
      <c r="C385" s="31"/>
      <c r="D385" s="31"/>
      <c r="E385" s="31"/>
      <c r="F385" s="31"/>
      <c r="G385" s="32"/>
      <c r="H385" s="32"/>
      <c r="I385" s="32"/>
      <c r="J385" s="32"/>
      <c r="K385" s="32"/>
      <c r="L385" s="32"/>
      <c r="M385" s="32"/>
      <c r="N385" s="32"/>
      <c r="O385" s="32"/>
      <c r="P385" s="32"/>
      <c r="Q385" s="32"/>
      <c r="R385" s="32"/>
      <c r="S385" s="32"/>
      <c r="T385" s="32"/>
      <c r="U385" s="32"/>
      <c r="V385" s="32"/>
      <c r="W385" s="32"/>
      <c r="X385" s="32"/>
      <c r="Y385" s="32"/>
      <c r="Z385" s="32"/>
      <c r="AA385" s="32"/>
    </row>
    <row r="386" spans="1:27" ht="12.75" customHeight="1" x14ac:dyDescent="0.2">
      <c r="A386" s="31"/>
      <c r="B386" s="31"/>
      <c r="C386" s="31"/>
      <c r="D386" s="31"/>
      <c r="E386" s="31"/>
      <c r="F386" s="31"/>
      <c r="G386" s="32"/>
      <c r="H386" s="32"/>
      <c r="I386" s="32"/>
      <c r="J386" s="32"/>
      <c r="K386" s="32"/>
      <c r="L386" s="32"/>
      <c r="M386" s="32"/>
      <c r="N386" s="32"/>
      <c r="O386" s="32"/>
      <c r="P386" s="32"/>
      <c r="Q386" s="32"/>
      <c r="R386" s="32"/>
      <c r="S386" s="32"/>
      <c r="T386" s="32"/>
      <c r="U386" s="32"/>
      <c r="V386" s="32"/>
      <c r="W386" s="32"/>
      <c r="X386" s="32"/>
      <c r="Y386" s="32"/>
      <c r="Z386" s="32"/>
      <c r="AA386" s="32"/>
    </row>
    <row r="387" spans="1:27" ht="12.75" customHeight="1" x14ac:dyDescent="0.2">
      <c r="A387" s="31"/>
      <c r="B387" s="31"/>
      <c r="C387" s="31"/>
      <c r="D387" s="31"/>
      <c r="E387" s="31"/>
      <c r="F387" s="31"/>
      <c r="G387" s="32"/>
      <c r="H387" s="32"/>
      <c r="I387" s="32"/>
      <c r="J387" s="32"/>
      <c r="K387" s="32"/>
      <c r="L387" s="32"/>
      <c r="M387" s="32"/>
      <c r="N387" s="32"/>
      <c r="O387" s="32"/>
      <c r="P387" s="32"/>
      <c r="Q387" s="32"/>
      <c r="R387" s="32"/>
      <c r="S387" s="32"/>
      <c r="T387" s="32"/>
      <c r="U387" s="32"/>
      <c r="V387" s="32"/>
      <c r="W387" s="32"/>
      <c r="X387" s="32"/>
      <c r="Y387" s="32"/>
      <c r="Z387" s="32"/>
      <c r="AA387" s="32"/>
    </row>
    <row r="388" spans="1:27" ht="12.75" customHeight="1" x14ac:dyDescent="0.2">
      <c r="A388" s="31"/>
      <c r="B388" s="31"/>
      <c r="C388" s="31"/>
      <c r="D388" s="31"/>
      <c r="E388" s="31"/>
      <c r="F388" s="31"/>
      <c r="G388" s="32"/>
      <c r="H388" s="32"/>
      <c r="I388" s="32"/>
      <c r="J388" s="32"/>
      <c r="K388" s="32"/>
      <c r="L388" s="32"/>
      <c r="M388" s="32"/>
      <c r="N388" s="32"/>
      <c r="O388" s="32"/>
      <c r="P388" s="32"/>
      <c r="Q388" s="32"/>
      <c r="R388" s="32"/>
      <c r="S388" s="32"/>
      <c r="T388" s="32"/>
      <c r="U388" s="32"/>
      <c r="V388" s="32"/>
      <c r="W388" s="32"/>
      <c r="X388" s="32"/>
      <c r="Y388" s="32"/>
      <c r="Z388" s="32"/>
      <c r="AA388" s="32"/>
    </row>
    <row r="389" spans="1:27" ht="12.75" customHeight="1" x14ac:dyDescent="0.2">
      <c r="A389" s="31"/>
      <c r="B389" s="31"/>
      <c r="C389" s="31"/>
      <c r="D389" s="31"/>
      <c r="E389" s="31"/>
      <c r="F389" s="31"/>
      <c r="G389" s="32"/>
      <c r="H389" s="32"/>
      <c r="I389" s="32"/>
      <c r="J389" s="32"/>
      <c r="K389" s="32"/>
      <c r="L389" s="32"/>
      <c r="M389" s="32"/>
      <c r="N389" s="32"/>
      <c r="O389" s="32"/>
      <c r="P389" s="32"/>
      <c r="Q389" s="32"/>
      <c r="R389" s="32"/>
      <c r="S389" s="32"/>
      <c r="T389" s="32"/>
      <c r="U389" s="32"/>
      <c r="V389" s="32"/>
      <c r="W389" s="32"/>
      <c r="X389" s="32"/>
      <c r="Y389" s="32"/>
      <c r="Z389" s="32"/>
      <c r="AA389" s="32"/>
    </row>
    <row r="390" spans="1:27" ht="12.75" customHeight="1" x14ac:dyDescent="0.2">
      <c r="A390" s="31"/>
      <c r="B390" s="31"/>
      <c r="C390" s="31"/>
      <c r="D390" s="31"/>
      <c r="E390" s="31"/>
      <c r="F390" s="31"/>
      <c r="G390" s="32"/>
      <c r="H390" s="32"/>
      <c r="I390" s="32"/>
      <c r="J390" s="32"/>
      <c r="K390" s="32"/>
      <c r="L390" s="32"/>
      <c r="M390" s="32"/>
      <c r="N390" s="32"/>
      <c r="O390" s="32"/>
      <c r="P390" s="32"/>
      <c r="Q390" s="32"/>
      <c r="R390" s="32"/>
      <c r="S390" s="32"/>
      <c r="T390" s="32"/>
      <c r="U390" s="32"/>
      <c r="V390" s="32"/>
      <c r="W390" s="32"/>
      <c r="X390" s="32"/>
      <c r="Y390" s="32"/>
      <c r="Z390" s="32"/>
      <c r="AA390" s="32"/>
    </row>
    <row r="391" spans="1:27" ht="12.75" customHeight="1" x14ac:dyDescent="0.2">
      <c r="A391" s="31"/>
      <c r="B391" s="31"/>
      <c r="C391" s="31"/>
      <c r="D391" s="31"/>
      <c r="E391" s="31"/>
      <c r="F391" s="31"/>
      <c r="G391" s="32"/>
      <c r="H391" s="32"/>
      <c r="I391" s="32"/>
      <c r="J391" s="32"/>
      <c r="K391" s="32"/>
      <c r="L391" s="32"/>
      <c r="M391" s="32"/>
      <c r="N391" s="32"/>
      <c r="O391" s="32"/>
      <c r="P391" s="32"/>
      <c r="Q391" s="32"/>
      <c r="R391" s="32"/>
      <c r="S391" s="32"/>
      <c r="T391" s="32"/>
      <c r="U391" s="32"/>
      <c r="V391" s="32"/>
      <c r="W391" s="32"/>
      <c r="X391" s="32"/>
      <c r="Y391" s="32"/>
      <c r="Z391" s="32"/>
      <c r="AA391" s="32"/>
    </row>
    <row r="392" spans="1:27" ht="12.75" customHeight="1" x14ac:dyDescent="0.2">
      <c r="A392" s="31"/>
      <c r="B392" s="31"/>
      <c r="C392" s="31"/>
      <c r="D392" s="31"/>
      <c r="E392" s="31"/>
      <c r="F392" s="31"/>
      <c r="G392" s="32"/>
      <c r="H392" s="32"/>
      <c r="I392" s="32"/>
      <c r="J392" s="32"/>
      <c r="K392" s="32"/>
      <c r="L392" s="32"/>
      <c r="M392" s="32"/>
      <c r="N392" s="32"/>
      <c r="O392" s="32"/>
      <c r="P392" s="32"/>
      <c r="Q392" s="32"/>
      <c r="R392" s="32"/>
      <c r="S392" s="32"/>
      <c r="T392" s="32"/>
      <c r="U392" s="32"/>
      <c r="V392" s="32"/>
      <c r="W392" s="32"/>
      <c r="X392" s="32"/>
      <c r="Y392" s="32"/>
      <c r="Z392" s="32"/>
      <c r="AA392" s="32"/>
    </row>
    <row r="393" spans="1:27" ht="12.75" customHeight="1" x14ac:dyDescent="0.2">
      <c r="A393" s="31"/>
      <c r="B393" s="31"/>
      <c r="C393" s="31"/>
      <c r="D393" s="31"/>
      <c r="E393" s="31"/>
      <c r="F393" s="31"/>
      <c r="G393" s="32"/>
      <c r="H393" s="32"/>
      <c r="I393" s="32"/>
      <c r="J393" s="32"/>
      <c r="K393" s="32"/>
      <c r="L393" s="32"/>
      <c r="M393" s="32"/>
      <c r="N393" s="32"/>
      <c r="O393" s="32"/>
      <c r="P393" s="32"/>
      <c r="Q393" s="32"/>
      <c r="R393" s="32"/>
      <c r="S393" s="32"/>
      <c r="T393" s="32"/>
      <c r="U393" s="32"/>
      <c r="V393" s="32"/>
      <c r="W393" s="32"/>
      <c r="X393" s="32"/>
      <c r="Y393" s="32"/>
      <c r="Z393" s="32"/>
      <c r="AA393" s="32"/>
    </row>
    <row r="394" spans="1:27" ht="12.75" customHeight="1" x14ac:dyDescent="0.2">
      <c r="A394" s="31"/>
      <c r="B394" s="31"/>
      <c r="C394" s="31"/>
      <c r="D394" s="31"/>
      <c r="E394" s="31"/>
      <c r="F394" s="31"/>
      <c r="G394" s="32"/>
      <c r="H394" s="32"/>
      <c r="I394" s="32"/>
      <c r="J394" s="32"/>
      <c r="K394" s="32"/>
      <c r="L394" s="32"/>
      <c r="M394" s="32"/>
      <c r="N394" s="32"/>
      <c r="O394" s="32"/>
      <c r="P394" s="32"/>
      <c r="Q394" s="32"/>
      <c r="R394" s="32"/>
      <c r="S394" s="32"/>
      <c r="T394" s="32"/>
      <c r="U394" s="32"/>
      <c r="V394" s="32"/>
      <c r="W394" s="32"/>
      <c r="X394" s="32"/>
      <c r="Y394" s="32"/>
      <c r="Z394" s="32"/>
      <c r="AA394" s="32"/>
    </row>
    <row r="395" spans="1:27" ht="12.75" customHeight="1" x14ac:dyDescent="0.2">
      <c r="A395" s="31"/>
      <c r="B395" s="31"/>
      <c r="C395" s="31"/>
      <c r="D395" s="31"/>
      <c r="E395" s="31"/>
      <c r="F395" s="31"/>
      <c r="G395" s="32"/>
      <c r="H395" s="32"/>
      <c r="I395" s="32"/>
      <c r="J395" s="32"/>
      <c r="K395" s="32"/>
      <c r="L395" s="32"/>
      <c r="M395" s="32"/>
      <c r="N395" s="32"/>
      <c r="O395" s="32"/>
      <c r="P395" s="32"/>
      <c r="Q395" s="32"/>
      <c r="R395" s="32"/>
      <c r="S395" s="32"/>
      <c r="T395" s="32"/>
      <c r="U395" s="32"/>
      <c r="V395" s="32"/>
      <c r="W395" s="32"/>
      <c r="X395" s="32"/>
      <c r="Y395" s="32"/>
      <c r="Z395" s="32"/>
      <c r="AA395" s="32"/>
    </row>
    <row r="396" spans="1:27" ht="12.75" customHeight="1" x14ac:dyDescent="0.2">
      <c r="A396" s="31"/>
      <c r="B396" s="31"/>
      <c r="C396" s="31"/>
      <c r="D396" s="31"/>
      <c r="E396" s="31"/>
      <c r="F396" s="31"/>
      <c r="G396" s="32"/>
      <c r="H396" s="32"/>
      <c r="I396" s="32"/>
      <c r="J396" s="32"/>
      <c r="K396" s="32"/>
      <c r="L396" s="32"/>
      <c r="M396" s="32"/>
      <c r="N396" s="32"/>
      <c r="O396" s="32"/>
      <c r="P396" s="32"/>
      <c r="Q396" s="32"/>
      <c r="R396" s="32"/>
      <c r="S396" s="32"/>
      <c r="T396" s="32"/>
      <c r="U396" s="32"/>
      <c r="V396" s="32"/>
      <c r="W396" s="32"/>
      <c r="X396" s="32"/>
      <c r="Y396" s="32"/>
      <c r="Z396" s="32"/>
      <c r="AA396" s="32"/>
    </row>
    <row r="397" spans="1:27" ht="12.75" customHeight="1" x14ac:dyDescent="0.2">
      <c r="A397" s="31"/>
      <c r="B397" s="31"/>
      <c r="C397" s="31"/>
      <c r="D397" s="31"/>
      <c r="E397" s="31"/>
      <c r="F397" s="31"/>
      <c r="G397" s="32"/>
      <c r="H397" s="32"/>
      <c r="I397" s="32"/>
      <c r="J397" s="32"/>
      <c r="K397" s="32"/>
      <c r="L397" s="32"/>
      <c r="M397" s="32"/>
      <c r="N397" s="32"/>
      <c r="O397" s="32"/>
      <c r="P397" s="32"/>
      <c r="Q397" s="32"/>
      <c r="R397" s="32"/>
      <c r="S397" s="32"/>
      <c r="T397" s="32"/>
      <c r="U397" s="32"/>
      <c r="V397" s="32"/>
      <c r="W397" s="32"/>
      <c r="X397" s="32"/>
      <c r="Y397" s="32"/>
      <c r="Z397" s="32"/>
      <c r="AA397" s="32"/>
    </row>
    <row r="398" spans="1:27" ht="12.75" customHeight="1" x14ac:dyDescent="0.2">
      <c r="A398" s="31"/>
      <c r="B398" s="31"/>
      <c r="C398" s="31"/>
      <c r="D398" s="31"/>
      <c r="E398" s="31"/>
      <c r="F398" s="31"/>
      <c r="G398" s="32"/>
      <c r="H398" s="32"/>
      <c r="I398" s="32"/>
      <c r="J398" s="32"/>
      <c r="K398" s="32"/>
      <c r="L398" s="32"/>
      <c r="M398" s="32"/>
      <c r="N398" s="32"/>
      <c r="O398" s="32"/>
      <c r="P398" s="32"/>
      <c r="Q398" s="32"/>
      <c r="R398" s="32"/>
      <c r="S398" s="32"/>
      <c r="T398" s="32"/>
      <c r="U398" s="32"/>
      <c r="V398" s="32"/>
      <c r="W398" s="32"/>
      <c r="X398" s="32"/>
      <c r="Y398" s="32"/>
      <c r="Z398" s="32"/>
      <c r="AA398" s="32"/>
    </row>
    <row r="399" spans="1:27" ht="12.75" customHeight="1" x14ac:dyDescent="0.2">
      <c r="A399" s="31"/>
      <c r="B399" s="31"/>
      <c r="C399" s="31"/>
      <c r="D399" s="31"/>
      <c r="E399" s="31"/>
      <c r="F399" s="31"/>
      <c r="G399" s="32"/>
      <c r="H399" s="32"/>
      <c r="I399" s="32"/>
      <c r="J399" s="32"/>
      <c r="K399" s="32"/>
      <c r="L399" s="32"/>
      <c r="M399" s="32"/>
      <c r="N399" s="32"/>
      <c r="O399" s="32"/>
      <c r="P399" s="32"/>
      <c r="Q399" s="32"/>
      <c r="R399" s="32"/>
      <c r="S399" s="32"/>
      <c r="T399" s="32"/>
      <c r="U399" s="32"/>
      <c r="V399" s="32"/>
      <c r="W399" s="32"/>
      <c r="X399" s="32"/>
      <c r="Y399" s="32"/>
      <c r="Z399" s="32"/>
      <c r="AA399" s="32"/>
    </row>
    <row r="400" spans="1:27" ht="12.75" customHeight="1" x14ac:dyDescent="0.2">
      <c r="A400" s="31"/>
      <c r="B400" s="31"/>
      <c r="C400" s="31"/>
      <c r="D400" s="31"/>
      <c r="E400" s="31"/>
      <c r="F400" s="31"/>
      <c r="G400" s="32"/>
      <c r="H400" s="32"/>
      <c r="I400" s="32"/>
      <c r="J400" s="32"/>
      <c r="K400" s="32"/>
      <c r="L400" s="32"/>
      <c r="M400" s="32"/>
      <c r="N400" s="32"/>
      <c r="O400" s="32"/>
      <c r="P400" s="32"/>
      <c r="Q400" s="32"/>
      <c r="R400" s="32"/>
      <c r="S400" s="32"/>
      <c r="T400" s="32"/>
      <c r="U400" s="32"/>
      <c r="V400" s="32"/>
      <c r="W400" s="32"/>
      <c r="X400" s="32"/>
      <c r="Y400" s="32"/>
      <c r="Z400" s="32"/>
      <c r="AA400" s="32"/>
    </row>
    <row r="401" spans="1:27" ht="12.75" customHeight="1" x14ac:dyDescent="0.2">
      <c r="A401" s="31"/>
      <c r="B401" s="31"/>
      <c r="C401" s="31"/>
      <c r="D401" s="31"/>
      <c r="E401" s="31"/>
      <c r="F401" s="31"/>
      <c r="G401" s="32"/>
      <c r="H401" s="32"/>
      <c r="I401" s="32"/>
      <c r="J401" s="32"/>
      <c r="K401" s="32"/>
      <c r="L401" s="32"/>
      <c r="M401" s="32"/>
      <c r="N401" s="32"/>
      <c r="O401" s="32"/>
      <c r="P401" s="32"/>
      <c r="Q401" s="32"/>
      <c r="R401" s="32"/>
      <c r="S401" s="32"/>
      <c r="T401" s="32"/>
      <c r="U401" s="32"/>
      <c r="V401" s="32"/>
      <c r="W401" s="32"/>
      <c r="X401" s="32"/>
      <c r="Y401" s="32"/>
      <c r="Z401" s="32"/>
      <c r="AA401" s="32"/>
    </row>
    <row r="402" spans="1:27" ht="12.75" customHeight="1" x14ac:dyDescent="0.2">
      <c r="A402" s="31"/>
      <c r="B402" s="31"/>
      <c r="C402" s="31"/>
      <c r="D402" s="31"/>
      <c r="E402" s="31"/>
      <c r="F402" s="31"/>
      <c r="G402" s="32"/>
      <c r="H402" s="32"/>
      <c r="I402" s="32"/>
      <c r="J402" s="32"/>
      <c r="K402" s="32"/>
      <c r="L402" s="32"/>
      <c r="M402" s="32"/>
      <c r="N402" s="32"/>
      <c r="O402" s="32"/>
      <c r="P402" s="32"/>
      <c r="Q402" s="32"/>
      <c r="R402" s="32"/>
      <c r="S402" s="32"/>
      <c r="T402" s="32"/>
      <c r="U402" s="32"/>
      <c r="V402" s="32"/>
      <c r="W402" s="32"/>
      <c r="X402" s="32"/>
      <c r="Y402" s="32"/>
      <c r="Z402" s="32"/>
      <c r="AA402" s="32"/>
    </row>
    <row r="403" spans="1:27" ht="12.75" customHeight="1" x14ac:dyDescent="0.2">
      <c r="A403" s="31"/>
      <c r="B403" s="31"/>
      <c r="C403" s="31"/>
      <c r="D403" s="31"/>
      <c r="E403" s="31"/>
      <c r="F403" s="31"/>
      <c r="G403" s="32"/>
      <c r="H403" s="32"/>
      <c r="I403" s="32"/>
      <c r="J403" s="32"/>
      <c r="K403" s="32"/>
      <c r="L403" s="32"/>
      <c r="M403" s="32"/>
      <c r="N403" s="32"/>
      <c r="O403" s="32"/>
      <c r="P403" s="32"/>
      <c r="Q403" s="32"/>
      <c r="R403" s="32"/>
      <c r="S403" s="32"/>
      <c r="T403" s="32"/>
      <c r="U403" s="32"/>
      <c r="V403" s="32"/>
      <c r="W403" s="32"/>
      <c r="X403" s="32"/>
      <c r="Y403" s="32"/>
      <c r="Z403" s="32"/>
      <c r="AA403" s="32"/>
    </row>
    <row r="404" spans="1:27" ht="12.75" customHeight="1" x14ac:dyDescent="0.2">
      <c r="A404" s="31"/>
      <c r="B404" s="31"/>
      <c r="C404" s="31"/>
      <c r="D404" s="31"/>
      <c r="E404" s="31"/>
      <c r="F404" s="31"/>
      <c r="G404" s="32"/>
      <c r="H404" s="32"/>
      <c r="I404" s="32"/>
      <c r="J404" s="32"/>
      <c r="K404" s="32"/>
      <c r="L404" s="32"/>
      <c r="M404" s="32"/>
      <c r="N404" s="32"/>
      <c r="O404" s="32"/>
      <c r="P404" s="32"/>
      <c r="Q404" s="32"/>
      <c r="R404" s="32"/>
      <c r="S404" s="32"/>
      <c r="T404" s="32"/>
      <c r="U404" s="32"/>
      <c r="V404" s="32"/>
      <c r="W404" s="32"/>
      <c r="X404" s="32"/>
      <c r="Y404" s="32"/>
      <c r="Z404" s="32"/>
      <c r="AA404" s="32"/>
    </row>
    <row r="405" spans="1:27" ht="12.75" customHeight="1" x14ac:dyDescent="0.2">
      <c r="A405" s="31"/>
      <c r="B405" s="31"/>
      <c r="C405" s="31"/>
      <c r="D405" s="31"/>
      <c r="E405" s="31"/>
      <c r="F405" s="31"/>
      <c r="G405" s="32"/>
      <c r="H405" s="32"/>
      <c r="I405" s="32"/>
      <c r="J405" s="32"/>
      <c r="K405" s="32"/>
      <c r="L405" s="32"/>
      <c r="M405" s="32"/>
      <c r="N405" s="32"/>
      <c r="O405" s="32"/>
      <c r="P405" s="32"/>
      <c r="Q405" s="32"/>
      <c r="R405" s="32"/>
      <c r="S405" s="32"/>
      <c r="T405" s="32"/>
      <c r="U405" s="32"/>
      <c r="V405" s="32"/>
      <c r="W405" s="32"/>
      <c r="X405" s="32"/>
      <c r="Y405" s="32"/>
      <c r="Z405" s="32"/>
      <c r="AA405" s="32"/>
    </row>
    <row r="406" spans="1:27" ht="12.75" customHeight="1" x14ac:dyDescent="0.2">
      <c r="A406" s="31"/>
      <c r="B406" s="31"/>
      <c r="C406" s="31"/>
      <c r="D406" s="31"/>
      <c r="E406" s="31"/>
      <c r="F406" s="31"/>
      <c r="G406" s="32"/>
      <c r="H406" s="32"/>
      <c r="I406" s="32"/>
      <c r="J406" s="32"/>
      <c r="K406" s="32"/>
      <c r="L406" s="32"/>
      <c r="M406" s="32"/>
      <c r="N406" s="32"/>
      <c r="O406" s="32"/>
      <c r="P406" s="32"/>
      <c r="Q406" s="32"/>
      <c r="R406" s="32"/>
      <c r="S406" s="32"/>
      <c r="T406" s="32"/>
      <c r="U406" s="32"/>
      <c r="V406" s="32"/>
      <c r="W406" s="32"/>
      <c r="X406" s="32"/>
      <c r="Y406" s="32"/>
      <c r="Z406" s="32"/>
      <c r="AA406" s="32"/>
    </row>
    <row r="407" spans="1:27" ht="12.75" customHeight="1" x14ac:dyDescent="0.2">
      <c r="A407" s="31"/>
      <c r="B407" s="31"/>
      <c r="C407" s="31"/>
      <c r="D407" s="31"/>
      <c r="E407" s="31"/>
      <c r="F407" s="31"/>
      <c r="G407" s="32"/>
      <c r="H407" s="32"/>
      <c r="I407" s="32"/>
      <c r="J407" s="32"/>
      <c r="K407" s="32"/>
      <c r="L407" s="32"/>
      <c r="M407" s="32"/>
      <c r="N407" s="32"/>
      <c r="O407" s="32"/>
      <c r="P407" s="32"/>
      <c r="Q407" s="32"/>
      <c r="R407" s="32"/>
      <c r="S407" s="32"/>
      <c r="T407" s="32"/>
      <c r="U407" s="32"/>
      <c r="V407" s="32"/>
      <c r="W407" s="32"/>
      <c r="X407" s="32"/>
      <c r="Y407" s="32"/>
      <c r="Z407" s="32"/>
      <c r="AA407" s="32"/>
    </row>
    <row r="408" spans="1:27" ht="12.75" customHeight="1" x14ac:dyDescent="0.2">
      <c r="A408" s="31"/>
      <c r="B408" s="31"/>
      <c r="C408" s="31"/>
      <c r="D408" s="31"/>
      <c r="E408" s="31"/>
      <c r="F408" s="31"/>
      <c r="G408" s="32"/>
      <c r="H408" s="32"/>
      <c r="I408" s="32"/>
      <c r="J408" s="32"/>
      <c r="K408" s="32"/>
      <c r="L408" s="32"/>
      <c r="M408" s="32"/>
      <c r="N408" s="32"/>
      <c r="O408" s="32"/>
      <c r="P408" s="32"/>
      <c r="Q408" s="32"/>
      <c r="R408" s="32"/>
      <c r="S408" s="32"/>
      <c r="T408" s="32"/>
      <c r="U408" s="32"/>
      <c r="V408" s="32"/>
      <c r="W408" s="32"/>
      <c r="X408" s="32"/>
      <c r="Y408" s="32"/>
      <c r="Z408" s="32"/>
      <c r="AA408" s="32"/>
    </row>
    <row r="409" spans="1:27" ht="12.75" customHeight="1" x14ac:dyDescent="0.2">
      <c r="A409" s="31"/>
      <c r="B409" s="31"/>
      <c r="C409" s="31"/>
      <c r="D409" s="31"/>
      <c r="E409" s="31"/>
      <c r="F409" s="31"/>
      <c r="G409" s="32"/>
      <c r="H409" s="32"/>
      <c r="I409" s="32"/>
      <c r="J409" s="32"/>
      <c r="K409" s="32"/>
      <c r="L409" s="32"/>
      <c r="M409" s="32"/>
      <c r="N409" s="32"/>
      <c r="O409" s="32"/>
      <c r="P409" s="32"/>
      <c r="Q409" s="32"/>
      <c r="R409" s="32"/>
      <c r="S409" s="32"/>
      <c r="T409" s="32"/>
      <c r="U409" s="32"/>
      <c r="V409" s="32"/>
      <c r="W409" s="32"/>
      <c r="X409" s="32"/>
      <c r="Y409" s="32"/>
      <c r="Z409" s="32"/>
      <c r="AA409" s="32"/>
    </row>
    <row r="410" spans="1:27" ht="12.75" customHeight="1" x14ac:dyDescent="0.2">
      <c r="A410" s="31"/>
      <c r="B410" s="31"/>
      <c r="C410" s="31"/>
      <c r="D410" s="31"/>
      <c r="E410" s="31"/>
      <c r="F410" s="31"/>
      <c r="G410" s="32"/>
      <c r="H410" s="32"/>
      <c r="I410" s="32"/>
      <c r="J410" s="32"/>
      <c r="K410" s="32"/>
      <c r="L410" s="32"/>
      <c r="M410" s="32"/>
      <c r="N410" s="32"/>
      <c r="O410" s="32"/>
      <c r="P410" s="32"/>
      <c r="Q410" s="32"/>
      <c r="R410" s="32"/>
      <c r="S410" s="32"/>
      <c r="T410" s="32"/>
      <c r="U410" s="32"/>
      <c r="V410" s="32"/>
      <c r="W410" s="32"/>
      <c r="X410" s="32"/>
      <c r="Y410" s="32"/>
      <c r="Z410" s="32"/>
      <c r="AA410" s="32"/>
    </row>
    <row r="411" spans="1:27" ht="12.75" customHeight="1" x14ac:dyDescent="0.2">
      <c r="A411" s="31"/>
      <c r="B411" s="31"/>
      <c r="C411" s="31"/>
      <c r="D411" s="31"/>
      <c r="E411" s="31"/>
      <c r="F411" s="31"/>
      <c r="G411" s="32"/>
      <c r="H411" s="32"/>
      <c r="I411" s="32"/>
      <c r="J411" s="32"/>
      <c r="K411" s="32"/>
      <c r="L411" s="32"/>
      <c r="M411" s="32"/>
      <c r="N411" s="32"/>
      <c r="O411" s="32"/>
      <c r="P411" s="32"/>
      <c r="Q411" s="32"/>
      <c r="R411" s="32"/>
      <c r="S411" s="32"/>
      <c r="T411" s="32"/>
      <c r="U411" s="32"/>
      <c r="V411" s="32"/>
      <c r="W411" s="32"/>
      <c r="X411" s="32"/>
      <c r="Y411" s="32"/>
      <c r="Z411" s="32"/>
      <c r="AA411" s="32"/>
    </row>
    <row r="412" spans="1:27" ht="12.75" customHeight="1" x14ac:dyDescent="0.2">
      <c r="A412" s="31"/>
      <c r="B412" s="31"/>
      <c r="C412" s="31"/>
      <c r="D412" s="31"/>
      <c r="E412" s="31"/>
      <c r="F412" s="31"/>
      <c r="G412" s="32"/>
      <c r="H412" s="32"/>
      <c r="I412" s="32"/>
      <c r="J412" s="32"/>
      <c r="K412" s="32"/>
      <c r="L412" s="32"/>
      <c r="M412" s="32"/>
      <c r="N412" s="32"/>
      <c r="O412" s="32"/>
      <c r="P412" s="32"/>
      <c r="Q412" s="32"/>
      <c r="R412" s="32"/>
      <c r="S412" s="32"/>
      <c r="T412" s="32"/>
      <c r="U412" s="32"/>
      <c r="V412" s="32"/>
      <c r="W412" s="32"/>
      <c r="X412" s="32"/>
      <c r="Y412" s="32"/>
      <c r="Z412" s="32"/>
      <c r="AA412" s="32"/>
    </row>
    <row r="413" spans="1:27" ht="12.75" customHeight="1" x14ac:dyDescent="0.2">
      <c r="A413" s="31"/>
      <c r="B413" s="31"/>
      <c r="C413" s="31"/>
      <c r="D413" s="31"/>
      <c r="E413" s="31"/>
      <c r="F413" s="31"/>
      <c r="G413" s="32"/>
      <c r="H413" s="32"/>
      <c r="I413" s="32"/>
      <c r="J413" s="32"/>
      <c r="K413" s="32"/>
      <c r="L413" s="32"/>
      <c r="M413" s="32"/>
      <c r="N413" s="32"/>
      <c r="O413" s="32"/>
      <c r="P413" s="32"/>
      <c r="Q413" s="32"/>
      <c r="R413" s="32"/>
      <c r="S413" s="32"/>
      <c r="T413" s="32"/>
      <c r="U413" s="32"/>
      <c r="V413" s="32"/>
      <c r="W413" s="32"/>
      <c r="X413" s="32"/>
      <c r="Y413" s="32"/>
      <c r="Z413" s="32"/>
      <c r="AA413" s="32"/>
    </row>
    <row r="414" spans="1:27" ht="12.75" customHeight="1" x14ac:dyDescent="0.2">
      <c r="A414" s="31"/>
      <c r="B414" s="31"/>
      <c r="C414" s="31"/>
      <c r="D414" s="31"/>
      <c r="E414" s="31"/>
      <c r="F414" s="31"/>
      <c r="G414" s="32"/>
      <c r="H414" s="32"/>
      <c r="I414" s="32"/>
      <c r="J414" s="32"/>
      <c r="K414" s="32"/>
      <c r="L414" s="32"/>
      <c r="M414" s="32"/>
      <c r="N414" s="32"/>
      <c r="O414" s="32"/>
      <c r="P414" s="32"/>
      <c r="Q414" s="32"/>
      <c r="R414" s="32"/>
      <c r="S414" s="32"/>
      <c r="T414" s="32"/>
      <c r="U414" s="32"/>
      <c r="V414" s="32"/>
      <c r="W414" s="32"/>
      <c r="X414" s="32"/>
      <c r="Y414" s="32"/>
      <c r="Z414" s="32"/>
      <c r="AA414" s="32"/>
    </row>
    <row r="415" spans="1:27" ht="12.75" customHeight="1" x14ac:dyDescent="0.2">
      <c r="A415" s="31"/>
      <c r="B415" s="31"/>
      <c r="C415" s="31"/>
      <c r="D415" s="31"/>
      <c r="E415" s="31"/>
      <c r="F415" s="31"/>
      <c r="G415" s="32"/>
      <c r="H415" s="32"/>
      <c r="I415" s="32"/>
      <c r="J415" s="32"/>
      <c r="K415" s="32"/>
      <c r="L415" s="32"/>
      <c r="M415" s="32"/>
      <c r="N415" s="32"/>
      <c r="O415" s="32"/>
      <c r="P415" s="32"/>
      <c r="Q415" s="32"/>
      <c r="R415" s="32"/>
      <c r="S415" s="32"/>
      <c r="T415" s="32"/>
      <c r="U415" s="32"/>
      <c r="V415" s="32"/>
      <c r="W415" s="32"/>
      <c r="X415" s="32"/>
      <c r="Y415" s="32"/>
      <c r="Z415" s="32"/>
      <c r="AA415" s="32"/>
    </row>
    <row r="416" spans="1:27" ht="12.75" customHeight="1" x14ac:dyDescent="0.2">
      <c r="A416" s="31"/>
      <c r="B416" s="31"/>
      <c r="C416" s="31"/>
      <c r="D416" s="31"/>
      <c r="E416" s="31"/>
      <c r="F416" s="31"/>
      <c r="G416" s="32"/>
      <c r="H416" s="32"/>
      <c r="I416" s="32"/>
      <c r="J416" s="32"/>
      <c r="K416" s="32"/>
      <c r="L416" s="32"/>
      <c r="M416" s="32"/>
      <c r="N416" s="32"/>
      <c r="O416" s="32"/>
      <c r="P416" s="32"/>
      <c r="Q416" s="32"/>
      <c r="R416" s="32"/>
      <c r="S416" s="32"/>
      <c r="T416" s="32"/>
      <c r="U416" s="32"/>
      <c r="V416" s="32"/>
      <c r="W416" s="32"/>
      <c r="X416" s="32"/>
      <c r="Y416" s="32"/>
      <c r="Z416" s="32"/>
      <c r="AA416" s="32"/>
    </row>
    <row r="417" spans="1:27" ht="12.75" customHeight="1" x14ac:dyDescent="0.2">
      <c r="A417" s="31"/>
      <c r="B417" s="31"/>
      <c r="C417" s="31"/>
      <c r="D417" s="31"/>
      <c r="E417" s="31"/>
      <c r="F417" s="31"/>
      <c r="G417" s="32"/>
      <c r="H417" s="32"/>
      <c r="I417" s="32"/>
      <c r="J417" s="32"/>
      <c r="K417" s="32"/>
      <c r="L417" s="32"/>
      <c r="M417" s="32"/>
      <c r="N417" s="32"/>
      <c r="O417" s="32"/>
      <c r="P417" s="32"/>
      <c r="Q417" s="32"/>
      <c r="R417" s="32"/>
      <c r="S417" s="32"/>
      <c r="T417" s="32"/>
      <c r="U417" s="32"/>
      <c r="V417" s="32"/>
      <c r="W417" s="32"/>
      <c r="X417" s="32"/>
      <c r="Y417" s="32"/>
      <c r="Z417" s="32"/>
      <c r="AA417" s="32"/>
    </row>
    <row r="418" spans="1:27" ht="12.75" customHeight="1" x14ac:dyDescent="0.2">
      <c r="A418" s="31"/>
      <c r="B418" s="31"/>
      <c r="C418" s="31"/>
      <c r="D418" s="31"/>
      <c r="E418" s="31"/>
      <c r="F418" s="31"/>
      <c r="G418" s="32"/>
      <c r="H418" s="32"/>
      <c r="I418" s="32"/>
      <c r="J418" s="32"/>
      <c r="K418" s="32"/>
      <c r="L418" s="32"/>
      <c r="M418" s="32"/>
      <c r="N418" s="32"/>
      <c r="O418" s="32"/>
      <c r="P418" s="32"/>
      <c r="Q418" s="32"/>
      <c r="R418" s="32"/>
      <c r="S418" s="32"/>
      <c r="T418" s="32"/>
      <c r="U418" s="32"/>
      <c r="V418" s="32"/>
      <c r="W418" s="32"/>
      <c r="X418" s="32"/>
      <c r="Y418" s="32"/>
      <c r="Z418" s="32"/>
      <c r="AA418" s="32"/>
    </row>
    <row r="419" spans="1:27" ht="12.75" customHeight="1" x14ac:dyDescent="0.2">
      <c r="A419" s="31"/>
      <c r="B419" s="31"/>
      <c r="C419" s="31"/>
      <c r="D419" s="31"/>
      <c r="E419" s="31"/>
      <c r="F419" s="31"/>
      <c r="G419" s="32"/>
      <c r="H419" s="32"/>
      <c r="I419" s="32"/>
      <c r="J419" s="32"/>
      <c r="K419" s="32"/>
      <c r="L419" s="32"/>
      <c r="M419" s="32"/>
      <c r="N419" s="32"/>
      <c r="O419" s="32"/>
      <c r="P419" s="32"/>
      <c r="Q419" s="32"/>
      <c r="R419" s="32"/>
      <c r="S419" s="32"/>
      <c r="T419" s="32"/>
      <c r="U419" s="32"/>
      <c r="V419" s="32"/>
      <c r="W419" s="32"/>
      <c r="X419" s="32"/>
      <c r="Y419" s="32"/>
      <c r="Z419" s="32"/>
      <c r="AA419" s="32"/>
    </row>
    <row r="420" spans="1:27" ht="12.75" customHeight="1" x14ac:dyDescent="0.2">
      <c r="A420" s="31"/>
      <c r="B420" s="31"/>
      <c r="C420" s="31"/>
      <c r="D420" s="31"/>
      <c r="E420" s="31"/>
      <c r="F420" s="31"/>
      <c r="G420" s="32"/>
      <c r="H420" s="32"/>
      <c r="I420" s="32"/>
      <c r="J420" s="32"/>
      <c r="K420" s="32"/>
      <c r="L420" s="32"/>
      <c r="M420" s="32"/>
      <c r="N420" s="32"/>
      <c r="O420" s="32"/>
      <c r="P420" s="32"/>
      <c r="Q420" s="32"/>
      <c r="R420" s="32"/>
      <c r="S420" s="32"/>
      <c r="T420" s="32"/>
      <c r="U420" s="32"/>
      <c r="V420" s="32"/>
      <c r="W420" s="32"/>
      <c r="X420" s="32"/>
      <c r="Y420" s="32"/>
      <c r="Z420" s="32"/>
      <c r="AA420" s="32"/>
    </row>
    <row r="421" spans="1:27" ht="12.75" customHeight="1" x14ac:dyDescent="0.2">
      <c r="A421" s="31"/>
      <c r="B421" s="31"/>
      <c r="C421" s="31"/>
      <c r="D421" s="31"/>
      <c r="E421" s="31"/>
      <c r="F421" s="31"/>
      <c r="G421" s="32"/>
      <c r="H421" s="32"/>
      <c r="I421" s="32"/>
      <c r="J421" s="32"/>
      <c r="K421" s="32"/>
      <c r="L421" s="32"/>
      <c r="M421" s="32"/>
      <c r="N421" s="32"/>
      <c r="O421" s="32"/>
      <c r="P421" s="32"/>
      <c r="Q421" s="32"/>
      <c r="R421" s="32"/>
      <c r="S421" s="32"/>
      <c r="T421" s="32"/>
      <c r="U421" s="32"/>
      <c r="V421" s="32"/>
      <c r="W421" s="32"/>
      <c r="X421" s="32"/>
      <c r="Y421" s="32"/>
      <c r="Z421" s="32"/>
      <c r="AA421" s="32"/>
    </row>
    <row r="422" spans="1:27" ht="12.75" customHeight="1" x14ac:dyDescent="0.2">
      <c r="A422" s="31"/>
      <c r="B422" s="31"/>
      <c r="C422" s="31"/>
      <c r="D422" s="31"/>
      <c r="E422" s="31"/>
      <c r="F422" s="31"/>
      <c r="G422" s="32"/>
      <c r="H422" s="32"/>
      <c r="I422" s="32"/>
      <c r="J422" s="32"/>
      <c r="K422" s="32"/>
      <c r="L422" s="32"/>
      <c r="M422" s="32"/>
      <c r="N422" s="32"/>
      <c r="O422" s="32"/>
      <c r="P422" s="32"/>
      <c r="Q422" s="32"/>
      <c r="R422" s="32"/>
      <c r="S422" s="32"/>
      <c r="T422" s="32"/>
      <c r="U422" s="32"/>
      <c r="V422" s="32"/>
      <c r="W422" s="32"/>
      <c r="X422" s="32"/>
      <c r="Y422" s="32"/>
      <c r="Z422" s="32"/>
      <c r="AA422" s="32"/>
    </row>
    <row r="423" spans="1:27" ht="12.75" customHeight="1" x14ac:dyDescent="0.2">
      <c r="A423" s="31"/>
      <c r="B423" s="31"/>
      <c r="C423" s="31"/>
      <c r="D423" s="31"/>
      <c r="E423" s="31"/>
      <c r="F423" s="31"/>
      <c r="G423" s="32"/>
      <c r="H423" s="32"/>
      <c r="I423" s="32"/>
      <c r="J423" s="32"/>
      <c r="K423" s="32"/>
      <c r="L423" s="32"/>
      <c r="M423" s="32"/>
      <c r="N423" s="32"/>
      <c r="O423" s="32"/>
      <c r="P423" s="32"/>
      <c r="Q423" s="32"/>
      <c r="R423" s="32"/>
      <c r="S423" s="32"/>
      <c r="T423" s="32"/>
      <c r="U423" s="32"/>
      <c r="V423" s="32"/>
      <c r="W423" s="32"/>
      <c r="X423" s="32"/>
      <c r="Y423" s="32"/>
      <c r="Z423" s="32"/>
      <c r="AA423" s="32"/>
    </row>
    <row r="424" spans="1:27" ht="12.75" customHeight="1" x14ac:dyDescent="0.2">
      <c r="A424" s="31"/>
      <c r="B424" s="31"/>
      <c r="C424" s="31"/>
      <c r="D424" s="31"/>
      <c r="E424" s="31"/>
      <c r="F424" s="31"/>
      <c r="G424" s="32"/>
      <c r="H424" s="32"/>
      <c r="I424" s="32"/>
      <c r="J424" s="32"/>
      <c r="K424" s="32"/>
      <c r="L424" s="32"/>
      <c r="M424" s="32"/>
      <c r="N424" s="32"/>
      <c r="O424" s="32"/>
      <c r="P424" s="32"/>
      <c r="Q424" s="32"/>
      <c r="R424" s="32"/>
      <c r="S424" s="32"/>
      <c r="T424" s="32"/>
      <c r="U424" s="32"/>
      <c r="V424" s="32"/>
      <c r="W424" s="32"/>
      <c r="X424" s="32"/>
      <c r="Y424" s="32"/>
      <c r="Z424" s="32"/>
      <c r="AA424" s="32"/>
    </row>
    <row r="425" spans="1:27" ht="12.75" customHeight="1" x14ac:dyDescent="0.2">
      <c r="A425" s="31"/>
      <c r="B425" s="31"/>
      <c r="C425" s="31"/>
      <c r="D425" s="31"/>
      <c r="E425" s="31"/>
      <c r="F425" s="31"/>
      <c r="G425" s="32"/>
      <c r="H425" s="32"/>
      <c r="I425" s="32"/>
      <c r="J425" s="32"/>
      <c r="K425" s="32"/>
      <c r="L425" s="32"/>
      <c r="M425" s="32"/>
      <c r="N425" s="32"/>
      <c r="O425" s="32"/>
      <c r="P425" s="32"/>
      <c r="Q425" s="32"/>
      <c r="R425" s="32"/>
      <c r="S425" s="32"/>
      <c r="T425" s="32"/>
      <c r="U425" s="32"/>
      <c r="V425" s="32"/>
      <c r="W425" s="32"/>
      <c r="X425" s="32"/>
      <c r="Y425" s="32"/>
      <c r="Z425" s="32"/>
      <c r="AA425" s="32"/>
    </row>
    <row r="426" spans="1:27" ht="12.75" customHeight="1" x14ac:dyDescent="0.2">
      <c r="A426" s="31"/>
      <c r="B426" s="31"/>
      <c r="C426" s="31"/>
      <c r="D426" s="31"/>
      <c r="E426" s="31"/>
      <c r="F426" s="31"/>
      <c r="G426" s="32"/>
      <c r="H426" s="32"/>
      <c r="I426" s="32"/>
      <c r="J426" s="32"/>
      <c r="K426" s="32"/>
      <c r="L426" s="32"/>
      <c r="M426" s="32"/>
      <c r="N426" s="32"/>
      <c r="O426" s="32"/>
      <c r="P426" s="32"/>
      <c r="Q426" s="32"/>
      <c r="R426" s="32"/>
      <c r="S426" s="32"/>
      <c r="T426" s="32"/>
      <c r="U426" s="32"/>
      <c r="V426" s="32"/>
      <c r="W426" s="32"/>
      <c r="X426" s="32"/>
      <c r="Y426" s="32"/>
      <c r="Z426" s="32"/>
      <c r="AA426" s="32"/>
    </row>
    <row r="427" spans="1:27" ht="12.75" customHeight="1" x14ac:dyDescent="0.2">
      <c r="A427" s="31"/>
      <c r="B427" s="31"/>
      <c r="C427" s="31"/>
      <c r="D427" s="31"/>
      <c r="E427" s="31"/>
      <c r="F427" s="31"/>
      <c r="G427" s="32"/>
      <c r="H427" s="32"/>
      <c r="I427" s="32"/>
      <c r="J427" s="32"/>
      <c r="K427" s="32"/>
      <c r="L427" s="32"/>
      <c r="M427" s="32"/>
      <c r="N427" s="32"/>
      <c r="O427" s="32"/>
      <c r="P427" s="32"/>
      <c r="Q427" s="32"/>
      <c r="R427" s="32"/>
      <c r="S427" s="32"/>
      <c r="T427" s="32"/>
      <c r="U427" s="32"/>
      <c r="V427" s="32"/>
      <c r="W427" s="32"/>
      <c r="X427" s="32"/>
      <c r="Y427" s="32"/>
      <c r="Z427" s="32"/>
      <c r="AA427" s="32"/>
    </row>
    <row r="428" spans="1:27" ht="12.75" customHeight="1" x14ac:dyDescent="0.2">
      <c r="A428" s="31"/>
      <c r="B428" s="31"/>
      <c r="C428" s="31"/>
      <c r="D428" s="31"/>
      <c r="E428" s="31"/>
      <c r="F428" s="31"/>
      <c r="G428" s="32"/>
      <c r="H428" s="32"/>
      <c r="I428" s="32"/>
      <c r="J428" s="32"/>
      <c r="K428" s="32"/>
      <c r="L428" s="32"/>
      <c r="M428" s="32"/>
      <c r="N428" s="32"/>
      <c r="O428" s="32"/>
      <c r="P428" s="32"/>
      <c r="Q428" s="32"/>
      <c r="R428" s="32"/>
      <c r="S428" s="32"/>
      <c r="T428" s="32"/>
      <c r="U428" s="32"/>
      <c r="V428" s="32"/>
      <c r="W428" s="32"/>
      <c r="X428" s="32"/>
      <c r="Y428" s="32"/>
      <c r="Z428" s="32"/>
      <c r="AA428" s="32"/>
    </row>
    <row r="429" spans="1:27" ht="12.75" customHeight="1" x14ac:dyDescent="0.2">
      <c r="A429" s="31"/>
      <c r="B429" s="31"/>
      <c r="C429" s="31"/>
      <c r="D429" s="31"/>
      <c r="E429" s="31"/>
      <c r="F429" s="31"/>
      <c r="G429" s="32"/>
      <c r="H429" s="32"/>
      <c r="I429" s="32"/>
      <c r="J429" s="32"/>
      <c r="K429" s="32"/>
      <c r="L429" s="32"/>
      <c r="M429" s="32"/>
      <c r="N429" s="32"/>
      <c r="O429" s="32"/>
      <c r="P429" s="32"/>
      <c r="Q429" s="32"/>
      <c r="R429" s="32"/>
      <c r="S429" s="32"/>
      <c r="T429" s="32"/>
      <c r="U429" s="32"/>
      <c r="V429" s="32"/>
      <c r="W429" s="32"/>
      <c r="X429" s="32"/>
      <c r="Y429" s="32"/>
      <c r="Z429" s="32"/>
      <c r="AA429" s="32"/>
    </row>
    <row r="430" spans="1:27" ht="12.75" customHeight="1" x14ac:dyDescent="0.2">
      <c r="A430" s="31"/>
      <c r="B430" s="31"/>
      <c r="C430" s="31"/>
      <c r="D430" s="31"/>
      <c r="E430" s="31"/>
      <c r="F430" s="31"/>
      <c r="G430" s="32"/>
      <c r="H430" s="32"/>
      <c r="I430" s="32"/>
      <c r="J430" s="32"/>
      <c r="K430" s="32"/>
      <c r="L430" s="32"/>
      <c r="M430" s="32"/>
      <c r="N430" s="32"/>
      <c r="O430" s="32"/>
      <c r="P430" s="32"/>
      <c r="Q430" s="32"/>
      <c r="R430" s="32"/>
      <c r="S430" s="32"/>
      <c r="T430" s="32"/>
      <c r="U430" s="32"/>
      <c r="V430" s="32"/>
      <c r="W430" s="32"/>
      <c r="X430" s="32"/>
      <c r="Y430" s="32"/>
      <c r="Z430" s="32"/>
      <c r="AA430" s="32"/>
    </row>
    <row r="431" spans="1:27" ht="12.75" customHeight="1" x14ac:dyDescent="0.2">
      <c r="A431" s="31"/>
      <c r="B431" s="31"/>
      <c r="C431" s="31"/>
      <c r="D431" s="31"/>
      <c r="E431" s="31"/>
      <c r="F431" s="31"/>
      <c r="G431" s="32"/>
      <c r="H431" s="32"/>
      <c r="I431" s="32"/>
      <c r="J431" s="32"/>
      <c r="K431" s="32"/>
      <c r="L431" s="32"/>
      <c r="M431" s="32"/>
      <c r="N431" s="32"/>
      <c r="O431" s="32"/>
      <c r="P431" s="32"/>
      <c r="Q431" s="32"/>
      <c r="R431" s="32"/>
      <c r="S431" s="32"/>
      <c r="T431" s="32"/>
      <c r="U431" s="32"/>
      <c r="V431" s="32"/>
      <c r="W431" s="32"/>
      <c r="X431" s="32"/>
      <c r="Y431" s="32"/>
      <c r="Z431" s="32"/>
      <c r="AA431" s="32"/>
    </row>
    <row r="432" spans="1:27" ht="12.75" customHeight="1" x14ac:dyDescent="0.2">
      <c r="A432" s="31"/>
      <c r="B432" s="31"/>
      <c r="C432" s="31"/>
      <c r="D432" s="31"/>
      <c r="E432" s="31"/>
      <c r="F432" s="31"/>
      <c r="G432" s="32"/>
      <c r="H432" s="32"/>
      <c r="I432" s="32"/>
      <c r="J432" s="32"/>
      <c r="K432" s="32"/>
      <c r="L432" s="32"/>
      <c r="M432" s="32"/>
      <c r="N432" s="32"/>
      <c r="O432" s="32"/>
      <c r="P432" s="32"/>
      <c r="Q432" s="32"/>
      <c r="R432" s="32"/>
      <c r="S432" s="32"/>
      <c r="T432" s="32"/>
      <c r="U432" s="32"/>
      <c r="V432" s="32"/>
      <c r="W432" s="32"/>
      <c r="X432" s="32"/>
      <c r="Y432" s="32"/>
      <c r="Z432" s="32"/>
      <c r="AA432" s="32"/>
    </row>
    <row r="433" spans="1:27" ht="12.75" customHeight="1" x14ac:dyDescent="0.2">
      <c r="A433" s="31"/>
      <c r="B433" s="31"/>
      <c r="C433" s="31"/>
      <c r="D433" s="31"/>
      <c r="E433" s="31"/>
      <c r="F433" s="31"/>
      <c r="G433" s="32"/>
      <c r="H433" s="32"/>
      <c r="I433" s="32"/>
      <c r="J433" s="32"/>
      <c r="K433" s="32"/>
      <c r="L433" s="32"/>
      <c r="M433" s="32"/>
      <c r="N433" s="32"/>
      <c r="O433" s="32"/>
      <c r="P433" s="32"/>
      <c r="Q433" s="32"/>
      <c r="R433" s="32"/>
      <c r="S433" s="32"/>
      <c r="T433" s="32"/>
      <c r="U433" s="32"/>
      <c r="V433" s="32"/>
      <c r="W433" s="32"/>
      <c r="X433" s="32"/>
      <c r="Y433" s="32"/>
      <c r="Z433" s="32"/>
      <c r="AA433" s="32"/>
    </row>
    <row r="434" spans="1:27" ht="12.75" customHeight="1" x14ac:dyDescent="0.2">
      <c r="A434" s="31"/>
      <c r="B434" s="31"/>
      <c r="C434" s="31"/>
      <c r="D434" s="31"/>
      <c r="E434" s="31"/>
      <c r="F434" s="31"/>
      <c r="G434" s="32"/>
      <c r="H434" s="32"/>
      <c r="I434" s="32"/>
      <c r="J434" s="32"/>
      <c r="K434" s="32"/>
      <c r="L434" s="32"/>
      <c r="M434" s="32"/>
      <c r="N434" s="32"/>
      <c r="O434" s="32"/>
      <c r="P434" s="32"/>
      <c r="Q434" s="32"/>
      <c r="R434" s="32"/>
      <c r="S434" s="32"/>
      <c r="T434" s="32"/>
      <c r="U434" s="32"/>
      <c r="V434" s="32"/>
      <c r="W434" s="32"/>
      <c r="X434" s="32"/>
      <c r="Y434" s="32"/>
      <c r="Z434" s="32"/>
      <c r="AA434" s="32"/>
    </row>
    <row r="435" spans="1:27" ht="12.75" customHeight="1" x14ac:dyDescent="0.2">
      <c r="A435" s="31"/>
      <c r="B435" s="31"/>
      <c r="C435" s="31"/>
      <c r="D435" s="31"/>
      <c r="E435" s="31"/>
      <c r="F435" s="31"/>
      <c r="G435" s="32"/>
      <c r="H435" s="32"/>
      <c r="I435" s="32"/>
      <c r="J435" s="32"/>
      <c r="K435" s="32"/>
      <c r="L435" s="32"/>
      <c r="M435" s="32"/>
      <c r="N435" s="32"/>
      <c r="O435" s="32"/>
      <c r="P435" s="32"/>
      <c r="Q435" s="32"/>
      <c r="R435" s="32"/>
      <c r="S435" s="32"/>
      <c r="T435" s="32"/>
      <c r="U435" s="32"/>
      <c r="V435" s="32"/>
      <c r="W435" s="32"/>
      <c r="X435" s="32"/>
      <c r="Y435" s="32"/>
      <c r="Z435" s="32"/>
      <c r="AA435" s="32"/>
    </row>
    <row r="436" spans="1:27" ht="12.75" customHeight="1" x14ac:dyDescent="0.2">
      <c r="A436" s="31"/>
      <c r="B436" s="31"/>
      <c r="C436" s="31"/>
      <c r="D436" s="31"/>
      <c r="E436" s="31"/>
      <c r="F436" s="31"/>
      <c r="G436" s="32"/>
      <c r="H436" s="32"/>
      <c r="I436" s="32"/>
      <c r="J436" s="32"/>
      <c r="K436" s="32"/>
      <c r="L436" s="32"/>
      <c r="M436" s="32"/>
      <c r="N436" s="32"/>
      <c r="O436" s="32"/>
      <c r="P436" s="32"/>
      <c r="Q436" s="32"/>
      <c r="R436" s="32"/>
      <c r="S436" s="32"/>
      <c r="T436" s="32"/>
      <c r="U436" s="32"/>
      <c r="V436" s="32"/>
      <c r="W436" s="32"/>
      <c r="X436" s="32"/>
      <c r="Y436" s="32"/>
      <c r="Z436" s="32"/>
      <c r="AA436" s="32"/>
    </row>
    <row r="437" spans="1:27" ht="12.75" customHeight="1" x14ac:dyDescent="0.2">
      <c r="A437" s="31"/>
      <c r="B437" s="31"/>
      <c r="C437" s="31"/>
      <c r="D437" s="31"/>
      <c r="E437" s="31"/>
      <c r="F437" s="31"/>
      <c r="G437" s="32"/>
      <c r="H437" s="32"/>
      <c r="I437" s="32"/>
      <c r="J437" s="32"/>
      <c r="K437" s="32"/>
      <c r="L437" s="32"/>
      <c r="M437" s="32"/>
      <c r="N437" s="32"/>
      <c r="O437" s="32"/>
      <c r="P437" s="32"/>
      <c r="Q437" s="32"/>
      <c r="R437" s="32"/>
      <c r="S437" s="32"/>
      <c r="T437" s="32"/>
      <c r="U437" s="32"/>
      <c r="V437" s="32"/>
      <c r="W437" s="32"/>
      <c r="X437" s="32"/>
      <c r="Y437" s="32"/>
      <c r="Z437" s="32"/>
      <c r="AA437" s="32"/>
    </row>
    <row r="438" spans="1:27" ht="12.75" customHeight="1" x14ac:dyDescent="0.2">
      <c r="A438" s="31"/>
      <c r="B438" s="31"/>
      <c r="C438" s="31"/>
      <c r="D438" s="31"/>
      <c r="E438" s="31"/>
      <c r="F438" s="31"/>
      <c r="G438" s="32"/>
      <c r="H438" s="32"/>
      <c r="I438" s="32"/>
      <c r="J438" s="32"/>
      <c r="K438" s="32"/>
      <c r="L438" s="32"/>
      <c r="M438" s="32"/>
      <c r="N438" s="32"/>
      <c r="O438" s="32"/>
      <c r="P438" s="32"/>
      <c r="Q438" s="32"/>
      <c r="R438" s="32"/>
      <c r="S438" s="32"/>
      <c r="T438" s="32"/>
      <c r="U438" s="32"/>
      <c r="V438" s="32"/>
      <c r="W438" s="32"/>
      <c r="X438" s="32"/>
      <c r="Y438" s="32"/>
      <c r="Z438" s="32"/>
      <c r="AA438" s="32"/>
    </row>
    <row r="439" spans="1:27" ht="12.75" customHeight="1" x14ac:dyDescent="0.2">
      <c r="A439" s="31"/>
      <c r="B439" s="31"/>
      <c r="C439" s="31"/>
      <c r="D439" s="31"/>
      <c r="E439" s="31"/>
      <c r="F439" s="31"/>
      <c r="G439" s="32"/>
      <c r="H439" s="32"/>
      <c r="I439" s="32"/>
      <c r="J439" s="32"/>
      <c r="K439" s="32"/>
      <c r="L439" s="32"/>
      <c r="M439" s="32"/>
      <c r="N439" s="32"/>
      <c r="O439" s="32"/>
      <c r="P439" s="32"/>
      <c r="Q439" s="32"/>
      <c r="R439" s="32"/>
      <c r="S439" s="32"/>
      <c r="T439" s="32"/>
      <c r="U439" s="32"/>
      <c r="V439" s="32"/>
      <c r="W439" s="32"/>
      <c r="X439" s="32"/>
      <c r="Y439" s="32"/>
      <c r="Z439" s="32"/>
      <c r="AA439" s="32"/>
    </row>
    <row r="440" spans="1:27" ht="12.75" customHeight="1" x14ac:dyDescent="0.2">
      <c r="A440" s="31"/>
      <c r="B440" s="31"/>
      <c r="C440" s="31"/>
      <c r="D440" s="31"/>
      <c r="E440" s="31"/>
      <c r="F440" s="31"/>
      <c r="G440" s="32"/>
      <c r="H440" s="32"/>
      <c r="I440" s="32"/>
      <c r="J440" s="32"/>
      <c r="K440" s="32"/>
      <c r="L440" s="32"/>
      <c r="M440" s="32"/>
      <c r="N440" s="32"/>
      <c r="O440" s="32"/>
      <c r="P440" s="32"/>
      <c r="Q440" s="32"/>
      <c r="R440" s="32"/>
      <c r="S440" s="32"/>
      <c r="T440" s="32"/>
      <c r="U440" s="32"/>
      <c r="V440" s="32"/>
      <c r="W440" s="32"/>
      <c r="X440" s="32"/>
      <c r="Y440" s="32"/>
      <c r="Z440" s="32"/>
      <c r="AA440" s="32"/>
    </row>
    <row r="441" spans="1:27" ht="12.75" customHeight="1" x14ac:dyDescent="0.2">
      <c r="A441" s="31"/>
      <c r="B441" s="31"/>
      <c r="C441" s="31"/>
      <c r="D441" s="31"/>
      <c r="E441" s="31"/>
      <c r="F441" s="31"/>
      <c r="G441" s="32"/>
      <c r="H441" s="32"/>
      <c r="I441" s="32"/>
      <c r="J441" s="32"/>
      <c r="K441" s="32"/>
      <c r="L441" s="32"/>
      <c r="M441" s="32"/>
      <c r="N441" s="32"/>
      <c r="O441" s="32"/>
      <c r="P441" s="32"/>
      <c r="Q441" s="32"/>
      <c r="R441" s="32"/>
      <c r="S441" s="32"/>
      <c r="T441" s="32"/>
      <c r="U441" s="32"/>
      <c r="V441" s="32"/>
      <c r="W441" s="32"/>
      <c r="X441" s="32"/>
      <c r="Y441" s="32"/>
      <c r="Z441" s="32"/>
      <c r="AA441" s="32"/>
    </row>
    <row r="442" spans="1:27" ht="12.75" customHeight="1" x14ac:dyDescent="0.2">
      <c r="A442" s="31"/>
      <c r="B442" s="31"/>
      <c r="C442" s="31"/>
      <c r="D442" s="31"/>
      <c r="E442" s="31"/>
      <c r="F442" s="31"/>
      <c r="G442" s="32"/>
      <c r="H442" s="32"/>
      <c r="I442" s="32"/>
      <c r="J442" s="32"/>
      <c r="K442" s="32"/>
      <c r="L442" s="32"/>
      <c r="M442" s="32"/>
      <c r="N442" s="32"/>
      <c r="O442" s="32"/>
      <c r="P442" s="32"/>
      <c r="Q442" s="32"/>
      <c r="R442" s="32"/>
      <c r="S442" s="32"/>
      <c r="T442" s="32"/>
      <c r="U442" s="32"/>
      <c r="V442" s="32"/>
      <c r="W442" s="32"/>
      <c r="X442" s="32"/>
      <c r="Y442" s="32"/>
      <c r="Z442" s="32"/>
      <c r="AA442" s="32"/>
    </row>
    <row r="443" spans="1:27" ht="12.75" customHeight="1" x14ac:dyDescent="0.2">
      <c r="A443" s="31"/>
      <c r="B443" s="31"/>
      <c r="C443" s="31"/>
      <c r="D443" s="31"/>
      <c r="E443" s="31"/>
      <c r="F443" s="31"/>
      <c r="G443" s="32"/>
      <c r="H443" s="32"/>
      <c r="I443" s="32"/>
      <c r="J443" s="32"/>
      <c r="K443" s="32"/>
      <c r="L443" s="32"/>
      <c r="M443" s="32"/>
      <c r="N443" s="32"/>
      <c r="O443" s="32"/>
      <c r="P443" s="32"/>
      <c r="Q443" s="32"/>
      <c r="R443" s="32"/>
      <c r="S443" s="32"/>
      <c r="T443" s="32"/>
      <c r="U443" s="32"/>
      <c r="V443" s="32"/>
      <c r="W443" s="32"/>
      <c r="X443" s="32"/>
      <c r="Y443" s="32"/>
      <c r="Z443" s="32"/>
      <c r="AA443" s="32"/>
    </row>
    <row r="444" spans="1:27" ht="12.75" customHeight="1" x14ac:dyDescent="0.2">
      <c r="A444" s="31"/>
      <c r="B444" s="31"/>
      <c r="C444" s="31"/>
      <c r="D444" s="31"/>
      <c r="E444" s="31"/>
      <c r="F444" s="31"/>
      <c r="G444" s="32"/>
      <c r="H444" s="32"/>
      <c r="I444" s="32"/>
      <c r="J444" s="32"/>
      <c r="K444" s="32"/>
      <c r="L444" s="32"/>
      <c r="M444" s="32"/>
      <c r="N444" s="32"/>
      <c r="O444" s="32"/>
      <c r="P444" s="32"/>
      <c r="Q444" s="32"/>
      <c r="R444" s="32"/>
      <c r="S444" s="32"/>
      <c r="T444" s="32"/>
      <c r="U444" s="32"/>
      <c r="V444" s="32"/>
      <c r="W444" s="32"/>
      <c r="X444" s="32"/>
      <c r="Y444" s="32"/>
      <c r="Z444" s="32"/>
      <c r="AA444" s="32"/>
    </row>
    <row r="445" spans="1:27" ht="12.75" customHeight="1" x14ac:dyDescent="0.2">
      <c r="A445" s="31"/>
      <c r="B445" s="31"/>
      <c r="C445" s="31"/>
      <c r="D445" s="31"/>
      <c r="E445" s="31"/>
      <c r="F445" s="31"/>
      <c r="G445" s="32"/>
      <c r="H445" s="32"/>
      <c r="I445" s="32"/>
      <c r="J445" s="32"/>
      <c r="K445" s="32"/>
      <c r="L445" s="32"/>
      <c r="M445" s="32"/>
      <c r="N445" s="32"/>
      <c r="O445" s="32"/>
      <c r="P445" s="32"/>
      <c r="Q445" s="32"/>
      <c r="R445" s="32"/>
      <c r="S445" s="32"/>
      <c r="T445" s="32"/>
      <c r="U445" s="32"/>
      <c r="V445" s="32"/>
      <c r="W445" s="32"/>
      <c r="X445" s="32"/>
      <c r="Y445" s="32"/>
      <c r="Z445" s="32"/>
      <c r="AA445" s="32"/>
    </row>
    <row r="446" spans="1:27" ht="12.75" customHeight="1" x14ac:dyDescent="0.2">
      <c r="A446" s="31"/>
      <c r="B446" s="31"/>
      <c r="C446" s="31"/>
      <c r="D446" s="31"/>
      <c r="E446" s="31"/>
      <c r="F446" s="31"/>
      <c r="G446" s="32"/>
      <c r="H446" s="32"/>
      <c r="I446" s="32"/>
      <c r="J446" s="32"/>
      <c r="K446" s="32"/>
      <c r="L446" s="32"/>
      <c r="M446" s="32"/>
      <c r="N446" s="32"/>
      <c r="O446" s="32"/>
      <c r="P446" s="32"/>
      <c r="Q446" s="32"/>
      <c r="R446" s="32"/>
      <c r="S446" s="32"/>
      <c r="T446" s="32"/>
      <c r="U446" s="32"/>
      <c r="V446" s="32"/>
      <c r="W446" s="32"/>
      <c r="X446" s="32"/>
      <c r="Y446" s="32"/>
      <c r="Z446" s="32"/>
      <c r="AA446" s="32"/>
    </row>
    <row r="447" spans="1:27" ht="12.75" customHeight="1" x14ac:dyDescent="0.2">
      <c r="A447" s="31"/>
      <c r="B447" s="31"/>
      <c r="C447" s="31"/>
      <c r="D447" s="31"/>
      <c r="E447" s="31"/>
      <c r="F447" s="31"/>
      <c r="G447" s="32"/>
      <c r="H447" s="32"/>
      <c r="I447" s="32"/>
      <c r="J447" s="32"/>
      <c r="K447" s="32"/>
      <c r="L447" s="32"/>
      <c r="M447" s="32"/>
      <c r="N447" s="32"/>
      <c r="O447" s="32"/>
      <c r="P447" s="32"/>
      <c r="Q447" s="32"/>
      <c r="R447" s="32"/>
      <c r="S447" s="32"/>
      <c r="T447" s="32"/>
      <c r="U447" s="32"/>
      <c r="V447" s="32"/>
      <c r="W447" s="32"/>
      <c r="X447" s="32"/>
      <c r="Y447" s="32"/>
      <c r="Z447" s="32"/>
      <c r="AA447" s="32"/>
    </row>
    <row r="448" spans="1:27" ht="12.75" customHeight="1" x14ac:dyDescent="0.2">
      <c r="A448" s="31"/>
      <c r="B448" s="31"/>
      <c r="C448" s="31"/>
      <c r="D448" s="31"/>
      <c r="E448" s="31"/>
      <c r="F448" s="31"/>
      <c r="G448" s="32"/>
      <c r="H448" s="32"/>
      <c r="I448" s="32"/>
      <c r="J448" s="32"/>
      <c r="K448" s="32"/>
      <c r="L448" s="32"/>
      <c r="M448" s="32"/>
      <c r="N448" s="32"/>
      <c r="O448" s="32"/>
      <c r="P448" s="32"/>
      <c r="Q448" s="32"/>
      <c r="R448" s="32"/>
      <c r="S448" s="32"/>
      <c r="T448" s="32"/>
      <c r="U448" s="32"/>
      <c r="V448" s="32"/>
      <c r="W448" s="32"/>
      <c r="X448" s="32"/>
      <c r="Y448" s="32"/>
      <c r="Z448" s="32"/>
      <c r="AA448" s="32"/>
    </row>
    <row r="449" spans="1:27" ht="12.75" customHeight="1" x14ac:dyDescent="0.2">
      <c r="A449" s="31"/>
      <c r="B449" s="31"/>
      <c r="C449" s="31"/>
      <c r="D449" s="31"/>
      <c r="E449" s="31"/>
      <c r="F449" s="31"/>
      <c r="G449" s="32"/>
      <c r="H449" s="32"/>
      <c r="I449" s="32"/>
      <c r="J449" s="32"/>
      <c r="K449" s="32"/>
      <c r="L449" s="32"/>
      <c r="M449" s="32"/>
      <c r="N449" s="32"/>
      <c r="O449" s="32"/>
      <c r="P449" s="32"/>
      <c r="Q449" s="32"/>
      <c r="R449" s="32"/>
      <c r="S449" s="32"/>
      <c r="T449" s="32"/>
      <c r="U449" s="32"/>
      <c r="V449" s="32"/>
      <c r="W449" s="32"/>
      <c r="X449" s="32"/>
      <c r="Y449" s="32"/>
      <c r="Z449" s="32"/>
      <c r="AA449" s="32"/>
    </row>
    <row r="450" spans="1:27" ht="12.75" customHeight="1" x14ac:dyDescent="0.2">
      <c r="A450" s="31"/>
      <c r="B450" s="31"/>
      <c r="C450" s="31"/>
      <c r="D450" s="31"/>
      <c r="E450" s="31"/>
      <c r="F450" s="31"/>
      <c r="G450" s="32"/>
      <c r="H450" s="32"/>
      <c r="I450" s="32"/>
      <c r="J450" s="32"/>
      <c r="K450" s="32"/>
      <c r="L450" s="32"/>
      <c r="M450" s="32"/>
      <c r="N450" s="32"/>
      <c r="O450" s="32"/>
      <c r="P450" s="32"/>
      <c r="Q450" s="32"/>
      <c r="R450" s="32"/>
      <c r="S450" s="32"/>
      <c r="T450" s="32"/>
      <c r="U450" s="32"/>
      <c r="V450" s="32"/>
      <c r="W450" s="32"/>
      <c r="X450" s="32"/>
      <c r="Y450" s="32"/>
      <c r="Z450" s="32"/>
      <c r="AA450" s="32"/>
    </row>
    <row r="451" spans="1:27" ht="12.75" customHeight="1" x14ac:dyDescent="0.2">
      <c r="A451" s="31"/>
      <c r="B451" s="31"/>
      <c r="C451" s="31"/>
      <c r="D451" s="31"/>
      <c r="E451" s="31"/>
      <c r="F451" s="31"/>
      <c r="G451" s="32"/>
      <c r="H451" s="32"/>
      <c r="I451" s="32"/>
      <c r="J451" s="32"/>
      <c r="K451" s="32"/>
      <c r="L451" s="32"/>
      <c r="M451" s="32"/>
      <c r="N451" s="32"/>
      <c r="O451" s="32"/>
      <c r="P451" s="32"/>
      <c r="Q451" s="32"/>
      <c r="R451" s="32"/>
      <c r="S451" s="32"/>
      <c r="T451" s="32"/>
      <c r="U451" s="32"/>
      <c r="V451" s="32"/>
      <c r="W451" s="32"/>
      <c r="X451" s="32"/>
      <c r="Y451" s="32"/>
      <c r="Z451" s="32"/>
      <c r="AA451" s="32"/>
    </row>
    <row r="452" spans="1:27" ht="12.75" customHeight="1" x14ac:dyDescent="0.2">
      <c r="A452" s="31"/>
      <c r="B452" s="31"/>
      <c r="C452" s="31"/>
      <c r="D452" s="31"/>
      <c r="E452" s="31"/>
      <c r="F452" s="31"/>
      <c r="G452" s="32"/>
      <c r="H452" s="32"/>
      <c r="I452" s="32"/>
      <c r="J452" s="32"/>
      <c r="K452" s="32"/>
      <c r="L452" s="32"/>
      <c r="M452" s="32"/>
      <c r="N452" s="32"/>
      <c r="O452" s="32"/>
      <c r="P452" s="32"/>
      <c r="Q452" s="32"/>
      <c r="R452" s="32"/>
      <c r="S452" s="32"/>
      <c r="T452" s="32"/>
      <c r="U452" s="32"/>
      <c r="V452" s="32"/>
      <c r="W452" s="32"/>
      <c r="X452" s="32"/>
      <c r="Y452" s="32"/>
      <c r="Z452" s="32"/>
      <c r="AA452" s="32"/>
    </row>
    <row r="453" spans="1:27" ht="12.75" customHeight="1" x14ac:dyDescent="0.2">
      <c r="A453" s="31"/>
      <c r="B453" s="31"/>
      <c r="C453" s="31"/>
      <c r="D453" s="31"/>
      <c r="E453" s="31"/>
      <c r="F453" s="31"/>
      <c r="G453" s="32"/>
      <c r="H453" s="32"/>
      <c r="I453" s="32"/>
      <c r="J453" s="32"/>
      <c r="K453" s="32"/>
      <c r="L453" s="32"/>
      <c r="M453" s="32"/>
      <c r="N453" s="32"/>
      <c r="O453" s="32"/>
      <c r="P453" s="32"/>
      <c r="Q453" s="32"/>
      <c r="R453" s="32"/>
      <c r="S453" s="32"/>
      <c r="T453" s="32"/>
      <c r="U453" s="32"/>
      <c r="V453" s="32"/>
      <c r="W453" s="32"/>
      <c r="X453" s="32"/>
      <c r="Y453" s="32"/>
      <c r="Z453" s="32"/>
      <c r="AA453" s="32"/>
    </row>
    <row r="454" spans="1:27" ht="12.75" customHeight="1" x14ac:dyDescent="0.2">
      <c r="A454" s="31"/>
      <c r="B454" s="31"/>
      <c r="C454" s="31"/>
      <c r="D454" s="31"/>
      <c r="E454" s="31"/>
      <c r="F454" s="31"/>
      <c r="G454" s="32"/>
      <c r="H454" s="32"/>
      <c r="I454" s="32"/>
      <c r="J454" s="32"/>
      <c r="K454" s="32"/>
      <c r="L454" s="32"/>
      <c r="M454" s="32"/>
      <c r="N454" s="32"/>
      <c r="O454" s="32"/>
      <c r="P454" s="32"/>
      <c r="Q454" s="32"/>
      <c r="R454" s="32"/>
      <c r="S454" s="32"/>
      <c r="T454" s="32"/>
      <c r="U454" s="32"/>
      <c r="V454" s="32"/>
      <c r="W454" s="32"/>
      <c r="X454" s="32"/>
      <c r="Y454" s="32"/>
      <c r="Z454" s="32"/>
      <c r="AA454" s="32"/>
    </row>
    <row r="455" spans="1:27" ht="12.75" customHeight="1" x14ac:dyDescent="0.2">
      <c r="A455" s="31"/>
      <c r="B455" s="31"/>
      <c r="C455" s="31"/>
      <c r="D455" s="31"/>
      <c r="E455" s="31"/>
      <c r="F455" s="31"/>
      <c r="G455" s="32"/>
      <c r="H455" s="32"/>
      <c r="I455" s="32"/>
      <c r="J455" s="32"/>
      <c r="K455" s="32"/>
      <c r="L455" s="32"/>
      <c r="M455" s="32"/>
      <c r="N455" s="32"/>
      <c r="O455" s="32"/>
      <c r="P455" s="32"/>
      <c r="Q455" s="32"/>
      <c r="R455" s="32"/>
      <c r="S455" s="32"/>
      <c r="T455" s="32"/>
      <c r="U455" s="32"/>
      <c r="V455" s="32"/>
      <c r="W455" s="32"/>
      <c r="X455" s="32"/>
      <c r="Y455" s="32"/>
      <c r="Z455" s="32"/>
      <c r="AA455" s="32"/>
    </row>
    <row r="456" spans="1:27" ht="12.75" customHeight="1" x14ac:dyDescent="0.2">
      <c r="A456" s="31"/>
      <c r="B456" s="31"/>
      <c r="C456" s="31"/>
      <c r="D456" s="31"/>
      <c r="E456" s="31"/>
      <c r="F456" s="31"/>
      <c r="G456" s="32"/>
      <c r="H456" s="32"/>
      <c r="I456" s="32"/>
      <c r="J456" s="32"/>
      <c r="K456" s="32"/>
      <c r="L456" s="32"/>
      <c r="M456" s="32"/>
      <c r="N456" s="32"/>
      <c r="O456" s="32"/>
      <c r="P456" s="32"/>
      <c r="Q456" s="32"/>
      <c r="R456" s="32"/>
      <c r="S456" s="32"/>
      <c r="T456" s="32"/>
      <c r="U456" s="32"/>
      <c r="V456" s="32"/>
      <c r="W456" s="32"/>
      <c r="X456" s="32"/>
      <c r="Y456" s="32"/>
      <c r="Z456" s="32"/>
      <c r="AA456" s="32"/>
    </row>
    <row r="457" spans="1:27" ht="12.75" customHeight="1" x14ac:dyDescent="0.2">
      <c r="A457" s="31"/>
      <c r="B457" s="31"/>
      <c r="C457" s="31"/>
      <c r="D457" s="31"/>
      <c r="E457" s="31"/>
      <c r="F457" s="31"/>
      <c r="G457" s="32"/>
      <c r="H457" s="32"/>
      <c r="I457" s="32"/>
      <c r="J457" s="32"/>
      <c r="K457" s="32"/>
      <c r="L457" s="32"/>
      <c r="M457" s="32"/>
      <c r="N457" s="32"/>
      <c r="O457" s="32"/>
      <c r="P457" s="32"/>
      <c r="Q457" s="32"/>
      <c r="R457" s="32"/>
      <c r="S457" s="32"/>
      <c r="T457" s="32"/>
      <c r="U457" s="32"/>
      <c r="V457" s="32"/>
      <c r="W457" s="32"/>
      <c r="X457" s="32"/>
      <c r="Y457" s="32"/>
      <c r="Z457" s="32"/>
      <c r="AA457" s="32"/>
    </row>
    <row r="458" spans="1:27" ht="12.75" customHeight="1" x14ac:dyDescent="0.2">
      <c r="A458" s="31"/>
      <c r="B458" s="31"/>
      <c r="C458" s="31"/>
      <c r="D458" s="31"/>
      <c r="E458" s="31"/>
      <c r="F458" s="31"/>
      <c r="G458" s="32"/>
      <c r="H458" s="32"/>
      <c r="I458" s="32"/>
      <c r="J458" s="32"/>
      <c r="K458" s="32"/>
      <c r="L458" s="32"/>
      <c r="M458" s="32"/>
      <c r="N458" s="32"/>
      <c r="O458" s="32"/>
      <c r="P458" s="32"/>
      <c r="Q458" s="32"/>
      <c r="R458" s="32"/>
      <c r="S458" s="32"/>
      <c r="T458" s="32"/>
      <c r="U458" s="32"/>
      <c r="V458" s="32"/>
      <c r="W458" s="32"/>
      <c r="X458" s="32"/>
      <c r="Y458" s="32"/>
      <c r="Z458" s="32"/>
      <c r="AA458" s="32"/>
    </row>
    <row r="459" spans="1:27" ht="12.75" customHeight="1" x14ac:dyDescent="0.2">
      <c r="A459" s="31"/>
      <c r="B459" s="31"/>
      <c r="C459" s="31"/>
      <c r="D459" s="31"/>
      <c r="E459" s="31"/>
      <c r="F459" s="31"/>
      <c r="G459" s="32"/>
      <c r="H459" s="32"/>
      <c r="I459" s="32"/>
      <c r="J459" s="32"/>
      <c r="K459" s="32"/>
      <c r="L459" s="32"/>
      <c r="M459" s="32"/>
      <c r="N459" s="32"/>
      <c r="O459" s="32"/>
      <c r="P459" s="32"/>
      <c r="Q459" s="32"/>
      <c r="R459" s="32"/>
      <c r="S459" s="32"/>
      <c r="T459" s="32"/>
      <c r="U459" s="32"/>
      <c r="V459" s="32"/>
      <c r="W459" s="32"/>
      <c r="X459" s="32"/>
      <c r="Y459" s="32"/>
      <c r="Z459" s="32"/>
      <c r="AA459" s="32"/>
    </row>
    <row r="460" spans="1:27" ht="12.75" customHeight="1" x14ac:dyDescent="0.2">
      <c r="A460" s="31"/>
      <c r="B460" s="31"/>
      <c r="C460" s="31"/>
      <c r="D460" s="31"/>
      <c r="E460" s="31"/>
      <c r="F460" s="31"/>
      <c r="G460" s="32"/>
      <c r="H460" s="32"/>
      <c r="I460" s="32"/>
      <c r="J460" s="32"/>
      <c r="K460" s="32"/>
      <c r="L460" s="32"/>
      <c r="M460" s="32"/>
      <c r="N460" s="32"/>
      <c r="O460" s="32"/>
      <c r="P460" s="32"/>
      <c r="Q460" s="32"/>
      <c r="R460" s="32"/>
      <c r="S460" s="32"/>
      <c r="T460" s="32"/>
      <c r="U460" s="32"/>
      <c r="V460" s="32"/>
      <c r="W460" s="32"/>
      <c r="X460" s="32"/>
      <c r="Y460" s="32"/>
      <c r="Z460" s="32"/>
      <c r="AA460" s="32"/>
    </row>
    <row r="461" spans="1:27" ht="12.75" customHeight="1" x14ac:dyDescent="0.2">
      <c r="A461" s="31"/>
      <c r="B461" s="31"/>
      <c r="C461" s="31"/>
      <c r="D461" s="31"/>
      <c r="E461" s="31"/>
      <c r="F461" s="31"/>
      <c r="G461" s="32"/>
      <c r="H461" s="32"/>
      <c r="I461" s="32"/>
      <c r="J461" s="32"/>
      <c r="K461" s="32"/>
      <c r="L461" s="32"/>
      <c r="M461" s="32"/>
      <c r="N461" s="32"/>
      <c r="O461" s="32"/>
      <c r="P461" s="32"/>
      <c r="Q461" s="32"/>
      <c r="R461" s="32"/>
      <c r="S461" s="32"/>
      <c r="T461" s="32"/>
      <c r="U461" s="32"/>
      <c r="V461" s="32"/>
      <c r="W461" s="32"/>
      <c r="X461" s="32"/>
      <c r="Y461" s="32"/>
      <c r="Z461" s="32"/>
      <c r="AA461" s="32"/>
    </row>
    <row r="462" spans="1:27" ht="12.75" customHeight="1" x14ac:dyDescent="0.2">
      <c r="A462" s="31"/>
      <c r="B462" s="31"/>
      <c r="C462" s="31"/>
      <c r="D462" s="31"/>
      <c r="E462" s="31"/>
      <c r="F462" s="31"/>
      <c r="G462" s="32"/>
      <c r="H462" s="32"/>
      <c r="I462" s="32"/>
      <c r="J462" s="32"/>
      <c r="K462" s="32"/>
      <c r="L462" s="32"/>
      <c r="M462" s="32"/>
      <c r="N462" s="32"/>
      <c r="O462" s="32"/>
      <c r="P462" s="32"/>
      <c r="Q462" s="32"/>
      <c r="R462" s="32"/>
      <c r="S462" s="32"/>
      <c r="T462" s="32"/>
      <c r="U462" s="32"/>
      <c r="V462" s="32"/>
      <c r="W462" s="32"/>
      <c r="X462" s="32"/>
      <c r="Y462" s="32"/>
      <c r="Z462" s="32"/>
      <c r="AA462" s="32"/>
    </row>
    <row r="463" spans="1:27" ht="12.75" customHeight="1" x14ac:dyDescent="0.2">
      <c r="A463" s="31"/>
      <c r="B463" s="31"/>
      <c r="C463" s="31"/>
      <c r="D463" s="31"/>
      <c r="E463" s="31"/>
      <c r="F463" s="31"/>
      <c r="G463" s="32"/>
      <c r="H463" s="32"/>
      <c r="I463" s="32"/>
      <c r="J463" s="32"/>
      <c r="K463" s="32"/>
      <c r="L463" s="32"/>
      <c r="M463" s="32"/>
      <c r="N463" s="32"/>
      <c r="O463" s="32"/>
      <c r="P463" s="32"/>
      <c r="Q463" s="32"/>
      <c r="R463" s="32"/>
      <c r="S463" s="32"/>
      <c r="T463" s="32"/>
      <c r="U463" s="32"/>
      <c r="V463" s="32"/>
      <c r="W463" s="32"/>
      <c r="X463" s="32"/>
      <c r="Y463" s="32"/>
      <c r="Z463" s="32"/>
      <c r="AA463" s="32"/>
    </row>
    <row r="464" spans="1:27" ht="12.75" customHeight="1" x14ac:dyDescent="0.2">
      <c r="A464" s="31"/>
      <c r="B464" s="31"/>
      <c r="C464" s="31"/>
      <c r="D464" s="31"/>
      <c r="E464" s="31"/>
      <c r="F464" s="31"/>
      <c r="G464" s="32"/>
      <c r="H464" s="32"/>
      <c r="I464" s="32"/>
      <c r="J464" s="32"/>
      <c r="K464" s="32"/>
      <c r="L464" s="32"/>
      <c r="M464" s="32"/>
      <c r="N464" s="32"/>
      <c r="O464" s="32"/>
      <c r="P464" s="32"/>
      <c r="Q464" s="32"/>
      <c r="R464" s="32"/>
      <c r="S464" s="32"/>
      <c r="T464" s="32"/>
      <c r="U464" s="32"/>
      <c r="V464" s="32"/>
      <c r="W464" s="32"/>
      <c r="X464" s="32"/>
      <c r="Y464" s="32"/>
      <c r="Z464" s="32"/>
      <c r="AA464" s="32"/>
    </row>
    <row r="465" spans="1:27" ht="12.75" customHeight="1" x14ac:dyDescent="0.2">
      <c r="A465" s="31"/>
      <c r="B465" s="31"/>
      <c r="C465" s="31"/>
      <c r="D465" s="31"/>
      <c r="E465" s="31"/>
      <c r="F465" s="31"/>
      <c r="G465" s="32"/>
      <c r="H465" s="32"/>
      <c r="I465" s="32"/>
      <c r="J465" s="32"/>
      <c r="K465" s="32"/>
      <c r="L465" s="32"/>
      <c r="M465" s="32"/>
      <c r="N465" s="32"/>
      <c r="O465" s="32"/>
      <c r="P465" s="32"/>
      <c r="Q465" s="32"/>
      <c r="R465" s="32"/>
      <c r="S465" s="32"/>
      <c r="T465" s="32"/>
      <c r="U465" s="32"/>
      <c r="V465" s="32"/>
      <c r="W465" s="32"/>
      <c r="X465" s="32"/>
      <c r="Y465" s="32"/>
      <c r="Z465" s="32"/>
      <c r="AA465" s="32"/>
    </row>
    <row r="466" spans="1:27" ht="12.75" customHeight="1" x14ac:dyDescent="0.2">
      <c r="A466" s="31"/>
      <c r="B466" s="31"/>
      <c r="C466" s="31"/>
      <c r="D466" s="31"/>
      <c r="E466" s="31"/>
      <c r="F466" s="31"/>
      <c r="G466" s="32"/>
      <c r="H466" s="32"/>
      <c r="I466" s="32"/>
      <c r="J466" s="32"/>
      <c r="K466" s="32"/>
      <c r="L466" s="32"/>
      <c r="M466" s="32"/>
      <c r="N466" s="32"/>
      <c r="O466" s="32"/>
      <c r="P466" s="32"/>
      <c r="Q466" s="32"/>
      <c r="R466" s="32"/>
      <c r="S466" s="32"/>
      <c r="T466" s="32"/>
      <c r="U466" s="32"/>
      <c r="V466" s="32"/>
      <c r="W466" s="32"/>
      <c r="X466" s="32"/>
      <c r="Y466" s="32"/>
      <c r="Z466" s="32"/>
      <c r="AA466" s="32"/>
    </row>
    <row r="467" spans="1:27" ht="12.75" customHeight="1" x14ac:dyDescent="0.2">
      <c r="A467" s="31"/>
      <c r="B467" s="31"/>
      <c r="C467" s="31"/>
      <c r="D467" s="31"/>
      <c r="E467" s="31"/>
      <c r="F467" s="31"/>
      <c r="G467" s="32"/>
      <c r="H467" s="32"/>
      <c r="I467" s="32"/>
      <c r="J467" s="32"/>
      <c r="K467" s="32"/>
      <c r="L467" s="32"/>
      <c r="M467" s="32"/>
      <c r="N467" s="32"/>
      <c r="O467" s="32"/>
      <c r="P467" s="32"/>
      <c r="Q467" s="32"/>
      <c r="R467" s="32"/>
      <c r="S467" s="32"/>
      <c r="T467" s="32"/>
      <c r="U467" s="32"/>
      <c r="V467" s="32"/>
      <c r="W467" s="32"/>
      <c r="X467" s="32"/>
      <c r="Y467" s="32"/>
      <c r="Z467" s="32"/>
      <c r="AA467" s="32"/>
    </row>
    <row r="468" spans="1:27" ht="12.75" customHeight="1" x14ac:dyDescent="0.2">
      <c r="A468" s="31"/>
      <c r="B468" s="31"/>
      <c r="C468" s="31"/>
      <c r="D468" s="31"/>
      <c r="E468" s="31"/>
      <c r="F468" s="31"/>
      <c r="G468" s="32"/>
      <c r="H468" s="32"/>
      <c r="I468" s="32"/>
      <c r="J468" s="32"/>
      <c r="K468" s="32"/>
      <c r="L468" s="32"/>
      <c r="M468" s="32"/>
      <c r="N468" s="32"/>
      <c r="O468" s="32"/>
      <c r="P468" s="32"/>
      <c r="Q468" s="32"/>
      <c r="R468" s="32"/>
      <c r="S468" s="32"/>
      <c r="T468" s="32"/>
      <c r="U468" s="32"/>
      <c r="V468" s="32"/>
      <c r="W468" s="32"/>
      <c r="X468" s="32"/>
      <c r="Y468" s="32"/>
      <c r="Z468" s="32"/>
      <c r="AA468" s="32"/>
    </row>
    <row r="469" spans="1:27" ht="12.75" customHeight="1" x14ac:dyDescent="0.2">
      <c r="A469" s="31"/>
      <c r="B469" s="31"/>
      <c r="C469" s="31"/>
      <c r="D469" s="31"/>
      <c r="E469" s="31"/>
      <c r="F469" s="31"/>
      <c r="G469" s="32"/>
      <c r="H469" s="32"/>
      <c r="I469" s="32"/>
      <c r="J469" s="32"/>
      <c r="K469" s="32"/>
      <c r="L469" s="32"/>
      <c r="M469" s="32"/>
      <c r="N469" s="32"/>
      <c r="O469" s="32"/>
      <c r="P469" s="32"/>
      <c r="Q469" s="32"/>
      <c r="R469" s="32"/>
      <c r="S469" s="32"/>
      <c r="T469" s="32"/>
      <c r="U469" s="32"/>
      <c r="V469" s="32"/>
      <c r="W469" s="32"/>
      <c r="X469" s="32"/>
      <c r="Y469" s="32"/>
      <c r="Z469" s="32"/>
      <c r="AA469" s="32"/>
    </row>
    <row r="470" spans="1:27" ht="12.75" customHeight="1" x14ac:dyDescent="0.2">
      <c r="A470" s="31"/>
      <c r="B470" s="31"/>
      <c r="C470" s="31"/>
      <c r="D470" s="31"/>
      <c r="E470" s="31"/>
      <c r="F470" s="31"/>
      <c r="G470" s="32"/>
      <c r="H470" s="32"/>
      <c r="I470" s="32"/>
      <c r="J470" s="32"/>
      <c r="K470" s="32"/>
      <c r="L470" s="32"/>
      <c r="M470" s="32"/>
      <c r="N470" s="32"/>
      <c r="O470" s="32"/>
      <c r="P470" s="32"/>
      <c r="Q470" s="32"/>
      <c r="R470" s="32"/>
      <c r="S470" s="32"/>
      <c r="T470" s="32"/>
      <c r="U470" s="32"/>
      <c r="V470" s="32"/>
      <c r="W470" s="32"/>
      <c r="X470" s="32"/>
      <c r="Y470" s="32"/>
      <c r="Z470" s="32"/>
      <c r="AA470" s="32"/>
    </row>
    <row r="471" spans="1:27" ht="12.75" customHeight="1" x14ac:dyDescent="0.2">
      <c r="A471" s="31"/>
      <c r="B471" s="31"/>
      <c r="C471" s="31"/>
      <c r="D471" s="31"/>
      <c r="E471" s="31"/>
      <c r="F471" s="31"/>
      <c r="G471" s="32"/>
      <c r="H471" s="32"/>
      <c r="I471" s="32"/>
      <c r="J471" s="32"/>
      <c r="K471" s="32"/>
      <c r="L471" s="32"/>
      <c r="M471" s="32"/>
      <c r="N471" s="32"/>
      <c r="O471" s="32"/>
      <c r="P471" s="32"/>
      <c r="Q471" s="32"/>
      <c r="R471" s="32"/>
      <c r="S471" s="32"/>
      <c r="T471" s="32"/>
      <c r="U471" s="32"/>
      <c r="V471" s="32"/>
      <c r="W471" s="32"/>
      <c r="X471" s="32"/>
      <c r="Y471" s="32"/>
      <c r="Z471" s="32"/>
      <c r="AA471" s="32"/>
    </row>
    <row r="472" spans="1:27" ht="12.75" customHeight="1" x14ac:dyDescent="0.2">
      <c r="A472" s="31"/>
      <c r="B472" s="31"/>
      <c r="C472" s="31"/>
      <c r="D472" s="31"/>
      <c r="E472" s="31"/>
      <c r="F472" s="31"/>
      <c r="G472" s="32"/>
      <c r="H472" s="32"/>
      <c r="I472" s="32"/>
      <c r="J472" s="32"/>
      <c r="K472" s="32"/>
      <c r="L472" s="32"/>
      <c r="M472" s="32"/>
      <c r="N472" s="32"/>
      <c r="O472" s="32"/>
      <c r="P472" s="32"/>
      <c r="Q472" s="32"/>
      <c r="R472" s="32"/>
      <c r="S472" s="32"/>
      <c r="T472" s="32"/>
      <c r="U472" s="32"/>
      <c r="V472" s="32"/>
      <c r="W472" s="32"/>
      <c r="X472" s="32"/>
      <c r="Y472" s="32"/>
      <c r="Z472" s="32"/>
      <c r="AA472" s="32"/>
    </row>
    <row r="473" spans="1:27" ht="12.75" customHeight="1" x14ac:dyDescent="0.2">
      <c r="A473" s="31"/>
      <c r="B473" s="31"/>
      <c r="C473" s="31"/>
      <c r="D473" s="31"/>
      <c r="E473" s="31"/>
      <c r="F473" s="31"/>
      <c r="G473" s="32"/>
      <c r="H473" s="32"/>
      <c r="I473" s="32"/>
      <c r="J473" s="32"/>
      <c r="K473" s="32"/>
      <c r="L473" s="32"/>
      <c r="M473" s="32"/>
      <c r="N473" s="32"/>
      <c r="O473" s="32"/>
      <c r="P473" s="32"/>
      <c r="Q473" s="32"/>
      <c r="R473" s="32"/>
      <c r="S473" s="32"/>
      <c r="T473" s="32"/>
      <c r="U473" s="32"/>
      <c r="V473" s="32"/>
      <c r="W473" s="32"/>
      <c r="X473" s="32"/>
      <c r="Y473" s="32"/>
      <c r="Z473" s="32"/>
      <c r="AA473" s="32"/>
    </row>
    <row r="474" spans="1:27" ht="12.75" customHeight="1" x14ac:dyDescent="0.2">
      <c r="A474" s="31"/>
      <c r="B474" s="31"/>
      <c r="C474" s="31"/>
      <c r="D474" s="31"/>
      <c r="E474" s="31"/>
      <c r="F474" s="31"/>
      <c r="G474" s="32"/>
      <c r="H474" s="32"/>
      <c r="I474" s="32"/>
      <c r="J474" s="32"/>
      <c r="K474" s="32"/>
      <c r="L474" s="32"/>
      <c r="M474" s="32"/>
      <c r="N474" s="32"/>
      <c r="O474" s="32"/>
      <c r="P474" s="32"/>
      <c r="Q474" s="32"/>
      <c r="R474" s="32"/>
      <c r="S474" s="32"/>
      <c r="T474" s="32"/>
      <c r="U474" s="32"/>
      <c r="V474" s="32"/>
      <c r="W474" s="32"/>
      <c r="X474" s="32"/>
      <c r="Y474" s="32"/>
      <c r="Z474" s="32"/>
      <c r="AA474" s="32"/>
    </row>
    <row r="475" spans="1:27" ht="12.75" customHeight="1" x14ac:dyDescent="0.2">
      <c r="A475" s="31"/>
      <c r="B475" s="31"/>
      <c r="C475" s="31"/>
      <c r="D475" s="31"/>
      <c r="E475" s="31"/>
      <c r="F475" s="31"/>
      <c r="G475" s="32"/>
      <c r="H475" s="32"/>
      <c r="I475" s="32"/>
      <c r="J475" s="32"/>
      <c r="K475" s="32"/>
      <c r="L475" s="32"/>
      <c r="M475" s="32"/>
      <c r="N475" s="32"/>
      <c r="O475" s="32"/>
      <c r="P475" s="32"/>
      <c r="Q475" s="32"/>
      <c r="R475" s="32"/>
      <c r="S475" s="32"/>
      <c r="T475" s="32"/>
      <c r="U475" s="32"/>
      <c r="V475" s="32"/>
      <c r="W475" s="32"/>
      <c r="X475" s="32"/>
      <c r="Y475" s="32"/>
      <c r="Z475" s="32"/>
      <c r="AA475" s="32"/>
    </row>
    <row r="476" spans="1:27" ht="12.75" customHeight="1" x14ac:dyDescent="0.2">
      <c r="A476" s="31"/>
      <c r="B476" s="31"/>
      <c r="C476" s="31"/>
      <c r="D476" s="31"/>
      <c r="E476" s="31"/>
      <c r="F476" s="31"/>
      <c r="G476" s="32"/>
      <c r="H476" s="32"/>
      <c r="I476" s="32"/>
      <c r="J476" s="32"/>
      <c r="K476" s="32"/>
      <c r="L476" s="32"/>
      <c r="M476" s="32"/>
      <c r="N476" s="32"/>
      <c r="O476" s="32"/>
      <c r="P476" s="32"/>
      <c r="Q476" s="32"/>
      <c r="R476" s="32"/>
      <c r="S476" s="32"/>
      <c r="T476" s="32"/>
      <c r="U476" s="32"/>
      <c r="V476" s="32"/>
      <c r="W476" s="32"/>
      <c r="X476" s="32"/>
      <c r="Y476" s="32"/>
      <c r="Z476" s="32"/>
      <c r="AA476" s="32"/>
    </row>
    <row r="477" spans="1:27" ht="12.75" customHeight="1" x14ac:dyDescent="0.2">
      <c r="A477" s="31"/>
      <c r="B477" s="31"/>
      <c r="C477" s="31"/>
      <c r="D477" s="31"/>
      <c r="E477" s="31"/>
      <c r="F477" s="31"/>
      <c r="G477" s="32"/>
      <c r="H477" s="32"/>
      <c r="I477" s="32"/>
      <c r="J477" s="32"/>
      <c r="K477" s="32"/>
      <c r="L477" s="32"/>
      <c r="M477" s="32"/>
      <c r="N477" s="32"/>
      <c r="O477" s="32"/>
      <c r="P477" s="32"/>
      <c r="Q477" s="32"/>
      <c r="R477" s="32"/>
      <c r="S477" s="32"/>
      <c r="T477" s="32"/>
      <c r="U477" s="32"/>
      <c r="V477" s="32"/>
      <c r="W477" s="32"/>
      <c r="X477" s="32"/>
      <c r="Y477" s="32"/>
      <c r="Z477" s="32"/>
      <c r="AA477" s="32"/>
    </row>
    <row r="478" spans="1:27" ht="12.75" customHeight="1" x14ac:dyDescent="0.2">
      <c r="A478" s="31"/>
      <c r="B478" s="31"/>
      <c r="C478" s="31"/>
      <c r="D478" s="31"/>
      <c r="E478" s="31"/>
      <c r="F478" s="31"/>
      <c r="G478" s="32"/>
      <c r="H478" s="32"/>
      <c r="I478" s="32"/>
      <c r="J478" s="32"/>
      <c r="K478" s="32"/>
      <c r="L478" s="32"/>
      <c r="M478" s="32"/>
      <c r="N478" s="32"/>
      <c r="O478" s="32"/>
      <c r="P478" s="32"/>
      <c r="Q478" s="32"/>
      <c r="R478" s="32"/>
      <c r="S478" s="32"/>
      <c r="T478" s="32"/>
      <c r="U478" s="32"/>
      <c r="V478" s="32"/>
      <c r="W478" s="32"/>
      <c r="X478" s="32"/>
      <c r="Y478" s="32"/>
      <c r="Z478" s="32"/>
      <c r="AA478" s="32"/>
    </row>
    <row r="479" spans="1:27" ht="12.75" customHeight="1" x14ac:dyDescent="0.2">
      <c r="A479" s="31"/>
      <c r="B479" s="31"/>
      <c r="C479" s="31"/>
      <c r="D479" s="31"/>
      <c r="E479" s="31"/>
      <c r="F479" s="31"/>
      <c r="G479" s="32"/>
      <c r="H479" s="32"/>
      <c r="I479" s="32"/>
      <c r="J479" s="32"/>
      <c r="K479" s="32"/>
      <c r="L479" s="32"/>
      <c r="M479" s="32"/>
      <c r="N479" s="32"/>
      <c r="O479" s="32"/>
      <c r="P479" s="32"/>
      <c r="Q479" s="32"/>
      <c r="R479" s="32"/>
      <c r="S479" s="32"/>
      <c r="T479" s="32"/>
      <c r="U479" s="32"/>
      <c r="V479" s="32"/>
      <c r="W479" s="32"/>
      <c r="X479" s="32"/>
      <c r="Y479" s="32"/>
      <c r="Z479" s="32"/>
      <c r="AA479" s="32"/>
    </row>
    <row r="480" spans="1:27" ht="12.75" customHeight="1" x14ac:dyDescent="0.2">
      <c r="A480" s="31"/>
      <c r="B480" s="31"/>
      <c r="C480" s="31"/>
      <c r="D480" s="31"/>
      <c r="E480" s="31"/>
      <c r="F480" s="31"/>
      <c r="G480" s="32"/>
      <c r="H480" s="32"/>
      <c r="I480" s="32"/>
      <c r="J480" s="32"/>
      <c r="K480" s="32"/>
      <c r="L480" s="32"/>
      <c r="M480" s="32"/>
      <c r="N480" s="32"/>
      <c r="O480" s="32"/>
      <c r="P480" s="32"/>
      <c r="Q480" s="32"/>
      <c r="R480" s="32"/>
      <c r="S480" s="32"/>
      <c r="T480" s="32"/>
      <c r="U480" s="32"/>
      <c r="V480" s="32"/>
      <c r="W480" s="32"/>
      <c r="X480" s="32"/>
      <c r="Y480" s="32"/>
      <c r="Z480" s="32"/>
      <c r="AA480" s="32"/>
    </row>
    <row r="481" spans="1:27" ht="12.75" customHeight="1" x14ac:dyDescent="0.2">
      <c r="A481" s="31"/>
      <c r="B481" s="31"/>
      <c r="C481" s="31"/>
      <c r="D481" s="31"/>
      <c r="E481" s="31"/>
      <c r="F481" s="31"/>
      <c r="G481" s="32"/>
      <c r="H481" s="32"/>
      <c r="I481" s="32"/>
      <c r="J481" s="32"/>
      <c r="K481" s="32"/>
      <c r="L481" s="32"/>
      <c r="M481" s="32"/>
      <c r="N481" s="32"/>
      <c r="O481" s="32"/>
      <c r="P481" s="32"/>
      <c r="Q481" s="32"/>
      <c r="R481" s="32"/>
      <c r="S481" s="32"/>
      <c r="T481" s="32"/>
      <c r="U481" s="32"/>
      <c r="V481" s="32"/>
      <c r="W481" s="32"/>
      <c r="X481" s="32"/>
      <c r="Y481" s="32"/>
      <c r="Z481" s="32"/>
      <c r="AA481" s="32"/>
    </row>
    <row r="482" spans="1:27" ht="12.75" customHeight="1" x14ac:dyDescent="0.2">
      <c r="A482" s="31"/>
      <c r="B482" s="31"/>
      <c r="C482" s="31"/>
      <c r="D482" s="31"/>
      <c r="E482" s="31"/>
      <c r="F482" s="31"/>
      <c r="G482" s="32"/>
      <c r="H482" s="32"/>
      <c r="I482" s="32"/>
      <c r="J482" s="32"/>
      <c r="K482" s="32"/>
      <c r="L482" s="32"/>
      <c r="M482" s="32"/>
      <c r="N482" s="32"/>
      <c r="O482" s="32"/>
      <c r="P482" s="32"/>
      <c r="Q482" s="32"/>
      <c r="R482" s="32"/>
      <c r="S482" s="32"/>
      <c r="T482" s="32"/>
      <c r="U482" s="32"/>
      <c r="V482" s="32"/>
      <c r="W482" s="32"/>
      <c r="X482" s="32"/>
      <c r="Y482" s="32"/>
      <c r="Z482" s="32"/>
      <c r="AA482" s="32"/>
    </row>
    <row r="483" spans="1:27" ht="12.75" customHeight="1" x14ac:dyDescent="0.2">
      <c r="A483" s="31"/>
      <c r="B483" s="31"/>
      <c r="C483" s="31"/>
      <c r="D483" s="31"/>
      <c r="E483" s="31"/>
      <c r="F483" s="31"/>
      <c r="G483" s="32"/>
      <c r="H483" s="32"/>
      <c r="I483" s="32"/>
      <c r="J483" s="32"/>
      <c r="K483" s="32"/>
      <c r="L483" s="32"/>
      <c r="M483" s="32"/>
      <c r="N483" s="32"/>
      <c r="O483" s="32"/>
      <c r="P483" s="32"/>
      <c r="Q483" s="32"/>
      <c r="R483" s="32"/>
      <c r="S483" s="32"/>
      <c r="T483" s="32"/>
      <c r="U483" s="32"/>
      <c r="V483" s="32"/>
      <c r="W483" s="32"/>
      <c r="X483" s="32"/>
      <c r="Y483" s="32"/>
      <c r="Z483" s="32"/>
      <c r="AA483" s="32"/>
    </row>
    <row r="484" spans="1:27" ht="12.75" customHeight="1" x14ac:dyDescent="0.2">
      <c r="A484" s="31"/>
      <c r="B484" s="31"/>
      <c r="C484" s="31"/>
      <c r="D484" s="31"/>
      <c r="E484" s="31"/>
      <c r="F484" s="31"/>
      <c r="G484" s="32"/>
      <c r="H484" s="32"/>
      <c r="I484" s="32"/>
      <c r="J484" s="32"/>
      <c r="K484" s="32"/>
      <c r="L484" s="32"/>
      <c r="M484" s="32"/>
      <c r="N484" s="32"/>
      <c r="O484" s="32"/>
      <c r="P484" s="32"/>
      <c r="Q484" s="32"/>
      <c r="R484" s="32"/>
      <c r="S484" s="32"/>
      <c r="T484" s="32"/>
      <c r="U484" s="32"/>
      <c r="V484" s="32"/>
      <c r="W484" s="32"/>
      <c r="X484" s="32"/>
      <c r="Y484" s="32"/>
      <c r="Z484" s="32"/>
      <c r="AA484" s="32"/>
    </row>
    <row r="485" spans="1:27" ht="12.75" customHeight="1" x14ac:dyDescent="0.2">
      <c r="A485" s="31"/>
      <c r="B485" s="31"/>
      <c r="C485" s="31"/>
      <c r="D485" s="31"/>
      <c r="E485" s="31"/>
      <c r="F485" s="31"/>
      <c r="G485" s="32"/>
      <c r="H485" s="32"/>
      <c r="I485" s="32"/>
      <c r="J485" s="32"/>
      <c r="K485" s="32"/>
      <c r="L485" s="32"/>
      <c r="M485" s="32"/>
      <c r="N485" s="32"/>
      <c r="O485" s="32"/>
      <c r="P485" s="32"/>
      <c r="Q485" s="32"/>
      <c r="R485" s="32"/>
      <c r="S485" s="32"/>
      <c r="T485" s="32"/>
      <c r="U485" s="32"/>
      <c r="V485" s="32"/>
      <c r="W485" s="32"/>
      <c r="X485" s="32"/>
      <c r="Y485" s="32"/>
      <c r="Z485" s="32"/>
      <c r="AA485" s="32"/>
    </row>
    <row r="486" spans="1:27" ht="12.75" customHeight="1" x14ac:dyDescent="0.2">
      <c r="A486" s="31"/>
      <c r="B486" s="31"/>
      <c r="C486" s="31"/>
      <c r="D486" s="31"/>
      <c r="E486" s="31"/>
      <c r="F486" s="31"/>
      <c r="G486" s="32"/>
      <c r="H486" s="32"/>
      <c r="I486" s="32"/>
      <c r="J486" s="32"/>
      <c r="K486" s="32"/>
      <c r="L486" s="32"/>
      <c r="M486" s="32"/>
      <c r="N486" s="32"/>
      <c r="O486" s="32"/>
      <c r="P486" s="32"/>
      <c r="Q486" s="32"/>
      <c r="R486" s="32"/>
      <c r="S486" s="32"/>
      <c r="T486" s="32"/>
      <c r="U486" s="32"/>
      <c r="V486" s="32"/>
      <c r="W486" s="32"/>
      <c r="X486" s="32"/>
      <c r="Y486" s="32"/>
      <c r="Z486" s="32"/>
      <c r="AA486" s="32"/>
    </row>
    <row r="487" spans="1:27" ht="12.75" customHeight="1" x14ac:dyDescent="0.2">
      <c r="A487" s="31"/>
      <c r="B487" s="31"/>
      <c r="C487" s="31"/>
      <c r="D487" s="31"/>
      <c r="E487" s="31"/>
      <c r="F487" s="31"/>
      <c r="G487" s="32"/>
      <c r="H487" s="32"/>
      <c r="I487" s="32"/>
      <c r="J487" s="32"/>
      <c r="K487" s="32"/>
      <c r="L487" s="32"/>
      <c r="M487" s="32"/>
      <c r="N487" s="32"/>
      <c r="O487" s="32"/>
      <c r="P487" s="32"/>
      <c r="Q487" s="32"/>
      <c r="R487" s="32"/>
      <c r="S487" s="32"/>
      <c r="T487" s="32"/>
      <c r="U487" s="32"/>
      <c r="V487" s="32"/>
      <c r="W487" s="32"/>
      <c r="X487" s="32"/>
      <c r="Y487" s="32"/>
      <c r="Z487" s="32"/>
      <c r="AA487" s="32"/>
    </row>
    <row r="488" spans="1:27" ht="12.75" customHeight="1" x14ac:dyDescent="0.2">
      <c r="A488" s="31"/>
      <c r="B488" s="31"/>
      <c r="C488" s="31"/>
      <c r="D488" s="31"/>
      <c r="E488" s="31"/>
      <c r="F488" s="31"/>
      <c r="G488" s="32"/>
      <c r="H488" s="32"/>
      <c r="I488" s="32"/>
      <c r="J488" s="32"/>
      <c r="K488" s="32"/>
      <c r="L488" s="32"/>
      <c r="M488" s="32"/>
      <c r="N488" s="32"/>
      <c r="O488" s="32"/>
      <c r="P488" s="32"/>
      <c r="Q488" s="32"/>
      <c r="R488" s="32"/>
      <c r="S488" s="32"/>
      <c r="T488" s="32"/>
      <c r="U488" s="32"/>
      <c r="V488" s="32"/>
      <c r="W488" s="32"/>
      <c r="X488" s="32"/>
      <c r="Y488" s="32"/>
      <c r="Z488" s="32"/>
      <c r="AA488" s="32"/>
    </row>
    <row r="489" spans="1:27" ht="12.75" customHeight="1" x14ac:dyDescent="0.2">
      <c r="A489" s="31"/>
      <c r="B489" s="31"/>
      <c r="C489" s="31"/>
      <c r="D489" s="31"/>
      <c r="E489" s="31"/>
      <c r="F489" s="31"/>
      <c r="G489" s="32"/>
      <c r="H489" s="32"/>
      <c r="I489" s="32"/>
      <c r="J489" s="32"/>
      <c r="K489" s="32"/>
      <c r="L489" s="32"/>
      <c r="M489" s="32"/>
      <c r="N489" s="32"/>
      <c r="O489" s="32"/>
      <c r="P489" s="32"/>
      <c r="Q489" s="32"/>
      <c r="R489" s="32"/>
      <c r="S489" s="32"/>
      <c r="T489" s="32"/>
      <c r="U489" s="32"/>
      <c r="V489" s="32"/>
      <c r="W489" s="32"/>
      <c r="X489" s="32"/>
      <c r="Y489" s="32"/>
      <c r="Z489" s="32"/>
      <c r="AA489" s="32"/>
    </row>
    <row r="490" spans="1:27" ht="12.75" customHeight="1" x14ac:dyDescent="0.2">
      <c r="A490" s="31"/>
      <c r="B490" s="31"/>
      <c r="C490" s="31"/>
      <c r="D490" s="31"/>
      <c r="E490" s="31"/>
      <c r="F490" s="31"/>
      <c r="G490" s="32"/>
      <c r="H490" s="32"/>
      <c r="I490" s="32"/>
      <c r="J490" s="32"/>
      <c r="K490" s="32"/>
      <c r="L490" s="32"/>
      <c r="M490" s="32"/>
      <c r="N490" s="32"/>
      <c r="O490" s="32"/>
      <c r="P490" s="32"/>
      <c r="Q490" s="32"/>
      <c r="R490" s="32"/>
      <c r="S490" s="32"/>
      <c r="T490" s="32"/>
      <c r="U490" s="32"/>
      <c r="V490" s="32"/>
      <c r="W490" s="32"/>
      <c r="X490" s="32"/>
      <c r="Y490" s="32"/>
      <c r="Z490" s="32"/>
      <c r="AA490" s="32"/>
    </row>
    <row r="491" spans="1:27" ht="12.75" customHeight="1" x14ac:dyDescent="0.2">
      <c r="A491" s="31"/>
      <c r="B491" s="31"/>
      <c r="C491" s="31"/>
      <c r="D491" s="31"/>
      <c r="E491" s="31"/>
      <c r="F491" s="31"/>
      <c r="G491" s="32"/>
      <c r="H491" s="32"/>
      <c r="I491" s="32"/>
      <c r="J491" s="32"/>
      <c r="K491" s="32"/>
      <c r="L491" s="32"/>
      <c r="M491" s="32"/>
      <c r="N491" s="32"/>
      <c r="O491" s="32"/>
      <c r="P491" s="32"/>
      <c r="Q491" s="32"/>
      <c r="R491" s="32"/>
      <c r="S491" s="32"/>
      <c r="T491" s="32"/>
      <c r="U491" s="32"/>
      <c r="V491" s="32"/>
      <c r="W491" s="32"/>
      <c r="X491" s="32"/>
      <c r="Y491" s="32"/>
      <c r="Z491" s="32"/>
      <c r="AA491" s="32"/>
    </row>
    <row r="492" spans="1:27" ht="12.75" customHeight="1" x14ac:dyDescent="0.2">
      <c r="A492" s="31"/>
      <c r="B492" s="31"/>
      <c r="C492" s="31"/>
      <c r="D492" s="31"/>
      <c r="E492" s="31"/>
      <c r="F492" s="31"/>
      <c r="G492" s="32"/>
      <c r="H492" s="32"/>
      <c r="I492" s="32"/>
      <c r="J492" s="32"/>
      <c r="K492" s="32"/>
      <c r="L492" s="32"/>
      <c r="M492" s="32"/>
      <c r="N492" s="32"/>
      <c r="O492" s="32"/>
      <c r="P492" s="32"/>
      <c r="Q492" s="32"/>
      <c r="R492" s="32"/>
      <c r="S492" s="32"/>
      <c r="T492" s="32"/>
      <c r="U492" s="32"/>
      <c r="V492" s="32"/>
      <c r="W492" s="32"/>
      <c r="X492" s="32"/>
      <c r="Y492" s="32"/>
      <c r="Z492" s="32"/>
      <c r="AA492" s="32"/>
    </row>
    <row r="493" spans="1:27" ht="12.75" customHeight="1" x14ac:dyDescent="0.2">
      <c r="A493" s="31"/>
      <c r="B493" s="31"/>
      <c r="C493" s="31"/>
      <c r="D493" s="31"/>
      <c r="E493" s="31"/>
      <c r="F493" s="31"/>
      <c r="G493" s="32"/>
      <c r="H493" s="32"/>
      <c r="I493" s="32"/>
      <c r="J493" s="32"/>
      <c r="K493" s="32"/>
      <c r="L493" s="32"/>
      <c r="M493" s="32"/>
      <c r="N493" s="32"/>
      <c r="O493" s="32"/>
      <c r="P493" s="32"/>
      <c r="Q493" s="32"/>
      <c r="R493" s="32"/>
      <c r="S493" s="32"/>
      <c r="T493" s="32"/>
      <c r="U493" s="32"/>
      <c r="V493" s="32"/>
      <c r="W493" s="32"/>
      <c r="X493" s="32"/>
      <c r="Y493" s="32"/>
      <c r="Z493" s="32"/>
      <c r="AA493" s="32"/>
    </row>
    <row r="494" spans="1:27" ht="12.75" customHeight="1" x14ac:dyDescent="0.2">
      <c r="A494" s="31"/>
      <c r="B494" s="31"/>
      <c r="C494" s="31"/>
      <c r="D494" s="31"/>
      <c r="E494" s="31"/>
      <c r="F494" s="31"/>
      <c r="G494" s="32"/>
      <c r="H494" s="32"/>
      <c r="I494" s="32"/>
      <c r="J494" s="32"/>
      <c r="K494" s="32"/>
      <c r="L494" s="32"/>
      <c r="M494" s="32"/>
      <c r="N494" s="32"/>
      <c r="O494" s="32"/>
      <c r="P494" s="32"/>
      <c r="Q494" s="32"/>
      <c r="R494" s="32"/>
      <c r="S494" s="32"/>
      <c r="T494" s="32"/>
      <c r="U494" s="32"/>
      <c r="V494" s="32"/>
      <c r="W494" s="32"/>
      <c r="X494" s="32"/>
      <c r="Y494" s="32"/>
      <c r="Z494" s="32"/>
      <c r="AA494" s="32"/>
    </row>
    <row r="495" spans="1:27" ht="12.75" customHeight="1" x14ac:dyDescent="0.2">
      <c r="A495" s="31"/>
      <c r="B495" s="31"/>
      <c r="C495" s="31"/>
      <c r="D495" s="31"/>
      <c r="E495" s="31"/>
      <c r="F495" s="31"/>
      <c r="G495" s="32"/>
      <c r="H495" s="32"/>
      <c r="I495" s="32"/>
      <c r="J495" s="32"/>
      <c r="K495" s="32"/>
      <c r="L495" s="32"/>
      <c r="M495" s="32"/>
      <c r="N495" s="32"/>
      <c r="O495" s="32"/>
      <c r="P495" s="32"/>
      <c r="Q495" s="32"/>
      <c r="R495" s="32"/>
      <c r="S495" s="32"/>
      <c r="T495" s="32"/>
      <c r="U495" s="32"/>
      <c r="V495" s="32"/>
      <c r="W495" s="32"/>
      <c r="X495" s="32"/>
      <c r="Y495" s="32"/>
      <c r="Z495" s="32"/>
      <c r="AA495" s="32"/>
    </row>
    <row r="496" spans="1:27" ht="12.75" customHeight="1" x14ac:dyDescent="0.2">
      <c r="A496" s="31"/>
      <c r="B496" s="31"/>
      <c r="C496" s="31"/>
      <c r="D496" s="31"/>
      <c r="E496" s="31"/>
      <c r="F496" s="31"/>
      <c r="G496" s="32"/>
      <c r="H496" s="32"/>
      <c r="I496" s="32"/>
      <c r="J496" s="32"/>
      <c r="K496" s="32"/>
      <c r="L496" s="32"/>
      <c r="M496" s="32"/>
      <c r="N496" s="32"/>
      <c r="O496" s="32"/>
      <c r="P496" s="32"/>
      <c r="Q496" s="32"/>
      <c r="R496" s="32"/>
      <c r="S496" s="32"/>
      <c r="T496" s="32"/>
      <c r="U496" s="32"/>
      <c r="V496" s="32"/>
      <c r="W496" s="32"/>
      <c r="X496" s="32"/>
      <c r="Y496" s="32"/>
      <c r="Z496" s="32"/>
      <c r="AA496" s="32"/>
    </row>
    <row r="497" spans="1:27" ht="12.75" customHeight="1" x14ac:dyDescent="0.2">
      <c r="A497" s="31"/>
      <c r="B497" s="31"/>
      <c r="C497" s="31"/>
      <c r="D497" s="31"/>
      <c r="E497" s="31"/>
      <c r="F497" s="31"/>
      <c r="G497" s="32"/>
      <c r="H497" s="32"/>
      <c r="I497" s="32"/>
      <c r="J497" s="32"/>
      <c r="K497" s="32"/>
      <c r="L497" s="32"/>
      <c r="M497" s="32"/>
      <c r="N497" s="32"/>
      <c r="O497" s="32"/>
      <c r="P497" s="32"/>
      <c r="Q497" s="32"/>
      <c r="R497" s="32"/>
      <c r="S497" s="32"/>
      <c r="T497" s="32"/>
      <c r="U497" s="32"/>
      <c r="V497" s="32"/>
      <c r="W497" s="32"/>
      <c r="X497" s="32"/>
      <c r="Y497" s="32"/>
      <c r="Z497" s="32"/>
      <c r="AA497" s="32"/>
    </row>
    <row r="498" spans="1:27" ht="12.75" customHeight="1" x14ac:dyDescent="0.2">
      <c r="A498" s="31"/>
      <c r="B498" s="31"/>
      <c r="C498" s="31"/>
      <c r="D498" s="31"/>
      <c r="E498" s="31"/>
      <c r="F498" s="31"/>
      <c r="G498" s="32"/>
      <c r="H498" s="32"/>
      <c r="I498" s="32"/>
      <c r="J498" s="32"/>
      <c r="K498" s="32"/>
      <c r="L498" s="32"/>
      <c r="M498" s="32"/>
      <c r="N498" s="32"/>
      <c r="O498" s="32"/>
      <c r="P498" s="32"/>
      <c r="Q498" s="32"/>
      <c r="R498" s="32"/>
      <c r="S498" s="32"/>
      <c r="T498" s="32"/>
      <c r="U498" s="32"/>
      <c r="V498" s="32"/>
      <c r="W498" s="32"/>
      <c r="X498" s="32"/>
      <c r="Y498" s="32"/>
      <c r="Z498" s="32"/>
      <c r="AA498" s="32"/>
    </row>
    <row r="499" spans="1:27" ht="12.75" customHeight="1" x14ac:dyDescent="0.2">
      <c r="A499" s="31"/>
      <c r="B499" s="31"/>
      <c r="C499" s="31"/>
      <c r="D499" s="31"/>
      <c r="E499" s="31"/>
      <c r="F499" s="31"/>
      <c r="G499" s="32"/>
      <c r="H499" s="32"/>
      <c r="I499" s="32"/>
      <c r="J499" s="32"/>
      <c r="K499" s="32"/>
      <c r="L499" s="32"/>
      <c r="M499" s="32"/>
      <c r="N499" s="32"/>
      <c r="O499" s="32"/>
      <c r="P499" s="32"/>
      <c r="Q499" s="32"/>
      <c r="R499" s="32"/>
      <c r="S499" s="32"/>
      <c r="T499" s="32"/>
      <c r="U499" s="32"/>
      <c r="V499" s="32"/>
      <c r="W499" s="32"/>
      <c r="X499" s="32"/>
      <c r="Y499" s="32"/>
      <c r="Z499" s="32"/>
      <c r="AA499" s="32"/>
    </row>
    <row r="500" spans="1:27" ht="12.75" customHeight="1" x14ac:dyDescent="0.2">
      <c r="A500" s="31"/>
      <c r="B500" s="31"/>
      <c r="C500" s="31"/>
      <c r="D500" s="31"/>
      <c r="E500" s="31"/>
      <c r="F500" s="31"/>
      <c r="G500" s="32"/>
      <c r="H500" s="32"/>
      <c r="I500" s="32"/>
      <c r="J500" s="32"/>
      <c r="K500" s="32"/>
      <c r="L500" s="32"/>
      <c r="M500" s="32"/>
      <c r="N500" s="32"/>
      <c r="O500" s="32"/>
      <c r="P500" s="32"/>
      <c r="Q500" s="32"/>
      <c r="R500" s="32"/>
      <c r="S500" s="32"/>
      <c r="T500" s="32"/>
      <c r="U500" s="32"/>
      <c r="V500" s="32"/>
      <c r="W500" s="32"/>
      <c r="X500" s="32"/>
      <c r="Y500" s="32"/>
      <c r="Z500" s="32"/>
      <c r="AA500" s="32"/>
    </row>
    <row r="501" spans="1:27" ht="12.75" customHeight="1" x14ac:dyDescent="0.2">
      <c r="A501" s="31"/>
      <c r="B501" s="31"/>
      <c r="C501" s="31"/>
      <c r="D501" s="31"/>
      <c r="E501" s="31"/>
      <c r="F501" s="31"/>
      <c r="G501" s="32"/>
      <c r="H501" s="32"/>
      <c r="I501" s="32"/>
      <c r="J501" s="32"/>
      <c r="K501" s="32"/>
      <c r="L501" s="32"/>
      <c r="M501" s="32"/>
      <c r="N501" s="32"/>
      <c r="O501" s="32"/>
      <c r="P501" s="32"/>
      <c r="Q501" s="32"/>
      <c r="R501" s="32"/>
      <c r="S501" s="32"/>
      <c r="T501" s="32"/>
      <c r="U501" s="32"/>
      <c r="V501" s="32"/>
      <c r="W501" s="32"/>
      <c r="X501" s="32"/>
      <c r="Y501" s="32"/>
      <c r="Z501" s="32"/>
      <c r="AA501" s="32"/>
    </row>
    <row r="502" spans="1:27" ht="12.75" customHeight="1" x14ac:dyDescent="0.2">
      <c r="A502" s="31"/>
      <c r="B502" s="31"/>
      <c r="C502" s="31"/>
      <c r="D502" s="31"/>
      <c r="E502" s="31"/>
      <c r="F502" s="31"/>
      <c r="G502" s="32"/>
      <c r="H502" s="32"/>
      <c r="I502" s="32"/>
      <c r="J502" s="32"/>
      <c r="K502" s="32"/>
      <c r="L502" s="32"/>
      <c r="M502" s="32"/>
      <c r="N502" s="32"/>
      <c r="O502" s="32"/>
      <c r="P502" s="32"/>
      <c r="Q502" s="32"/>
      <c r="R502" s="32"/>
      <c r="S502" s="32"/>
      <c r="T502" s="32"/>
      <c r="U502" s="32"/>
      <c r="V502" s="32"/>
      <c r="W502" s="32"/>
      <c r="X502" s="32"/>
      <c r="Y502" s="32"/>
      <c r="Z502" s="32"/>
      <c r="AA502" s="32"/>
    </row>
    <row r="503" spans="1:27" ht="12.75" customHeight="1" x14ac:dyDescent="0.2">
      <c r="A503" s="31"/>
      <c r="B503" s="31"/>
      <c r="C503" s="31"/>
      <c r="D503" s="31"/>
      <c r="E503" s="31"/>
      <c r="F503" s="31"/>
      <c r="G503" s="32"/>
      <c r="H503" s="32"/>
      <c r="I503" s="32"/>
      <c r="J503" s="32"/>
      <c r="K503" s="32"/>
      <c r="L503" s="32"/>
      <c r="M503" s="32"/>
      <c r="N503" s="32"/>
      <c r="O503" s="32"/>
      <c r="P503" s="32"/>
      <c r="Q503" s="32"/>
      <c r="R503" s="32"/>
      <c r="S503" s="32"/>
      <c r="T503" s="32"/>
      <c r="U503" s="32"/>
      <c r="V503" s="32"/>
      <c r="W503" s="32"/>
      <c r="X503" s="32"/>
      <c r="Y503" s="32"/>
      <c r="Z503" s="32"/>
      <c r="AA503" s="32"/>
    </row>
    <row r="504" spans="1:27" ht="12.75" customHeight="1" x14ac:dyDescent="0.2">
      <c r="A504" s="31"/>
      <c r="B504" s="31"/>
      <c r="C504" s="31"/>
      <c r="D504" s="31"/>
      <c r="E504" s="31"/>
      <c r="F504" s="31"/>
      <c r="G504" s="32"/>
      <c r="H504" s="32"/>
      <c r="I504" s="32"/>
      <c r="J504" s="32"/>
      <c r="K504" s="32"/>
      <c r="L504" s="32"/>
      <c r="M504" s="32"/>
      <c r="N504" s="32"/>
      <c r="O504" s="32"/>
      <c r="P504" s="32"/>
      <c r="Q504" s="32"/>
      <c r="R504" s="32"/>
      <c r="S504" s="32"/>
      <c r="T504" s="32"/>
      <c r="U504" s="32"/>
      <c r="V504" s="32"/>
      <c r="W504" s="32"/>
      <c r="X504" s="32"/>
      <c r="Y504" s="32"/>
      <c r="Z504" s="32"/>
      <c r="AA504" s="32"/>
    </row>
    <row r="505" spans="1:27" ht="12.75" customHeight="1" x14ac:dyDescent="0.2">
      <c r="A505" s="31"/>
      <c r="B505" s="31"/>
      <c r="C505" s="31"/>
      <c r="D505" s="31"/>
      <c r="E505" s="31"/>
      <c r="F505" s="31"/>
      <c r="G505" s="32"/>
      <c r="H505" s="32"/>
      <c r="I505" s="32"/>
      <c r="J505" s="32"/>
      <c r="K505" s="32"/>
      <c r="L505" s="32"/>
      <c r="M505" s="32"/>
      <c r="N505" s="32"/>
      <c r="O505" s="32"/>
      <c r="P505" s="32"/>
      <c r="Q505" s="32"/>
      <c r="R505" s="32"/>
      <c r="S505" s="32"/>
      <c r="T505" s="32"/>
      <c r="U505" s="32"/>
      <c r="V505" s="32"/>
      <c r="W505" s="32"/>
      <c r="X505" s="32"/>
      <c r="Y505" s="32"/>
      <c r="Z505" s="32"/>
      <c r="AA505" s="32"/>
    </row>
    <row r="506" spans="1:27" ht="12.75" customHeight="1" x14ac:dyDescent="0.2">
      <c r="A506" s="31"/>
      <c r="B506" s="31"/>
      <c r="C506" s="31"/>
      <c r="D506" s="31"/>
      <c r="E506" s="31"/>
      <c r="F506" s="31"/>
      <c r="G506" s="32"/>
      <c r="H506" s="32"/>
      <c r="I506" s="32"/>
      <c r="J506" s="32"/>
      <c r="K506" s="32"/>
      <c r="L506" s="32"/>
      <c r="M506" s="32"/>
      <c r="N506" s="32"/>
      <c r="O506" s="32"/>
      <c r="P506" s="32"/>
      <c r="Q506" s="32"/>
      <c r="R506" s="32"/>
      <c r="S506" s="32"/>
      <c r="T506" s="32"/>
      <c r="U506" s="32"/>
      <c r="V506" s="32"/>
      <c r="W506" s="32"/>
      <c r="X506" s="32"/>
      <c r="Y506" s="32"/>
      <c r="Z506" s="32"/>
      <c r="AA506" s="32"/>
    </row>
    <row r="507" spans="1:27" ht="12.75" customHeight="1" x14ac:dyDescent="0.2">
      <c r="A507" s="31"/>
      <c r="B507" s="31"/>
      <c r="C507" s="31"/>
      <c r="D507" s="31"/>
      <c r="E507" s="31"/>
      <c r="F507" s="31"/>
      <c r="G507" s="32"/>
      <c r="H507" s="32"/>
      <c r="I507" s="32"/>
      <c r="J507" s="32"/>
      <c r="K507" s="32"/>
      <c r="L507" s="32"/>
      <c r="M507" s="32"/>
      <c r="N507" s="32"/>
      <c r="O507" s="32"/>
      <c r="P507" s="32"/>
      <c r="Q507" s="32"/>
      <c r="R507" s="32"/>
      <c r="S507" s="32"/>
      <c r="T507" s="32"/>
      <c r="U507" s="32"/>
      <c r="V507" s="32"/>
      <c r="W507" s="32"/>
      <c r="X507" s="32"/>
      <c r="Y507" s="32"/>
      <c r="Z507" s="32"/>
      <c r="AA507" s="32"/>
    </row>
    <row r="508" spans="1:27" ht="12.75" customHeight="1" x14ac:dyDescent="0.2">
      <c r="A508" s="31"/>
      <c r="B508" s="31"/>
      <c r="C508" s="31"/>
      <c r="D508" s="31"/>
      <c r="E508" s="31"/>
      <c r="F508" s="31"/>
      <c r="G508" s="32"/>
      <c r="H508" s="32"/>
      <c r="I508" s="32"/>
      <c r="J508" s="32"/>
      <c r="K508" s="32"/>
      <c r="L508" s="32"/>
      <c r="M508" s="32"/>
      <c r="N508" s="32"/>
      <c r="O508" s="32"/>
      <c r="P508" s="32"/>
      <c r="Q508" s="32"/>
      <c r="R508" s="32"/>
      <c r="S508" s="32"/>
      <c r="T508" s="32"/>
      <c r="U508" s="32"/>
      <c r="V508" s="32"/>
      <c r="W508" s="32"/>
      <c r="X508" s="32"/>
      <c r="Y508" s="32"/>
      <c r="Z508" s="32"/>
      <c r="AA508" s="32"/>
    </row>
    <row r="509" spans="1:27" ht="12.75" customHeight="1" x14ac:dyDescent="0.2">
      <c r="A509" s="31"/>
      <c r="B509" s="31"/>
      <c r="C509" s="31"/>
      <c r="D509" s="31"/>
      <c r="E509" s="31"/>
      <c r="F509" s="31"/>
      <c r="G509" s="32"/>
      <c r="H509" s="32"/>
      <c r="I509" s="32"/>
      <c r="J509" s="32"/>
      <c r="K509" s="32"/>
      <c r="L509" s="32"/>
      <c r="M509" s="32"/>
      <c r="N509" s="32"/>
      <c r="O509" s="32"/>
      <c r="P509" s="32"/>
      <c r="Q509" s="32"/>
      <c r="R509" s="32"/>
      <c r="S509" s="32"/>
      <c r="T509" s="32"/>
      <c r="U509" s="32"/>
      <c r="V509" s="32"/>
      <c r="W509" s="32"/>
      <c r="X509" s="32"/>
      <c r="Y509" s="32"/>
      <c r="Z509" s="32"/>
      <c r="AA509" s="32"/>
    </row>
    <row r="510" spans="1:27" ht="12.75" customHeight="1" x14ac:dyDescent="0.2">
      <c r="A510" s="31"/>
      <c r="B510" s="31"/>
      <c r="C510" s="31"/>
      <c r="D510" s="31"/>
      <c r="E510" s="31"/>
      <c r="F510" s="31"/>
      <c r="G510" s="32"/>
      <c r="H510" s="32"/>
      <c r="I510" s="32"/>
      <c r="J510" s="32"/>
      <c r="K510" s="32"/>
      <c r="L510" s="32"/>
      <c r="M510" s="32"/>
      <c r="N510" s="32"/>
      <c r="O510" s="32"/>
      <c r="P510" s="32"/>
      <c r="Q510" s="32"/>
      <c r="R510" s="32"/>
      <c r="S510" s="32"/>
      <c r="T510" s="32"/>
      <c r="U510" s="32"/>
      <c r="V510" s="32"/>
      <c r="W510" s="32"/>
      <c r="X510" s="32"/>
      <c r="Y510" s="32"/>
      <c r="Z510" s="32"/>
      <c r="AA510" s="32"/>
    </row>
    <row r="511" spans="1:27" ht="12.75" customHeight="1" x14ac:dyDescent="0.2">
      <c r="A511" s="31"/>
      <c r="B511" s="31"/>
      <c r="C511" s="31"/>
      <c r="D511" s="31"/>
      <c r="E511" s="31"/>
      <c r="F511" s="31"/>
      <c r="G511" s="32"/>
      <c r="H511" s="32"/>
      <c r="I511" s="32"/>
      <c r="J511" s="32"/>
      <c r="K511" s="32"/>
      <c r="L511" s="32"/>
      <c r="M511" s="32"/>
      <c r="N511" s="32"/>
      <c r="O511" s="32"/>
      <c r="P511" s="32"/>
      <c r="Q511" s="32"/>
      <c r="R511" s="32"/>
      <c r="S511" s="32"/>
      <c r="T511" s="32"/>
      <c r="U511" s="32"/>
      <c r="V511" s="32"/>
      <c r="W511" s="32"/>
      <c r="X511" s="32"/>
      <c r="Y511" s="32"/>
      <c r="Z511" s="32"/>
      <c r="AA511" s="32"/>
    </row>
    <row r="512" spans="1:27" ht="12.75" customHeight="1" x14ac:dyDescent="0.2">
      <c r="A512" s="31"/>
      <c r="B512" s="31"/>
      <c r="C512" s="31"/>
      <c r="D512" s="31"/>
      <c r="E512" s="31"/>
      <c r="F512" s="31"/>
      <c r="G512" s="32"/>
      <c r="H512" s="32"/>
      <c r="I512" s="32"/>
      <c r="J512" s="32"/>
      <c r="K512" s="32"/>
      <c r="L512" s="32"/>
      <c r="M512" s="32"/>
      <c r="N512" s="32"/>
      <c r="O512" s="32"/>
      <c r="P512" s="32"/>
      <c r="Q512" s="32"/>
      <c r="R512" s="32"/>
      <c r="S512" s="32"/>
      <c r="T512" s="32"/>
      <c r="U512" s="32"/>
      <c r="V512" s="32"/>
      <c r="W512" s="32"/>
      <c r="X512" s="32"/>
      <c r="Y512" s="32"/>
      <c r="Z512" s="32"/>
      <c r="AA512" s="32"/>
    </row>
    <row r="513" spans="1:27" ht="12.75" customHeight="1" x14ac:dyDescent="0.2">
      <c r="A513" s="31"/>
      <c r="B513" s="31"/>
      <c r="C513" s="31"/>
      <c r="D513" s="31"/>
      <c r="E513" s="31"/>
      <c r="F513" s="31"/>
      <c r="G513" s="32"/>
      <c r="H513" s="32"/>
      <c r="I513" s="32"/>
      <c r="J513" s="32"/>
      <c r="K513" s="32"/>
      <c r="L513" s="32"/>
      <c r="M513" s="32"/>
      <c r="N513" s="32"/>
      <c r="O513" s="32"/>
      <c r="P513" s="32"/>
      <c r="Q513" s="32"/>
      <c r="R513" s="32"/>
      <c r="S513" s="32"/>
      <c r="T513" s="32"/>
      <c r="U513" s="32"/>
      <c r="V513" s="32"/>
      <c r="W513" s="32"/>
      <c r="X513" s="32"/>
      <c r="Y513" s="32"/>
      <c r="Z513" s="32"/>
      <c r="AA513" s="32"/>
    </row>
    <row r="514" spans="1:27" ht="12.75" customHeight="1" x14ac:dyDescent="0.2">
      <c r="A514" s="31"/>
      <c r="B514" s="31"/>
      <c r="C514" s="31"/>
      <c r="D514" s="31"/>
      <c r="E514" s="31"/>
      <c r="F514" s="31"/>
      <c r="G514" s="32"/>
      <c r="H514" s="32"/>
      <c r="I514" s="32"/>
      <c r="J514" s="32"/>
      <c r="K514" s="32"/>
      <c r="L514" s="32"/>
      <c r="M514" s="32"/>
      <c r="N514" s="32"/>
      <c r="O514" s="32"/>
      <c r="P514" s="32"/>
      <c r="Q514" s="32"/>
      <c r="R514" s="32"/>
      <c r="S514" s="32"/>
      <c r="T514" s="32"/>
      <c r="U514" s="32"/>
      <c r="V514" s="32"/>
      <c r="W514" s="32"/>
      <c r="X514" s="32"/>
      <c r="Y514" s="32"/>
      <c r="Z514" s="32"/>
      <c r="AA514" s="32"/>
    </row>
    <row r="515" spans="1:27" ht="12.75" customHeight="1" x14ac:dyDescent="0.2">
      <c r="A515" s="31"/>
      <c r="B515" s="31"/>
      <c r="C515" s="31"/>
      <c r="D515" s="31"/>
      <c r="E515" s="31"/>
      <c r="F515" s="31"/>
      <c r="G515" s="32"/>
      <c r="H515" s="32"/>
      <c r="I515" s="32"/>
      <c r="J515" s="32"/>
      <c r="K515" s="32"/>
      <c r="L515" s="32"/>
      <c r="M515" s="32"/>
      <c r="N515" s="32"/>
      <c r="O515" s="32"/>
      <c r="P515" s="32"/>
      <c r="Q515" s="32"/>
      <c r="R515" s="32"/>
      <c r="S515" s="32"/>
      <c r="T515" s="32"/>
      <c r="U515" s="32"/>
      <c r="V515" s="32"/>
      <c r="W515" s="32"/>
      <c r="X515" s="32"/>
      <c r="Y515" s="32"/>
      <c r="Z515" s="32"/>
      <c r="AA515" s="32"/>
    </row>
    <row r="516" spans="1:27" ht="12.75" customHeight="1" x14ac:dyDescent="0.2">
      <c r="A516" s="31"/>
      <c r="B516" s="31"/>
      <c r="C516" s="31"/>
      <c r="D516" s="31"/>
      <c r="E516" s="31"/>
      <c r="F516" s="31"/>
      <c r="G516" s="32"/>
      <c r="H516" s="32"/>
      <c r="I516" s="32"/>
      <c r="J516" s="32"/>
      <c r="K516" s="32"/>
      <c r="L516" s="32"/>
      <c r="M516" s="32"/>
      <c r="N516" s="32"/>
      <c r="O516" s="32"/>
      <c r="P516" s="32"/>
      <c r="Q516" s="32"/>
      <c r="R516" s="32"/>
      <c r="S516" s="32"/>
      <c r="T516" s="32"/>
      <c r="U516" s="32"/>
      <c r="V516" s="32"/>
      <c r="W516" s="32"/>
      <c r="X516" s="32"/>
      <c r="Y516" s="32"/>
      <c r="Z516" s="32"/>
      <c r="AA516" s="32"/>
    </row>
    <row r="517" spans="1:27" ht="12.75" customHeight="1" x14ac:dyDescent="0.2">
      <c r="A517" s="31"/>
      <c r="B517" s="31"/>
      <c r="C517" s="31"/>
      <c r="D517" s="31"/>
      <c r="E517" s="31"/>
      <c r="F517" s="31"/>
      <c r="G517" s="32"/>
      <c r="H517" s="32"/>
      <c r="I517" s="32"/>
      <c r="J517" s="32"/>
      <c r="K517" s="32"/>
      <c r="L517" s="32"/>
      <c r="M517" s="32"/>
      <c r="N517" s="32"/>
      <c r="O517" s="32"/>
      <c r="P517" s="32"/>
      <c r="Q517" s="32"/>
      <c r="R517" s="32"/>
      <c r="S517" s="32"/>
      <c r="T517" s="32"/>
      <c r="U517" s="32"/>
      <c r="V517" s="32"/>
      <c r="W517" s="32"/>
      <c r="X517" s="32"/>
      <c r="Y517" s="32"/>
      <c r="Z517" s="32"/>
      <c r="AA517" s="32"/>
    </row>
    <row r="518" spans="1:27" ht="12.75" customHeight="1" x14ac:dyDescent="0.2">
      <c r="A518" s="31"/>
      <c r="B518" s="31"/>
      <c r="C518" s="31"/>
      <c r="D518" s="31"/>
      <c r="E518" s="31"/>
      <c r="F518" s="31"/>
      <c r="G518" s="32"/>
      <c r="H518" s="32"/>
      <c r="I518" s="32"/>
      <c r="J518" s="32"/>
      <c r="K518" s="32"/>
      <c r="L518" s="32"/>
      <c r="M518" s="32"/>
      <c r="N518" s="32"/>
      <c r="O518" s="32"/>
      <c r="P518" s="32"/>
      <c r="Q518" s="32"/>
      <c r="R518" s="32"/>
      <c r="S518" s="32"/>
      <c r="T518" s="32"/>
      <c r="U518" s="32"/>
      <c r="V518" s="32"/>
      <c r="W518" s="32"/>
      <c r="X518" s="32"/>
      <c r="Y518" s="32"/>
      <c r="Z518" s="32"/>
      <c r="AA518" s="32"/>
    </row>
    <row r="519" spans="1:27" ht="12.75" customHeight="1" x14ac:dyDescent="0.2">
      <c r="A519" s="31"/>
      <c r="B519" s="31"/>
      <c r="C519" s="31"/>
      <c r="D519" s="31"/>
      <c r="E519" s="31"/>
      <c r="F519" s="31"/>
      <c r="G519" s="32"/>
      <c r="H519" s="32"/>
      <c r="I519" s="32"/>
      <c r="J519" s="32"/>
      <c r="K519" s="32"/>
      <c r="L519" s="32"/>
      <c r="M519" s="32"/>
      <c r="N519" s="32"/>
      <c r="O519" s="32"/>
      <c r="P519" s="32"/>
      <c r="Q519" s="32"/>
      <c r="R519" s="32"/>
      <c r="S519" s="32"/>
      <c r="T519" s="32"/>
      <c r="U519" s="32"/>
      <c r="V519" s="32"/>
      <c r="W519" s="32"/>
      <c r="X519" s="32"/>
      <c r="Y519" s="32"/>
      <c r="Z519" s="32"/>
      <c r="AA519" s="32"/>
    </row>
    <row r="520" spans="1:27" ht="12.75" customHeight="1" x14ac:dyDescent="0.2">
      <c r="A520" s="31"/>
      <c r="B520" s="31"/>
      <c r="C520" s="31"/>
      <c r="D520" s="31"/>
      <c r="E520" s="31"/>
      <c r="F520" s="31"/>
      <c r="G520" s="32"/>
      <c r="H520" s="32"/>
      <c r="I520" s="32"/>
      <c r="J520" s="32"/>
      <c r="K520" s="32"/>
      <c r="L520" s="32"/>
      <c r="M520" s="32"/>
      <c r="N520" s="32"/>
      <c r="O520" s="32"/>
      <c r="P520" s="32"/>
      <c r="Q520" s="32"/>
      <c r="R520" s="32"/>
      <c r="S520" s="32"/>
      <c r="T520" s="32"/>
      <c r="U520" s="32"/>
      <c r="V520" s="32"/>
      <c r="W520" s="32"/>
      <c r="X520" s="32"/>
      <c r="Y520" s="32"/>
      <c r="Z520" s="32"/>
      <c r="AA520" s="32"/>
    </row>
    <row r="521" spans="1:27" ht="12.75" customHeight="1" x14ac:dyDescent="0.2">
      <c r="A521" s="31"/>
      <c r="B521" s="31"/>
      <c r="C521" s="31"/>
      <c r="D521" s="31"/>
      <c r="E521" s="31"/>
      <c r="F521" s="31"/>
      <c r="G521" s="32"/>
      <c r="H521" s="32"/>
      <c r="I521" s="32"/>
      <c r="J521" s="32"/>
      <c r="K521" s="32"/>
      <c r="L521" s="32"/>
      <c r="M521" s="32"/>
      <c r="N521" s="32"/>
      <c r="O521" s="32"/>
      <c r="P521" s="32"/>
      <c r="Q521" s="32"/>
      <c r="R521" s="32"/>
      <c r="S521" s="32"/>
      <c r="T521" s="32"/>
      <c r="U521" s="32"/>
      <c r="V521" s="32"/>
      <c r="W521" s="32"/>
      <c r="X521" s="32"/>
      <c r="Y521" s="32"/>
      <c r="Z521" s="32"/>
      <c r="AA521" s="32"/>
    </row>
    <row r="522" spans="1:27" ht="12.75" customHeight="1" x14ac:dyDescent="0.2">
      <c r="A522" s="31"/>
      <c r="B522" s="31"/>
      <c r="C522" s="31"/>
      <c r="D522" s="31"/>
      <c r="E522" s="31"/>
      <c r="F522" s="31"/>
      <c r="G522" s="32"/>
      <c r="H522" s="32"/>
      <c r="I522" s="32"/>
      <c r="J522" s="32"/>
      <c r="K522" s="32"/>
      <c r="L522" s="32"/>
      <c r="M522" s="32"/>
      <c r="N522" s="32"/>
      <c r="O522" s="32"/>
      <c r="P522" s="32"/>
      <c r="Q522" s="32"/>
      <c r="R522" s="32"/>
      <c r="S522" s="32"/>
      <c r="T522" s="32"/>
      <c r="U522" s="32"/>
      <c r="V522" s="32"/>
      <c r="W522" s="32"/>
      <c r="X522" s="32"/>
      <c r="Y522" s="32"/>
      <c r="Z522" s="32"/>
      <c r="AA522" s="32"/>
    </row>
    <row r="523" spans="1:27" ht="12.75" customHeight="1" x14ac:dyDescent="0.2">
      <c r="A523" s="31"/>
      <c r="B523" s="31"/>
      <c r="C523" s="31"/>
      <c r="D523" s="31"/>
      <c r="E523" s="31"/>
      <c r="F523" s="31"/>
      <c r="G523" s="32"/>
      <c r="H523" s="32"/>
      <c r="I523" s="32"/>
      <c r="J523" s="32"/>
      <c r="K523" s="32"/>
      <c r="L523" s="32"/>
      <c r="M523" s="32"/>
      <c r="N523" s="32"/>
      <c r="O523" s="32"/>
      <c r="P523" s="32"/>
      <c r="Q523" s="32"/>
      <c r="R523" s="32"/>
      <c r="S523" s="32"/>
      <c r="T523" s="32"/>
      <c r="U523" s="32"/>
      <c r="V523" s="32"/>
      <c r="W523" s="32"/>
      <c r="X523" s="32"/>
      <c r="Y523" s="32"/>
      <c r="Z523" s="32"/>
      <c r="AA523" s="32"/>
    </row>
    <row r="524" spans="1:27" ht="12.75" customHeight="1" x14ac:dyDescent="0.2">
      <c r="A524" s="31"/>
      <c r="B524" s="31"/>
      <c r="C524" s="31"/>
      <c r="D524" s="31"/>
      <c r="E524" s="31"/>
      <c r="F524" s="31"/>
      <c r="G524" s="32"/>
      <c r="H524" s="32"/>
      <c r="I524" s="32"/>
      <c r="J524" s="32"/>
      <c r="K524" s="32"/>
      <c r="L524" s="32"/>
      <c r="M524" s="32"/>
      <c r="N524" s="32"/>
      <c r="O524" s="32"/>
      <c r="P524" s="32"/>
      <c r="Q524" s="32"/>
      <c r="R524" s="32"/>
      <c r="S524" s="32"/>
      <c r="T524" s="32"/>
      <c r="U524" s="32"/>
      <c r="V524" s="32"/>
      <c r="W524" s="32"/>
      <c r="X524" s="32"/>
      <c r="Y524" s="32"/>
      <c r="Z524" s="32"/>
      <c r="AA524" s="32"/>
    </row>
    <row r="525" spans="1:27" ht="12.75" customHeight="1" x14ac:dyDescent="0.2">
      <c r="A525" s="31"/>
      <c r="B525" s="31"/>
      <c r="C525" s="31"/>
      <c r="D525" s="31"/>
      <c r="E525" s="31"/>
      <c r="F525" s="31"/>
      <c r="G525" s="32"/>
      <c r="H525" s="32"/>
      <c r="I525" s="32"/>
      <c r="J525" s="32"/>
      <c r="K525" s="32"/>
      <c r="L525" s="32"/>
      <c r="M525" s="32"/>
      <c r="N525" s="32"/>
      <c r="O525" s="32"/>
      <c r="P525" s="32"/>
      <c r="Q525" s="32"/>
      <c r="R525" s="32"/>
      <c r="S525" s="32"/>
      <c r="T525" s="32"/>
      <c r="U525" s="32"/>
      <c r="V525" s="32"/>
      <c r="W525" s="32"/>
      <c r="X525" s="32"/>
      <c r="Y525" s="32"/>
      <c r="Z525" s="32"/>
      <c r="AA525" s="32"/>
    </row>
    <row r="526" spans="1:27" ht="12.75" customHeight="1" x14ac:dyDescent="0.2">
      <c r="A526" s="31"/>
      <c r="B526" s="31"/>
      <c r="C526" s="31"/>
      <c r="D526" s="31"/>
      <c r="E526" s="31"/>
      <c r="F526" s="31"/>
      <c r="G526" s="32"/>
      <c r="H526" s="32"/>
      <c r="I526" s="32"/>
      <c r="J526" s="32"/>
      <c r="K526" s="32"/>
      <c r="L526" s="32"/>
      <c r="M526" s="32"/>
      <c r="N526" s="32"/>
      <c r="O526" s="32"/>
      <c r="P526" s="32"/>
      <c r="Q526" s="32"/>
      <c r="R526" s="32"/>
      <c r="S526" s="32"/>
      <c r="T526" s="32"/>
      <c r="U526" s="32"/>
      <c r="V526" s="32"/>
      <c r="W526" s="32"/>
      <c r="X526" s="32"/>
      <c r="Y526" s="32"/>
      <c r="Z526" s="32"/>
      <c r="AA526" s="32"/>
    </row>
    <row r="527" spans="1:27" ht="12.75" customHeight="1" x14ac:dyDescent="0.2">
      <c r="A527" s="31"/>
      <c r="B527" s="31"/>
      <c r="C527" s="31"/>
      <c r="D527" s="31"/>
      <c r="E527" s="31"/>
      <c r="F527" s="31"/>
      <c r="G527" s="32"/>
      <c r="H527" s="32"/>
      <c r="I527" s="32"/>
      <c r="J527" s="32"/>
      <c r="K527" s="32"/>
      <c r="L527" s="32"/>
      <c r="M527" s="32"/>
      <c r="N527" s="32"/>
      <c r="O527" s="32"/>
      <c r="P527" s="32"/>
      <c r="Q527" s="32"/>
      <c r="R527" s="32"/>
      <c r="S527" s="32"/>
      <c r="T527" s="32"/>
      <c r="U527" s="32"/>
      <c r="V527" s="32"/>
      <c r="W527" s="32"/>
      <c r="X527" s="32"/>
      <c r="Y527" s="32"/>
      <c r="Z527" s="32"/>
      <c r="AA527" s="32"/>
    </row>
    <row r="528" spans="1:27" ht="12.75" customHeight="1" x14ac:dyDescent="0.2">
      <c r="A528" s="31"/>
      <c r="B528" s="31"/>
      <c r="C528" s="31"/>
      <c r="D528" s="31"/>
      <c r="E528" s="31"/>
      <c r="F528" s="31"/>
      <c r="G528" s="32"/>
      <c r="H528" s="32"/>
      <c r="I528" s="32"/>
      <c r="J528" s="32"/>
      <c r="K528" s="32"/>
      <c r="L528" s="32"/>
      <c r="M528" s="32"/>
      <c r="N528" s="32"/>
      <c r="O528" s="32"/>
      <c r="P528" s="32"/>
      <c r="Q528" s="32"/>
      <c r="R528" s="32"/>
      <c r="S528" s="32"/>
      <c r="T528" s="32"/>
      <c r="U528" s="32"/>
      <c r="V528" s="32"/>
      <c r="W528" s="32"/>
      <c r="X528" s="32"/>
      <c r="Y528" s="32"/>
      <c r="Z528" s="32"/>
      <c r="AA528" s="32"/>
    </row>
    <row r="529" spans="1:27" ht="12.75" customHeight="1" x14ac:dyDescent="0.2">
      <c r="A529" s="31"/>
      <c r="B529" s="31"/>
      <c r="C529" s="31"/>
      <c r="D529" s="31"/>
      <c r="E529" s="31"/>
      <c r="F529" s="31"/>
      <c r="G529" s="32"/>
      <c r="H529" s="32"/>
      <c r="I529" s="32"/>
      <c r="J529" s="32"/>
      <c r="K529" s="32"/>
      <c r="L529" s="32"/>
      <c r="M529" s="32"/>
      <c r="N529" s="32"/>
      <c r="O529" s="32"/>
      <c r="P529" s="32"/>
      <c r="Q529" s="32"/>
      <c r="R529" s="32"/>
      <c r="S529" s="32"/>
      <c r="T529" s="32"/>
      <c r="U529" s="32"/>
      <c r="V529" s="32"/>
      <c r="W529" s="32"/>
      <c r="X529" s="32"/>
      <c r="Y529" s="32"/>
      <c r="Z529" s="32"/>
      <c r="AA529" s="32"/>
    </row>
    <row r="530" spans="1:27" ht="12.75" customHeight="1" x14ac:dyDescent="0.2">
      <c r="A530" s="31"/>
      <c r="B530" s="31"/>
      <c r="C530" s="31"/>
      <c r="D530" s="31"/>
      <c r="E530" s="31"/>
      <c r="F530" s="31"/>
      <c r="G530" s="32"/>
      <c r="H530" s="32"/>
      <c r="I530" s="32"/>
      <c r="J530" s="32"/>
      <c r="K530" s="32"/>
      <c r="L530" s="32"/>
      <c r="M530" s="32"/>
      <c r="N530" s="32"/>
      <c r="O530" s="32"/>
      <c r="P530" s="32"/>
      <c r="Q530" s="32"/>
      <c r="R530" s="32"/>
      <c r="S530" s="32"/>
      <c r="T530" s="32"/>
      <c r="U530" s="32"/>
      <c r="V530" s="32"/>
      <c r="W530" s="32"/>
      <c r="X530" s="32"/>
      <c r="Y530" s="32"/>
      <c r="Z530" s="32"/>
      <c r="AA530" s="32"/>
    </row>
    <row r="531" spans="1:27" ht="12.75" customHeight="1" x14ac:dyDescent="0.2">
      <c r="A531" s="31"/>
      <c r="B531" s="31"/>
      <c r="C531" s="31"/>
      <c r="D531" s="31"/>
      <c r="E531" s="31"/>
      <c r="F531" s="31"/>
      <c r="G531" s="32"/>
      <c r="H531" s="32"/>
      <c r="I531" s="32"/>
      <c r="J531" s="32"/>
      <c r="K531" s="32"/>
      <c r="L531" s="32"/>
      <c r="M531" s="32"/>
      <c r="N531" s="32"/>
      <c r="O531" s="32"/>
      <c r="P531" s="32"/>
      <c r="Q531" s="32"/>
      <c r="R531" s="32"/>
      <c r="S531" s="32"/>
      <c r="T531" s="32"/>
      <c r="U531" s="32"/>
      <c r="V531" s="32"/>
      <c r="W531" s="32"/>
      <c r="X531" s="32"/>
      <c r="Y531" s="32"/>
      <c r="Z531" s="32"/>
      <c r="AA531" s="32"/>
    </row>
    <row r="532" spans="1:27" ht="12.75" customHeight="1" x14ac:dyDescent="0.2">
      <c r="A532" s="31"/>
      <c r="B532" s="31"/>
      <c r="C532" s="31"/>
      <c r="D532" s="31"/>
      <c r="E532" s="31"/>
      <c r="F532" s="31"/>
      <c r="G532" s="32"/>
      <c r="H532" s="32"/>
      <c r="I532" s="32"/>
      <c r="J532" s="32"/>
      <c r="K532" s="32"/>
      <c r="L532" s="32"/>
      <c r="M532" s="32"/>
      <c r="N532" s="32"/>
      <c r="O532" s="32"/>
      <c r="P532" s="32"/>
      <c r="Q532" s="32"/>
      <c r="R532" s="32"/>
      <c r="S532" s="32"/>
      <c r="T532" s="32"/>
      <c r="U532" s="32"/>
      <c r="V532" s="32"/>
      <c r="W532" s="32"/>
      <c r="X532" s="32"/>
      <c r="Y532" s="32"/>
      <c r="Z532" s="32"/>
      <c r="AA532" s="32"/>
    </row>
    <row r="533" spans="1:27" ht="12.75" customHeight="1" x14ac:dyDescent="0.2">
      <c r="A533" s="31"/>
      <c r="B533" s="31"/>
      <c r="C533" s="31"/>
      <c r="D533" s="31"/>
      <c r="E533" s="31"/>
      <c r="F533" s="31"/>
      <c r="G533" s="32"/>
      <c r="H533" s="32"/>
      <c r="I533" s="32"/>
      <c r="J533" s="32"/>
      <c r="K533" s="32"/>
      <c r="L533" s="32"/>
      <c r="M533" s="32"/>
      <c r="N533" s="32"/>
      <c r="O533" s="32"/>
      <c r="P533" s="32"/>
      <c r="Q533" s="32"/>
      <c r="R533" s="32"/>
      <c r="S533" s="32"/>
      <c r="T533" s="32"/>
      <c r="U533" s="32"/>
      <c r="V533" s="32"/>
      <c r="W533" s="32"/>
      <c r="X533" s="32"/>
      <c r="Y533" s="32"/>
      <c r="Z533" s="32"/>
      <c r="AA533" s="32"/>
    </row>
    <row r="534" spans="1:27" ht="12.75" customHeight="1" x14ac:dyDescent="0.2">
      <c r="A534" s="31"/>
      <c r="B534" s="31"/>
      <c r="C534" s="31"/>
      <c r="D534" s="31"/>
      <c r="E534" s="31"/>
      <c r="F534" s="31"/>
      <c r="G534" s="32"/>
      <c r="H534" s="32"/>
      <c r="I534" s="32"/>
      <c r="J534" s="32"/>
      <c r="K534" s="32"/>
      <c r="L534" s="32"/>
      <c r="M534" s="32"/>
      <c r="N534" s="32"/>
      <c r="O534" s="32"/>
      <c r="P534" s="32"/>
      <c r="Q534" s="32"/>
      <c r="R534" s="32"/>
      <c r="S534" s="32"/>
      <c r="T534" s="32"/>
      <c r="U534" s="32"/>
      <c r="V534" s="32"/>
      <c r="W534" s="32"/>
      <c r="X534" s="32"/>
      <c r="Y534" s="32"/>
      <c r="Z534" s="32"/>
      <c r="AA534" s="32"/>
    </row>
    <row r="535" spans="1:27" ht="12.75" customHeight="1" x14ac:dyDescent="0.2">
      <c r="A535" s="31"/>
      <c r="B535" s="31"/>
      <c r="C535" s="31"/>
      <c r="D535" s="31"/>
      <c r="E535" s="31"/>
      <c r="F535" s="31"/>
      <c r="G535" s="32"/>
      <c r="H535" s="32"/>
      <c r="I535" s="32"/>
      <c r="J535" s="32"/>
      <c r="K535" s="32"/>
      <c r="L535" s="32"/>
      <c r="M535" s="32"/>
      <c r="N535" s="32"/>
      <c r="O535" s="32"/>
      <c r="P535" s="32"/>
      <c r="Q535" s="32"/>
      <c r="R535" s="32"/>
      <c r="S535" s="32"/>
      <c r="T535" s="32"/>
      <c r="U535" s="32"/>
      <c r="V535" s="32"/>
      <c r="W535" s="32"/>
      <c r="X535" s="32"/>
      <c r="Y535" s="32"/>
      <c r="Z535" s="32"/>
      <c r="AA535" s="32"/>
    </row>
    <row r="536" spans="1:27" ht="12.75" customHeight="1" x14ac:dyDescent="0.2">
      <c r="A536" s="31"/>
      <c r="B536" s="31"/>
      <c r="C536" s="31"/>
      <c r="D536" s="31"/>
      <c r="E536" s="31"/>
      <c r="F536" s="31"/>
      <c r="G536" s="32"/>
      <c r="H536" s="32"/>
      <c r="I536" s="32"/>
      <c r="J536" s="32"/>
      <c r="K536" s="32"/>
      <c r="L536" s="32"/>
      <c r="M536" s="32"/>
      <c r="N536" s="32"/>
      <c r="O536" s="32"/>
      <c r="P536" s="32"/>
      <c r="Q536" s="32"/>
      <c r="R536" s="32"/>
      <c r="S536" s="32"/>
      <c r="T536" s="32"/>
      <c r="U536" s="32"/>
      <c r="V536" s="32"/>
      <c r="W536" s="32"/>
      <c r="X536" s="32"/>
      <c r="Y536" s="32"/>
      <c r="Z536" s="32"/>
      <c r="AA536" s="32"/>
    </row>
    <row r="537" spans="1:27" ht="12.75" customHeight="1" x14ac:dyDescent="0.2">
      <c r="A537" s="31"/>
      <c r="B537" s="31"/>
      <c r="C537" s="31"/>
      <c r="D537" s="31"/>
      <c r="E537" s="31"/>
      <c r="F537" s="31"/>
      <c r="G537" s="32"/>
      <c r="H537" s="32"/>
      <c r="I537" s="32"/>
      <c r="J537" s="32"/>
      <c r="K537" s="32"/>
      <c r="L537" s="32"/>
      <c r="M537" s="32"/>
      <c r="N537" s="32"/>
      <c r="O537" s="32"/>
      <c r="P537" s="32"/>
      <c r="Q537" s="32"/>
      <c r="R537" s="32"/>
      <c r="S537" s="32"/>
      <c r="T537" s="32"/>
      <c r="U537" s="32"/>
      <c r="V537" s="32"/>
      <c r="W537" s="32"/>
      <c r="X537" s="32"/>
      <c r="Y537" s="32"/>
      <c r="Z537" s="32"/>
      <c r="AA537" s="32"/>
    </row>
    <row r="538" spans="1:27" ht="12.75" customHeight="1" x14ac:dyDescent="0.2">
      <c r="A538" s="31"/>
      <c r="B538" s="31"/>
      <c r="C538" s="31"/>
      <c r="D538" s="31"/>
      <c r="E538" s="31"/>
      <c r="F538" s="31"/>
      <c r="G538" s="32"/>
      <c r="H538" s="32"/>
      <c r="I538" s="32"/>
      <c r="J538" s="32"/>
      <c r="K538" s="32"/>
      <c r="L538" s="32"/>
      <c r="M538" s="32"/>
      <c r="N538" s="32"/>
      <c r="O538" s="32"/>
      <c r="P538" s="32"/>
      <c r="Q538" s="32"/>
      <c r="R538" s="32"/>
      <c r="S538" s="32"/>
      <c r="T538" s="32"/>
      <c r="U538" s="32"/>
      <c r="V538" s="32"/>
      <c r="W538" s="32"/>
      <c r="X538" s="32"/>
      <c r="Y538" s="32"/>
      <c r="Z538" s="32"/>
      <c r="AA538" s="32"/>
    </row>
    <row r="539" spans="1:27" ht="12.75" customHeight="1" x14ac:dyDescent="0.2">
      <c r="A539" s="31"/>
      <c r="B539" s="31"/>
      <c r="C539" s="31"/>
      <c r="D539" s="31"/>
      <c r="E539" s="31"/>
      <c r="F539" s="31"/>
      <c r="G539" s="32"/>
      <c r="H539" s="32"/>
      <c r="I539" s="32"/>
      <c r="J539" s="32"/>
      <c r="K539" s="32"/>
      <c r="L539" s="32"/>
      <c r="M539" s="32"/>
      <c r="N539" s="32"/>
      <c r="O539" s="32"/>
      <c r="P539" s="32"/>
      <c r="Q539" s="32"/>
      <c r="R539" s="32"/>
      <c r="S539" s="32"/>
      <c r="T539" s="32"/>
      <c r="U539" s="32"/>
      <c r="V539" s="32"/>
      <c r="W539" s="32"/>
      <c r="X539" s="32"/>
      <c r="Y539" s="32"/>
      <c r="Z539" s="32"/>
      <c r="AA539" s="32"/>
    </row>
    <row r="540" spans="1:27" ht="12.75" customHeight="1" x14ac:dyDescent="0.2">
      <c r="A540" s="31"/>
      <c r="B540" s="31"/>
      <c r="C540" s="31"/>
      <c r="D540" s="31"/>
      <c r="E540" s="31"/>
      <c r="F540" s="31"/>
      <c r="G540" s="32"/>
      <c r="H540" s="32"/>
      <c r="I540" s="32"/>
      <c r="J540" s="32"/>
      <c r="K540" s="32"/>
      <c r="L540" s="32"/>
      <c r="M540" s="32"/>
      <c r="N540" s="32"/>
      <c r="O540" s="32"/>
      <c r="P540" s="32"/>
      <c r="Q540" s="32"/>
      <c r="R540" s="32"/>
      <c r="S540" s="32"/>
      <c r="T540" s="32"/>
      <c r="U540" s="32"/>
      <c r="V540" s="32"/>
      <c r="W540" s="32"/>
      <c r="X540" s="32"/>
      <c r="Y540" s="32"/>
      <c r="Z540" s="32"/>
      <c r="AA540" s="32"/>
    </row>
    <row r="541" spans="1:27" ht="12.75" customHeight="1" x14ac:dyDescent="0.2">
      <c r="A541" s="31"/>
      <c r="B541" s="31"/>
      <c r="C541" s="31"/>
      <c r="D541" s="31"/>
      <c r="E541" s="31"/>
      <c r="F541" s="31"/>
      <c r="G541" s="32"/>
      <c r="H541" s="32"/>
      <c r="I541" s="32"/>
      <c r="J541" s="32"/>
      <c r="K541" s="32"/>
      <c r="L541" s="32"/>
      <c r="M541" s="32"/>
      <c r="N541" s="32"/>
      <c r="O541" s="32"/>
      <c r="P541" s="32"/>
      <c r="Q541" s="32"/>
      <c r="R541" s="32"/>
      <c r="S541" s="32"/>
      <c r="T541" s="32"/>
      <c r="U541" s="32"/>
      <c r="V541" s="32"/>
      <c r="W541" s="32"/>
      <c r="X541" s="32"/>
      <c r="Y541" s="32"/>
      <c r="Z541" s="32"/>
      <c r="AA541" s="32"/>
    </row>
    <row r="542" spans="1:27" ht="12.75" customHeight="1" x14ac:dyDescent="0.2">
      <c r="A542" s="31"/>
      <c r="B542" s="31"/>
      <c r="C542" s="31"/>
      <c r="D542" s="31"/>
      <c r="E542" s="31"/>
      <c r="F542" s="31"/>
      <c r="G542" s="32"/>
      <c r="H542" s="32"/>
      <c r="I542" s="32"/>
      <c r="J542" s="32"/>
      <c r="K542" s="32"/>
      <c r="L542" s="32"/>
      <c r="M542" s="32"/>
      <c r="N542" s="32"/>
      <c r="O542" s="32"/>
      <c r="P542" s="32"/>
      <c r="Q542" s="32"/>
      <c r="R542" s="32"/>
      <c r="S542" s="32"/>
      <c r="T542" s="32"/>
      <c r="U542" s="32"/>
      <c r="V542" s="32"/>
      <c r="W542" s="32"/>
      <c r="X542" s="32"/>
      <c r="Y542" s="32"/>
      <c r="Z542" s="32"/>
      <c r="AA542" s="32"/>
    </row>
    <row r="543" spans="1:27" ht="12.75" customHeight="1" x14ac:dyDescent="0.2">
      <c r="A543" s="31"/>
      <c r="B543" s="31"/>
      <c r="C543" s="31"/>
      <c r="D543" s="31"/>
      <c r="E543" s="31"/>
      <c r="F543" s="31"/>
      <c r="G543" s="32"/>
      <c r="H543" s="32"/>
      <c r="I543" s="32"/>
      <c r="J543" s="32"/>
      <c r="K543" s="32"/>
      <c r="L543" s="32"/>
      <c r="M543" s="32"/>
      <c r="N543" s="32"/>
      <c r="O543" s="32"/>
      <c r="P543" s="32"/>
      <c r="Q543" s="32"/>
      <c r="R543" s="32"/>
      <c r="S543" s="32"/>
      <c r="T543" s="32"/>
      <c r="U543" s="32"/>
      <c r="V543" s="32"/>
      <c r="W543" s="32"/>
      <c r="X543" s="32"/>
      <c r="Y543" s="32"/>
      <c r="Z543" s="32"/>
      <c r="AA543" s="32"/>
    </row>
    <row r="544" spans="1:27" ht="12.75" customHeight="1" x14ac:dyDescent="0.2">
      <c r="A544" s="31"/>
      <c r="B544" s="31"/>
      <c r="C544" s="31"/>
      <c r="D544" s="31"/>
      <c r="E544" s="31"/>
      <c r="F544" s="31"/>
      <c r="G544" s="32"/>
      <c r="H544" s="32"/>
      <c r="I544" s="32"/>
      <c r="J544" s="32"/>
      <c r="K544" s="32"/>
      <c r="L544" s="32"/>
      <c r="M544" s="32"/>
      <c r="N544" s="32"/>
      <c r="O544" s="32"/>
      <c r="P544" s="32"/>
      <c r="Q544" s="32"/>
      <c r="R544" s="32"/>
      <c r="S544" s="32"/>
      <c r="T544" s="32"/>
      <c r="U544" s="32"/>
      <c r="V544" s="32"/>
      <c r="W544" s="32"/>
      <c r="X544" s="32"/>
      <c r="Y544" s="32"/>
      <c r="Z544" s="32"/>
      <c r="AA544" s="32"/>
    </row>
    <row r="545" spans="1:27" ht="12.75" customHeight="1" x14ac:dyDescent="0.2">
      <c r="A545" s="31"/>
      <c r="B545" s="31"/>
      <c r="C545" s="31"/>
      <c r="D545" s="31"/>
      <c r="E545" s="31"/>
      <c r="F545" s="31"/>
      <c r="G545" s="32"/>
      <c r="H545" s="32"/>
      <c r="I545" s="32"/>
      <c r="J545" s="32"/>
      <c r="K545" s="32"/>
      <c r="L545" s="32"/>
      <c r="M545" s="32"/>
      <c r="N545" s="32"/>
      <c r="O545" s="32"/>
      <c r="P545" s="32"/>
      <c r="Q545" s="32"/>
      <c r="R545" s="32"/>
      <c r="S545" s="32"/>
      <c r="T545" s="32"/>
      <c r="U545" s="32"/>
      <c r="V545" s="32"/>
      <c r="W545" s="32"/>
      <c r="X545" s="32"/>
      <c r="Y545" s="32"/>
      <c r="Z545" s="32"/>
      <c r="AA545" s="32"/>
    </row>
    <row r="546" spans="1:27" ht="12.75" customHeight="1" x14ac:dyDescent="0.2">
      <c r="A546" s="31"/>
      <c r="B546" s="31"/>
      <c r="C546" s="31"/>
      <c r="D546" s="31"/>
      <c r="E546" s="31"/>
      <c r="F546" s="31"/>
      <c r="G546" s="32"/>
      <c r="H546" s="32"/>
      <c r="I546" s="32"/>
      <c r="J546" s="32"/>
      <c r="K546" s="32"/>
      <c r="L546" s="32"/>
      <c r="M546" s="32"/>
      <c r="N546" s="32"/>
      <c r="O546" s="32"/>
      <c r="P546" s="32"/>
      <c r="Q546" s="32"/>
      <c r="R546" s="32"/>
      <c r="S546" s="32"/>
      <c r="T546" s="32"/>
      <c r="U546" s="32"/>
      <c r="V546" s="32"/>
      <c r="W546" s="32"/>
      <c r="X546" s="32"/>
      <c r="Y546" s="32"/>
      <c r="Z546" s="32"/>
      <c r="AA546" s="32"/>
    </row>
    <row r="547" spans="1:27" ht="12.75" customHeight="1" x14ac:dyDescent="0.2">
      <c r="A547" s="31"/>
      <c r="B547" s="31"/>
      <c r="C547" s="31"/>
      <c r="D547" s="31"/>
      <c r="E547" s="31"/>
      <c r="F547" s="31"/>
      <c r="G547" s="32"/>
      <c r="H547" s="32"/>
      <c r="I547" s="32"/>
      <c r="J547" s="32"/>
      <c r="K547" s="32"/>
      <c r="L547" s="32"/>
      <c r="M547" s="32"/>
      <c r="N547" s="32"/>
      <c r="O547" s="32"/>
      <c r="P547" s="32"/>
      <c r="Q547" s="32"/>
      <c r="R547" s="32"/>
      <c r="S547" s="32"/>
      <c r="T547" s="32"/>
      <c r="U547" s="32"/>
      <c r="V547" s="32"/>
      <c r="W547" s="32"/>
      <c r="X547" s="32"/>
      <c r="Y547" s="32"/>
      <c r="Z547" s="32"/>
      <c r="AA547" s="32"/>
    </row>
    <row r="548" spans="1:27" ht="12.75" customHeight="1" x14ac:dyDescent="0.2">
      <c r="A548" s="31"/>
      <c r="B548" s="31"/>
      <c r="C548" s="31"/>
      <c r="D548" s="31"/>
      <c r="E548" s="31"/>
      <c r="F548" s="31"/>
      <c r="G548" s="32"/>
      <c r="H548" s="32"/>
      <c r="I548" s="32"/>
      <c r="J548" s="32"/>
      <c r="K548" s="32"/>
      <c r="L548" s="32"/>
      <c r="M548" s="32"/>
      <c r="N548" s="32"/>
      <c r="O548" s="32"/>
      <c r="P548" s="32"/>
      <c r="Q548" s="32"/>
      <c r="R548" s="32"/>
      <c r="S548" s="32"/>
      <c r="T548" s="32"/>
      <c r="U548" s="32"/>
      <c r="V548" s="32"/>
      <c r="W548" s="32"/>
      <c r="X548" s="32"/>
      <c r="Y548" s="32"/>
      <c r="Z548" s="32"/>
      <c r="AA548" s="32"/>
    </row>
    <row r="549" spans="1:27" ht="12.75" customHeight="1" x14ac:dyDescent="0.2">
      <c r="A549" s="31"/>
      <c r="B549" s="31"/>
      <c r="C549" s="31"/>
      <c r="D549" s="31"/>
      <c r="E549" s="31"/>
      <c r="F549" s="31"/>
      <c r="G549" s="32"/>
      <c r="H549" s="32"/>
      <c r="I549" s="32"/>
      <c r="J549" s="32"/>
      <c r="K549" s="32"/>
      <c r="L549" s="32"/>
      <c r="M549" s="32"/>
      <c r="N549" s="32"/>
      <c r="O549" s="32"/>
      <c r="P549" s="32"/>
      <c r="Q549" s="32"/>
      <c r="R549" s="32"/>
      <c r="S549" s="32"/>
      <c r="T549" s="32"/>
      <c r="U549" s="32"/>
      <c r="V549" s="32"/>
      <c r="W549" s="32"/>
      <c r="X549" s="32"/>
      <c r="Y549" s="32"/>
      <c r="Z549" s="32"/>
      <c r="AA549" s="32"/>
    </row>
    <row r="550" spans="1:27" ht="12.75" customHeight="1" x14ac:dyDescent="0.2">
      <c r="A550" s="31"/>
      <c r="B550" s="31"/>
      <c r="C550" s="31"/>
      <c r="D550" s="31"/>
      <c r="E550" s="31"/>
      <c r="F550" s="31"/>
      <c r="G550" s="32"/>
      <c r="H550" s="32"/>
      <c r="I550" s="32"/>
      <c r="J550" s="32"/>
      <c r="K550" s="32"/>
      <c r="L550" s="32"/>
      <c r="M550" s="32"/>
      <c r="N550" s="32"/>
      <c r="O550" s="32"/>
      <c r="P550" s="32"/>
      <c r="Q550" s="32"/>
      <c r="R550" s="32"/>
      <c r="S550" s="32"/>
      <c r="T550" s="32"/>
      <c r="U550" s="32"/>
      <c r="V550" s="32"/>
      <c r="W550" s="32"/>
      <c r="X550" s="32"/>
      <c r="Y550" s="32"/>
      <c r="Z550" s="32"/>
      <c r="AA550" s="32"/>
    </row>
    <row r="551" spans="1:27" ht="12.75" customHeight="1" x14ac:dyDescent="0.2">
      <c r="A551" s="31"/>
      <c r="B551" s="31"/>
      <c r="C551" s="31"/>
      <c r="D551" s="31"/>
      <c r="E551" s="31"/>
      <c r="F551" s="31"/>
      <c r="G551" s="32"/>
      <c r="H551" s="32"/>
      <c r="I551" s="32"/>
      <c r="J551" s="32"/>
      <c r="K551" s="32"/>
      <c r="L551" s="32"/>
      <c r="M551" s="32"/>
      <c r="N551" s="32"/>
      <c r="O551" s="32"/>
      <c r="P551" s="32"/>
      <c r="Q551" s="32"/>
      <c r="R551" s="32"/>
      <c r="S551" s="32"/>
      <c r="T551" s="32"/>
      <c r="U551" s="32"/>
      <c r="V551" s="32"/>
      <c r="W551" s="32"/>
      <c r="X551" s="32"/>
      <c r="Y551" s="32"/>
      <c r="Z551" s="32"/>
      <c r="AA551" s="32"/>
    </row>
    <row r="552" spans="1:27" ht="12.75" customHeight="1" x14ac:dyDescent="0.2">
      <c r="A552" s="31"/>
      <c r="B552" s="31"/>
      <c r="C552" s="31"/>
      <c r="D552" s="31"/>
      <c r="E552" s="31"/>
      <c r="F552" s="31"/>
      <c r="G552" s="32"/>
      <c r="H552" s="32"/>
      <c r="I552" s="32"/>
      <c r="J552" s="32"/>
      <c r="K552" s="32"/>
      <c r="L552" s="32"/>
      <c r="M552" s="32"/>
      <c r="N552" s="32"/>
      <c r="O552" s="32"/>
      <c r="P552" s="32"/>
      <c r="Q552" s="32"/>
      <c r="R552" s="32"/>
      <c r="S552" s="32"/>
      <c r="T552" s="32"/>
      <c r="U552" s="32"/>
      <c r="V552" s="32"/>
      <c r="W552" s="32"/>
      <c r="X552" s="32"/>
      <c r="Y552" s="32"/>
      <c r="Z552" s="32"/>
      <c r="AA552" s="32"/>
    </row>
    <row r="553" spans="1:27" ht="12.75" customHeight="1" x14ac:dyDescent="0.2">
      <c r="A553" s="31"/>
      <c r="B553" s="31"/>
      <c r="C553" s="31"/>
      <c r="D553" s="31"/>
      <c r="E553" s="31"/>
      <c r="F553" s="31"/>
      <c r="G553" s="32"/>
      <c r="H553" s="32"/>
      <c r="I553" s="32"/>
      <c r="J553" s="32"/>
      <c r="K553" s="32"/>
      <c r="L553" s="32"/>
      <c r="M553" s="32"/>
      <c r="N553" s="32"/>
      <c r="O553" s="32"/>
      <c r="P553" s="32"/>
      <c r="Q553" s="32"/>
      <c r="R553" s="32"/>
      <c r="S553" s="32"/>
      <c r="T553" s="32"/>
      <c r="U553" s="32"/>
      <c r="V553" s="32"/>
      <c r="W553" s="32"/>
      <c r="X553" s="32"/>
      <c r="Y553" s="32"/>
      <c r="Z553" s="32"/>
      <c r="AA553" s="32"/>
    </row>
    <row r="554" spans="1:27" ht="12.75" customHeight="1" x14ac:dyDescent="0.2">
      <c r="A554" s="31"/>
      <c r="B554" s="31"/>
      <c r="C554" s="31"/>
      <c r="D554" s="31"/>
      <c r="E554" s="31"/>
      <c r="F554" s="31"/>
      <c r="G554" s="32"/>
      <c r="H554" s="32"/>
      <c r="I554" s="32"/>
      <c r="J554" s="32"/>
      <c r="K554" s="32"/>
      <c r="L554" s="32"/>
      <c r="M554" s="32"/>
      <c r="N554" s="32"/>
      <c r="O554" s="32"/>
      <c r="P554" s="32"/>
      <c r="Q554" s="32"/>
      <c r="R554" s="32"/>
      <c r="S554" s="32"/>
      <c r="T554" s="32"/>
      <c r="U554" s="32"/>
      <c r="V554" s="32"/>
      <c r="W554" s="32"/>
      <c r="X554" s="32"/>
      <c r="Y554" s="32"/>
      <c r="Z554" s="32"/>
      <c r="AA554" s="32"/>
    </row>
    <row r="555" spans="1:27" ht="12.75" customHeight="1" x14ac:dyDescent="0.2">
      <c r="A555" s="31"/>
      <c r="B555" s="31"/>
      <c r="C555" s="31"/>
      <c r="D555" s="31"/>
      <c r="E555" s="31"/>
      <c r="F555" s="31"/>
      <c r="G555" s="32"/>
      <c r="H555" s="32"/>
      <c r="I555" s="32"/>
      <c r="J555" s="32"/>
      <c r="K555" s="32"/>
      <c r="L555" s="32"/>
      <c r="M555" s="32"/>
      <c r="N555" s="32"/>
      <c r="O555" s="32"/>
      <c r="P555" s="32"/>
      <c r="Q555" s="32"/>
      <c r="R555" s="32"/>
      <c r="S555" s="32"/>
      <c r="T555" s="32"/>
      <c r="U555" s="32"/>
      <c r="V555" s="32"/>
      <c r="W555" s="32"/>
      <c r="X555" s="32"/>
      <c r="Y555" s="32"/>
      <c r="Z555" s="32"/>
      <c r="AA555" s="32"/>
    </row>
    <row r="556" spans="1:27" ht="12.75" customHeight="1" x14ac:dyDescent="0.2">
      <c r="A556" s="31"/>
      <c r="B556" s="31"/>
      <c r="C556" s="31"/>
      <c r="D556" s="31"/>
      <c r="E556" s="31"/>
      <c r="F556" s="31"/>
      <c r="G556" s="32"/>
      <c r="H556" s="32"/>
      <c r="I556" s="32"/>
      <c r="J556" s="32"/>
      <c r="K556" s="32"/>
      <c r="L556" s="32"/>
      <c r="M556" s="32"/>
      <c r="N556" s="32"/>
      <c r="O556" s="32"/>
      <c r="P556" s="32"/>
      <c r="Q556" s="32"/>
      <c r="R556" s="32"/>
      <c r="S556" s="32"/>
      <c r="T556" s="32"/>
      <c r="U556" s="32"/>
      <c r="V556" s="32"/>
      <c r="W556" s="32"/>
      <c r="X556" s="32"/>
      <c r="Y556" s="32"/>
      <c r="Z556" s="32"/>
      <c r="AA556" s="32"/>
    </row>
    <row r="557" spans="1:27" ht="12.75" customHeight="1" x14ac:dyDescent="0.2">
      <c r="A557" s="31"/>
      <c r="B557" s="31"/>
      <c r="C557" s="31"/>
      <c r="D557" s="31"/>
      <c r="E557" s="31"/>
      <c r="F557" s="31"/>
      <c r="G557" s="32"/>
      <c r="H557" s="32"/>
      <c r="I557" s="32"/>
      <c r="J557" s="32"/>
      <c r="K557" s="32"/>
      <c r="L557" s="32"/>
      <c r="M557" s="32"/>
      <c r="N557" s="32"/>
      <c r="O557" s="32"/>
      <c r="P557" s="32"/>
      <c r="Q557" s="32"/>
      <c r="R557" s="32"/>
      <c r="S557" s="32"/>
      <c r="T557" s="32"/>
      <c r="U557" s="32"/>
      <c r="V557" s="32"/>
      <c r="W557" s="32"/>
      <c r="X557" s="32"/>
      <c r="Y557" s="32"/>
      <c r="Z557" s="32"/>
      <c r="AA557" s="32"/>
    </row>
    <row r="558" spans="1:27" ht="12.75" customHeight="1" x14ac:dyDescent="0.2">
      <c r="A558" s="31"/>
      <c r="B558" s="31"/>
      <c r="C558" s="31"/>
      <c r="D558" s="31"/>
      <c r="E558" s="31"/>
      <c r="F558" s="31"/>
      <c r="G558" s="32"/>
      <c r="H558" s="32"/>
      <c r="I558" s="32"/>
      <c r="J558" s="32"/>
      <c r="K558" s="32"/>
      <c r="L558" s="32"/>
      <c r="M558" s="32"/>
      <c r="N558" s="32"/>
      <c r="O558" s="32"/>
      <c r="P558" s="32"/>
      <c r="Q558" s="32"/>
      <c r="R558" s="32"/>
      <c r="S558" s="32"/>
      <c r="T558" s="32"/>
      <c r="U558" s="32"/>
      <c r="V558" s="32"/>
      <c r="W558" s="32"/>
      <c r="X558" s="32"/>
      <c r="Y558" s="32"/>
      <c r="Z558" s="32"/>
      <c r="AA558" s="32"/>
    </row>
    <row r="559" spans="1:27" ht="12.75" customHeight="1" x14ac:dyDescent="0.2">
      <c r="A559" s="31"/>
      <c r="B559" s="31"/>
      <c r="C559" s="31"/>
      <c r="D559" s="31"/>
      <c r="E559" s="31"/>
      <c r="F559" s="31"/>
      <c r="G559" s="32"/>
      <c r="H559" s="32"/>
      <c r="I559" s="32"/>
      <c r="J559" s="32"/>
      <c r="K559" s="32"/>
      <c r="L559" s="32"/>
      <c r="M559" s="32"/>
      <c r="N559" s="32"/>
      <c r="O559" s="32"/>
      <c r="P559" s="32"/>
      <c r="Q559" s="32"/>
      <c r="R559" s="32"/>
      <c r="S559" s="32"/>
      <c r="T559" s="32"/>
      <c r="U559" s="32"/>
      <c r="V559" s="32"/>
      <c r="W559" s="32"/>
      <c r="X559" s="32"/>
      <c r="Y559" s="32"/>
      <c r="Z559" s="32"/>
      <c r="AA559" s="32"/>
    </row>
    <row r="560" spans="1:27" ht="12.75" customHeight="1" x14ac:dyDescent="0.2">
      <c r="A560" s="31"/>
      <c r="B560" s="31"/>
      <c r="C560" s="31"/>
      <c r="D560" s="31"/>
      <c r="E560" s="31"/>
      <c r="F560" s="31"/>
      <c r="G560" s="32"/>
      <c r="H560" s="32"/>
      <c r="I560" s="32"/>
      <c r="J560" s="32"/>
      <c r="K560" s="32"/>
      <c r="L560" s="32"/>
      <c r="M560" s="32"/>
      <c r="N560" s="32"/>
      <c r="O560" s="32"/>
      <c r="P560" s="32"/>
      <c r="Q560" s="32"/>
      <c r="R560" s="32"/>
      <c r="S560" s="32"/>
      <c r="T560" s="32"/>
      <c r="U560" s="32"/>
      <c r="V560" s="32"/>
      <c r="W560" s="32"/>
      <c r="X560" s="32"/>
      <c r="Y560" s="32"/>
      <c r="Z560" s="32"/>
      <c r="AA560" s="32"/>
    </row>
    <row r="561" spans="1:27" ht="12.75" customHeight="1" x14ac:dyDescent="0.2">
      <c r="A561" s="31"/>
      <c r="B561" s="31"/>
      <c r="C561" s="31"/>
      <c r="D561" s="31"/>
      <c r="E561" s="31"/>
      <c r="F561" s="31"/>
      <c r="G561" s="32"/>
      <c r="H561" s="32"/>
      <c r="I561" s="32"/>
      <c r="J561" s="32"/>
      <c r="K561" s="32"/>
      <c r="L561" s="32"/>
      <c r="M561" s="32"/>
      <c r="N561" s="32"/>
      <c r="O561" s="32"/>
      <c r="P561" s="32"/>
      <c r="Q561" s="32"/>
      <c r="R561" s="32"/>
      <c r="S561" s="32"/>
      <c r="T561" s="32"/>
      <c r="U561" s="32"/>
      <c r="V561" s="32"/>
      <c r="W561" s="32"/>
      <c r="X561" s="32"/>
      <c r="Y561" s="32"/>
      <c r="Z561" s="32"/>
      <c r="AA561" s="32"/>
    </row>
    <row r="562" spans="1:27" ht="12.75" customHeight="1" x14ac:dyDescent="0.2">
      <c r="A562" s="31"/>
      <c r="B562" s="31"/>
      <c r="C562" s="31"/>
      <c r="D562" s="31"/>
      <c r="E562" s="31"/>
      <c r="F562" s="31"/>
      <c r="G562" s="32"/>
      <c r="H562" s="32"/>
      <c r="I562" s="32"/>
      <c r="J562" s="32"/>
      <c r="K562" s="32"/>
      <c r="L562" s="32"/>
      <c r="M562" s="32"/>
      <c r="N562" s="32"/>
      <c r="O562" s="32"/>
      <c r="P562" s="32"/>
      <c r="Q562" s="32"/>
      <c r="R562" s="32"/>
      <c r="S562" s="32"/>
      <c r="T562" s="32"/>
      <c r="U562" s="32"/>
      <c r="V562" s="32"/>
      <c r="W562" s="32"/>
      <c r="X562" s="32"/>
      <c r="Y562" s="32"/>
      <c r="Z562" s="32"/>
      <c r="AA562" s="32"/>
    </row>
    <row r="563" spans="1:27" ht="12.75" customHeight="1" x14ac:dyDescent="0.2">
      <c r="A563" s="31"/>
      <c r="B563" s="31"/>
      <c r="C563" s="31"/>
      <c r="D563" s="31"/>
      <c r="E563" s="31"/>
      <c r="F563" s="31"/>
      <c r="G563" s="32"/>
      <c r="H563" s="32"/>
      <c r="I563" s="32"/>
      <c r="J563" s="32"/>
      <c r="K563" s="32"/>
      <c r="L563" s="32"/>
      <c r="M563" s="32"/>
      <c r="N563" s="32"/>
      <c r="O563" s="32"/>
      <c r="P563" s="32"/>
      <c r="Q563" s="32"/>
      <c r="R563" s="32"/>
      <c r="S563" s="32"/>
      <c r="T563" s="32"/>
      <c r="U563" s="32"/>
      <c r="V563" s="32"/>
      <c r="W563" s="32"/>
      <c r="X563" s="32"/>
      <c r="Y563" s="32"/>
      <c r="Z563" s="32"/>
      <c r="AA563" s="32"/>
    </row>
    <row r="564" spans="1:27" ht="12.75" customHeight="1" x14ac:dyDescent="0.2">
      <c r="A564" s="31"/>
      <c r="B564" s="31"/>
      <c r="C564" s="31"/>
      <c r="D564" s="31"/>
      <c r="E564" s="31"/>
      <c r="F564" s="31"/>
      <c r="G564" s="32"/>
      <c r="H564" s="32"/>
      <c r="I564" s="32"/>
      <c r="J564" s="32"/>
      <c r="K564" s="32"/>
      <c r="L564" s="32"/>
      <c r="M564" s="32"/>
      <c r="N564" s="32"/>
      <c r="O564" s="32"/>
      <c r="P564" s="32"/>
      <c r="Q564" s="32"/>
      <c r="R564" s="32"/>
      <c r="S564" s="32"/>
      <c r="T564" s="32"/>
      <c r="U564" s="32"/>
      <c r="V564" s="32"/>
      <c r="W564" s="32"/>
      <c r="X564" s="32"/>
      <c r="Y564" s="32"/>
      <c r="Z564" s="32"/>
      <c r="AA564" s="32"/>
    </row>
    <row r="565" spans="1:27" ht="12.75" customHeight="1" x14ac:dyDescent="0.2">
      <c r="A565" s="31"/>
      <c r="B565" s="31"/>
      <c r="C565" s="31"/>
      <c r="D565" s="31"/>
      <c r="E565" s="31"/>
      <c r="F565" s="31"/>
      <c r="G565" s="32"/>
      <c r="H565" s="32"/>
      <c r="I565" s="32"/>
      <c r="J565" s="32"/>
      <c r="K565" s="32"/>
      <c r="L565" s="32"/>
      <c r="M565" s="32"/>
      <c r="N565" s="32"/>
      <c r="O565" s="32"/>
      <c r="P565" s="32"/>
      <c r="Q565" s="32"/>
      <c r="R565" s="32"/>
      <c r="S565" s="32"/>
      <c r="T565" s="32"/>
      <c r="U565" s="32"/>
      <c r="V565" s="32"/>
      <c r="W565" s="32"/>
      <c r="X565" s="32"/>
      <c r="Y565" s="32"/>
      <c r="Z565" s="32"/>
      <c r="AA565" s="32"/>
    </row>
    <row r="566" spans="1:27" ht="12.75" customHeight="1" x14ac:dyDescent="0.2">
      <c r="A566" s="31"/>
      <c r="B566" s="31"/>
      <c r="C566" s="31"/>
      <c r="D566" s="31"/>
      <c r="E566" s="31"/>
      <c r="F566" s="31"/>
      <c r="G566" s="32"/>
      <c r="H566" s="32"/>
      <c r="I566" s="32"/>
      <c r="J566" s="32"/>
      <c r="K566" s="32"/>
      <c r="L566" s="32"/>
      <c r="M566" s="32"/>
      <c r="N566" s="32"/>
      <c r="O566" s="32"/>
      <c r="P566" s="32"/>
      <c r="Q566" s="32"/>
      <c r="R566" s="32"/>
      <c r="S566" s="32"/>
      <c r="T566" s="32"/>
      <c r="U566" s="32"/>
      <c r="V566" s="32"/>
      <c r="W566" s="32"/>
      <c r="X566" s="32"/>
      <c r="Y566" s="32"/>
      <c r="Z566" s="32"/>
      <c r="AA566" s="32"/>
    </row>
    <row r="567" spans="1:27" ht="12.75" customHeight="1" x14ac:dyDescent="0.2">
      <c r="A567" s="31"/>
      <c r="B567" s="31"/>
      <c r="C567" s="31"/>
      <c r="D567" s="31"/>
      <c r="E567" s="31"/>
      <c r="F567" s="31"/>
      <c r="G567" s="32"/>
      <c r="H567" s="32"/>
      <c r="I567" s="32"/>
      <c r="J567" s="32"/>
      <c r="K567" s="32"/>
      <c r="L567" s="32"/>
      <c r="M567" s="32"/>
      <c r="N567" s="32"/>
      <c r="O567" s="32"/>
      <c r="P567" s="32"/>
      <c r="Q567" s="32"/>
      <c r="R567" s="32"/>
      <c r="S567" s="32"/>
      <c r="T567" s="32"/>
      <c r="U567" s="32"/>
      <c r="V567" s="32"/>
      <c r="W567" s="32"/>
      <c r="X567" s="32"/>
      <c r="Y567" s="32"/>
      <c r="Z567" s="32"/>
      <c r="AA567" s="32"/>
    </row>
    <row r="568" spans="1:27" ht="12.75" customHeight="1" x14ac:dyDescent="0.2">
      <c r="A568" s="31"/>
      <c r="B568" s="31"/>
      <c r="C568" s="31"/>
      <c r="D568" s="31"/>
      <c r="E568" s="31"/>
      <c r="F568" s="31"/>
      <c r="G568" s="32"/>
      <c r="H568" s="32"/>
      <c r="I568" s="32"/>
      <c r="J568" s="32"/>
      <c r="K568" s="32"/>
      <c r="L568" s="32"/>
      <c r="M568" s="32"/>
      <c r="N568" s="32"/>
      <c r="O568" s="32"/>
      <c r="P568" s="32"/>
      <c r="Q568" s="32"/>
      <c r="R568" s="32"/>
      <c r="S568" s="32"/>
      <c r="T568" s="32"/>
      <c r="U568" s="32"/>
      <c r="V568" s="32"/>
      <c r="W568" s="32"/>
      <c r="X568" s="32"/>
      <c r="Y568" s="32"/>
      <c r="Z568" s="32"/>
      <c r="AA568" s="32"/>
    </row>
    <row r="569" spans="1:27" ht="12.75" customHeight="1" x14ac:dyDescent="0.2">
      <c r="A569" s="31"/>
      <c r="B569" s="31"/>
      <c r="C569" s="31"/>
      <c r="D569" s="31"/>
      <c r="E569" s="31"/>
      <c r="F569" s="31"/>
      <c r="G569" s="32"/>
      <c r="H569" s="32"/>
      <c r="I569" s="32"/>
      <c r="J569" s="32"/>
      <c r="K569" s="32"/>
      <c r="L569" s="32"/>
      <c r="M569" s="32"/>
      <c r="N569" s="32"/>
      <c r="O569" s="32"/>
      <c r="P569" s="32"/>
      <c r="Q569" s="32"/>
      <c r="R569" s="32"/>
      <c r="S569" s="32"/>
      <c r="T569" s="32"/>
      <c r="U569" s="32"/>
      <c r="V569" s="32"/>
      <c r="W569" s="32"/>
      <c r="X569" s="32"/>
      <c r="Y569" s="32"/>
      <c r="Z569" s="32"/>
      <c r="AA569" s="32"/>
    </row>
    <row r="570" spans="1:27" ht="12.75" customHeight="1" x14ac:dyDescent="0.2">
      <c r="A570" s="31"/>
      <c r="B570" s="31"/>
      <c r="C570" s="31"/>
      <c r="D570" s="31"/>
      <c r="E570" s="31"/>
      <c r="F570" s="31"/>
      <c r="G570" s="32"/>
      <c r="H570" s="32"/>
      <c r="I570" s="32"/>
      <c r="J570" s="32"/>
      <c r="K570" s="32"/>
      <c r="L570" s="32"/>
      <c r="M570" s="32"/>
      <c r="N570" s="32"/>
      <c r="O570" s="32"/>
      <c r="P570" s="32"/>
      <c r="Q570" s="32"/>
      <c r="R570" s="32"/>
      <c r="S570" s="32"/>
      <c r="T570" s="32"/>
      <c r="U570" s="32"/>
      <c r="V570" s="32"/>
      <c r="W570" s="32"/>
      <c r="X570" s="32"/>
      <c r="Y570" s="32"/>
      <c r="Z570" s="32"/>
      <c r="AA570" s="32"/>
    </row>
    <row r="571" spans="1:27" ht="12.75" customHeight="1" x14ac:dyDescent="0.2">
      <c r="A571" s="31"/>
      <c r="B571" s="31"/>
      <c r="C571" s="31"/>
      <c r="D571" s="31"/>
      <c r="E571" s="31"/>
      <c r="F571" s="31"/>
      <c r="G571" s="32"/>
      <c r="H571" s="32"/>
      <c r="I571" s="32"/>
      <c r="J571" s="32"/>
      <c r="K571" s="32"/>
      <c r="L571" s="32"/>
      <c r="M571" s="32"/>
      <c r="N571" s="32"/>
      <c r="O571" s="32"/>
      <c r="P571" s="32"/>
      <c r="Q571" s="32"/>
      <c r="R571" s="32"/>
      <c r="S571" s="32"/>
      <c r="T571" s="32"/>
      <c r="U571" s="32"/>
      <c r="V571" s="32"/>
      <c r="W571" s="32"/>
      <c r="X571" s="32"/>
      <c r="Y571" s="32"/>
      <c r="Z571" s="32"/>
      <c r="AA571" s="32"/>
    </row>
    <row r="572" spans="1:27" ht="12.75" customHeight="1" x14ac:dyDescent="0.2">
      <c r="A572" s="31"/>
      <c r="B572" s="31"/>
      <c r="C572" s="31"/>
      <c r="D572" s="31"/>
      <c r="E572" s="31"/>
      <c r="F572" s="31"/>
      <c r="G572" s="32"/>
      <c r="H572" s="32"/>
      <c r="I572" s="32"/>
      <c r="J572" s="32"/>
      <c r="K572" s="32"/>
      <c r="L572" s="32"/>
      <c r="M572" s="32"/>
      <c r="N572" s="32"/>
      <c r="O572" s="32"/>
      <c r="P572" s="32"/>
      <c r="Q572" s="32"/>
      <c r="R572" s="32"/>
      <c r="S572" s="32"/>
      <c r="T572" s="32"/>
      <c r="U572" s="32"/>
      <c r="V572" s="32"/>
      <c r="W572" s="32"/>
      <c r="X572" s="32"/>
      <c r="Y572" s="32"/>
      <c r="Z572" s="32"/>
      <c r="AA572" s="32"/>
    </row>
    <row r="573" spans="1:27" ht="12.75" customHeight="1" x14ac:dyDescent="0.2">
      <c r="A573" s="31"/>
      <c r="B573" s="31"/>
      <c r="C573" s="31"/>
      <c r="D573" s="31"/>
      <c r="E573" s="31"/>
      <c r="F573" s="31"/>
      <c r="G573" s="32"/>
      <c r="H573" s="32"/>
      <c r="I573" s="32"/>
      <c r="J573" s="32"/>
      <c r="K573" s="32"/>
      <c r="L573" s="32"/>
      <c r="M573" s="32"/>
      <c r="N573" s="32"/>
      <c r="O573" s="32"/>
      <c r="P573" s="32"/>
      <c r="Q573" s="32"/>
      <c r="R573" s="32"/>
      <c r="S573" s="32"/>
      <c r="T573" s="32"/>
      <c r="U573" s="32"/>
      <c r="V573" s="32"/>
      <c r="W573" s="32"/>
      <c r="X573" s="32"/>
      <c r="Y573" s="32"/>
      <c r="Z573" s="32"/>
      <c r="AA573" s="32"/>
    </row>
    <row r="574" spans="1:27" ht="12.75" customHeight="1" x14ac:dyDescent="0.2">
      <c r="A574" s="31"/>
      <c r="B574" s="31"/>
      <c r="C574" s="31"/>
      <c r="D574" s="31"/>
      <c r="E574" s="31"/>
      <c r="F574" s="31"/>
      <c r="G574" s="32"/>
      <c r="H574" s="32"/>
      <c r="I574" s="32"/>
      <c r="J574" s="32"/>
      <c r="K574" s="32"/>
      <c r="L574" s="32"/>
      <c r="M574" s="32"/>
      <c r="N574" s="32"/>
      <c r="O574" s="32"/>
      <c r="P574" s="32"/>
      <c r="Q574" s="32"/>
      <c r="R574" s="32"/>
      <c r="S574" s="32"/>
      <c r="T574" s="32"/>
      <c r="U574" s="32"/>
      <c r="V574" s="32"/>
      <c r="W574" s="32"/>
      <c r="X574" s="32"/>
      <c r="Y574" s="32"/>
      <c r="Z574" s="32"/>
      <c r="AA574" s="32"/>
    </row>
    <row r="575" spans="1:27" ht="12.75" customHeight="1" x14ac:dyDescent="0.2">
      <c r="A575" s="31"/>
      <c r="B575" s="31"/>
      <c r="C575" s="31"/>
      <c r="D575" s="31"/>
      <c r="E575" s="31"/>
      <c r="F575" s="31"/>
      <c r="G575" s="32"/>
      <c r="H575" s="32"/>
      <c r="I575" s="32"/>
      <c r="J575" s="32"/>
      <c r="K575" s="32"/>
      <c r="L575" s="32"/>
      <c r="M575" s="32"/>
      <c r="N575" s="32"/>
      <c r="O575" s="32"/>
      <c r="P575" s="32"/>
      <c r="Q575" s="32"/>
      <c r="R575" s="32"/>
      <c r="S575" s="32"/>
      <c r="T575" s="32"/>
      <c r="U575" s="32"/>
      <c r="V575" s="32"/>
      <c r="W575" s="32"/>
      <c r="X575" s="32"/>
      <c r="Y575" s="32"/>
      <c r="Z575" s="32"/>
      <c r="AA575" s="32"/>
    </row>
    <row r="576" spans="1:27" ht="12.75" customHeight="1" x14ac:dyDescent="0.2">
      <c r="A576" s="31"/>
      <c r="B576" s="31"/>
      <c r="C576" s="31"/>
      <c r="D576" s="31"/>
      <c r="E576" s="31"/>
      <c r="F576" s="31"/>
      <c r="G576" s="32"/>
      <c r="H576" s="32"/>
      <c r="I576" s="32"/>
      <c r="J576" s="32"/>
      <c r="K576" s="32"/>
      <c r="L576" s="32"/>
      <c r="M576" s="32"/>
      <c r="N576" s="32"/>
      <c r="O576" s="32"/>
      <c r="P576" s="32"/>
      <c r="Q576" s="32"/>
      <c r="R576" s="32"/>
      <c r="S576" s="32"/>
      <c r="T576" s="32"/>
      <c r="U576" s="32"/>
      <c r="V576" s="32"/>
      <c r="W576" s="32"/>
      <c r="X576" s="32"/>
      <c r="Y576" s="32"/>
      <c r="Z576" s="32"/>
      <c r="AA576" s="32"/>
    </row>
    <row r="577" spans="1:27" ht="12.75" customHeight="1" x14ac:dyDescent="0.2">
      <c r="A577" s="31"/>
      <c r="B577" s="31"/>
      <c r="C577" s="31"/>
      <c r="D577" s="31"/>
      <c r="E577" s="31"/>
      <c r="F577" s="31"/>
      <c r="G577" s="32"/>
      <c r="H577" s="32"/>
      <c r="I577" s="32"/>
      <c r="J577" s="32"/>
      <c r="K577" s="32"/>
      <c r="L577" s="32"/>
      <c r="M577" s="32"/>
      <c r="N577" s="32"/>
      <c r="O577" s="32"/>
      <c r="P577" s="32"/>
      <c r="Q577" s="32"/>
      <c r="R577" s="32"/>
      <c r="S577" s="32"/>
      <c r="T577" s="32"/>
      <c r="U577" s="32"/>
      <c r="V577" s="32"/>
      <c r="W577" s="32"/>
      <c r="X577" s="32"/>
      <c r="Y577" s="32"/>
      <c r="Z577" s="32"/>
      <c r="AA577" s="32"/>
    </row>
    <row r="578" spans="1:27" ht="12.75" customHeight="1" x14ac:dyDescent="0.2">
      <c r="A578" s="31"/>
      <c r="B578" s="31"/>
      <c r="C578" s="31"/>
      <c r="D578" s="31"/>
      <c r="E578" s="31"/>
      <c r="F578" s="31"/>
      <c r="G578" s="32"/>
      <c r="H578" s="32"/>
      <c r="I578" s="32"/>
      <c r="J578" s="32"/>
      <c r="K578" s="32"/>
      <c r="L578" s="32"/>
      <c r="M578" s="32"/>
      <c r="N578" s="32"/>
      <c r="O578" s="32"/>
      <c r="P578" s="32"/>
      <c r="Q578" s="32"/>
      <c r="R578" s="32"/>
      <c r="S578" s="32"/>
      <c r="T578" s="32"/>
      <c r="U578" s="32"/>
      <c r="V578" s="32"/>
      <c r="W578" s="32"/>
      <c r="X578" s="32"/>
      <c r="Y578" s="32"/>
      <c r="Z578" s="32"/>
      <c r="AA578" s="32"/>
    </row>
    <row r="579" spans="1:27" ht="12.75" customHeight="1" x14ac:dyDescent="0.2">
      <c r="A579" s="31"/>
      <c r="B579" s="31"/>
      <c r="C579" s="31"/>
      <c r="D579" s="31"/>
      <c r="E579" s="31"/>
      <c r="F579" s="31"/>
      <c r="G579" s="32"/>
      <c r="H579" s="32"/>
      <c r="I579" s="32"/>
      <c r="J579" s="32"/>
      <c r="K579" s="32"/>
      <c r="L579" s="32"/>
      <c r="M579" s="32"/>
      <c r="N579" s="32"/>
      <c r="O579" s="32"/>
      <c r="P579" s="32"/>
      <c r="Q579" s="32"/>
      <c r="R579" s="32"/>
      <c r="S579" s="32"/>
      <c r="T579" s="32"/>
      <c r="U579" s="32"/>
      <c r="V579" s="32"/>
      <c r="W579" s="32"/>
      <c r="X579" s="32"/>
      <c r="Y579" s="32"/>
      <c r="Z579" s="32"/>
      <c r="AA579" s="32"/>
    </row>
    <row r="580" spans="1:27" ht="12.75" customHeight="1" x14ac:dyDescent="0.2">
      <c r="A580" s="31"/>
      <c r="B580" s="31"/>
      <c r="C580" s="31"/>
      <c r="D580" s="31"/>
      <c r="E580" s="31"/>
      <c r="F580" s="31"/>
      <c r="G580" s="32"/>
      <c r="H580" s="32"/>
      <c r="I580" s="32"/>
      <c r="J580" s="32"/>
      <c r="K580" s="32"/>
      <c r="L580" s="32"/>
      <c r="M580" s="32"/>
      <c r="N580" s="32"/>
      <c r="O580" s="32"/>
      <c r="P580" s="32"/>
      <c r="Q580" s="32"/>
      <c r="R580" s="32"/>
      <c r="S580" s="32"/>
      <c r="T580" s="32"/>
      <c r="U580" s="32"/>
      <c r="V580" s="32"/>
      <c r="W580" s="32"/>
      <c r="X580" s="32"/>
      <c r="Y580" s="32"/>
      <c r="Z580" s="32"/>
      <c r="AA580" s="32"/>
    </row>
    <row r="581" spans="1:27" ht="12.75" customHeight="1" x14ac:dyDescent="0.2">
      <c r="A581" s="31"/>
      <c r="B581" s="31"/>
      <c r="C581" s="31"/>
      <c r="D581" s="31"/>
      <c r="E581" s="31"/>
      <c r="F581" s="31"/>
      <c r="G581" s="32"/>
      <c r="H581" s="32"/>
      <c r="I581" s="32"/>
      <c r="J581" s="32"/>
      <c r="K581" s="32"/>
      <c r="L581" s="32"/>
      <c r="M581" s="32"/>
      <c r="N581" s="32"/>
      <c r="O581" s="32"/>
      <c r="P581" s="32"/>
      <c r="Q581" s="32"/>
      <c r="R581" s="32"/>
      <c r="S581" s="32"/>
      <c r="T581" s="32"/>
      <c r="U581" s="32"/>
      <c r="V581" s="32"/>
      <c r="W581" s="32"/>
      <c r="X581" s="32"/>
      <c r="Y581" s="32"/>
      <c r="Z581" s="32"/>
      <c r="AA581" s="32"/>
    </row>
    <row r="582" spans="1:27" ht="12.75" customHeight="1" x14ac:dyDescent="0.2">
      <c r="A582" s="31"/>
      <c r="B582" s="31"/>
      <c r="C582" s="31"/>
      <c r="D582" s="31"/>
      <c r="E582" s="31"/>
      <c r="F582" s="31"/>
      <c r="G582" s="32"/>
      <c r="H582" s="32"/>
      <c r="I582" s="32"/>
      <c r="J582" s="32"/>
      <c r="K582" s="32"/>
      <c r="L582" s="32"/>
      <c r="M582" s="32"/>
      <c r="N582" s="32"/>
      <c r="O582" s="32"/>
      <c r="P582" s="32"/>
      <c r="Q582" s="32"/>
      <c r="R582" s="32"/>
      <c r="S582" s="32"/>
      <c r="T582" s="32"/>
      <c r="U582" s="32"/>
      <c r="V582" s="32"/>
      <c r="W582" s="32"/>
      <c r="X582" s="32"/>
      <c r="Y582" s="32"/>
      <c r="Z582" s="32"/>
      <c r="AA582" s="32"/>
    </row>
    <row r="583" spans="1:27" ht="12.75" customHeight="1" x14ac:dyDescent="0.2">
      <c r="A583" s="31"/>
      <c r="B583" s="31"/>
      <c r="C583" s="31"/>
      <c r="D583" s="31"/>
      <c r="E583" s="31"/>
      <c r="F583" s="31"/>
      <c r="G583" s="32"/>
      <c r="H583" s="32"/>
      <c r="I583" s="32"/>
      <c r="J583" s="32"/>
      <c r="K583" s="32"/>
      <c r="L583" s="32"/>
      <c r="M583" s="32"/>
      <c r="N583" s="32"/>
      <c r="O583" s="32"/>
      <c r="P583" s="32"/>
      <c r="Q583" s="32"/>
      <c r="R583" s="32"/>
      <c r="S583" s="32"/>
      <c r="T583" s="32"/>
      <c r="U583" s="32"/>
      <c r="V583" s="32"/>
      <c r="W583" s="32"/>
      <c r="X583" s="32"/>
      <c r="Y583" s="32"/>
      <c r="Z583" s="32"/>
      <c r="AA583" s="32"/>
    </row>
    <row r="584" spans="1:27" ht="12.75" customHeight="1" x14ac:dyDescent="0.2">
      <c r="A584" s="31"/>
      <c r="B584" s="31"/>
      <c r="C584" s="31"/>
      <c r="D584" s="31"/>
      <c r="E584" s="31"/>
      <c r="F584" s="31"/>
      <c r="G584" s="32"/>
      <c r="H584" s="32"/>
      <c r="I584" s="32"/>
      <c r="J584" s="32"/>
      <c r="K584" s="32"/>
      <c r="L584" s="32"/>
      <c r="M584" s="32"/>
      <c r="N584" s="32"/>
      <c r="O584" s="32"/>
      <c r="P584" s="32"/>
      <c r="Q584" s="32"/>
      <c r="R584" s="32"/>
      <c r="S584" s="32"/>
      <c r="T584" s="32"/>
      <c r="U584" s="32"/>
      <c r="V584" s="32"/>
      <c r="W584" s="32"/>
      <c r="X584" s="32"/>
      <c r="Y584" s="32"/>
      <c r="Z584" s="32"/>
      <c r="AA584" s="32"/>
    </row>
    <row r="585" spans="1:27" ht="12.75" customHeight="1" x14ac:dyDescent="0.2">
      <c r="A585" s="31"/>
      <c r="B585" s="31"/>
      <c r="C585" s="31"/>
      <c r="D585" s="31"/>
      <c r="E585" s="31"/>
      <c r="F585" s="31"/>
      <c r="G585" s="32"/>
      <c r="H585" s="32"/>
      <c r="I585" s="32"/>
      <c r="J585" s="32"/>
      <c r="K585" s="32"/>
      <c r="L585" s="32"/>
      <c r="M585" s="32"/>
      <c r="N585" s="32"/>
      <c r="O585" s="32"/>
      <c r="P585" s="32"/>
      <c r="Q585" s="32"/>
      <c r="R585" s="32"/>
      <c r="S585" s="32"/>
      <c r="T585" s="32"/>
      <c r="U585" s="32"/>
      <c r="V585" s="32"/>
      <c r="W585" s="32"/>
      <c r="X585" s="32"/>
      <c r="Y585" s="32"/>
      <c r="Z585" s="32"/>
      <c r="AA585" s="32"/>
    </row>
    <row r="586" spans="1:27" ht="12.75" customHeight="1" x14ac:dyDescent="0.2">
      <c r="A586" s="31"/>
      <c r="B586" s="31"/>
      <c r="C586" s="31"/>
      <c r="D586" s="31"/>
      <c r="E586" s="31"/>
      <c r="F586" s="31"/>
      <c r="G586" s="32"/>
      <c r="H586" s="32"/>
      <c r="I586" s="32"/>
      <c r="J586" s="32"/>
      <c r="K586" s="32"/>
      <c r="L586" s="32"/>
      <c r="M586" s="32"/>
      <c r="N586" s="32"/>
      <c r="O586" s="32"/>
      <c r="P586" s="32"/>
      <c r="Q586" s="32"/>
      <c r="R586" s="32"/>
      <c r="S586" s="32"/>
      <c r="T586" s="32"/>
      <c r="U586" s="32"/>
      <c r="V586" s="32"/>
      <c r="W586" s="32"/>
      <c r="X586" s="32"/>
      <c r="Y586" s="32"/>
      <c r="Z586" s="32"/>
      <c r="AA586" s="32"/>
    </row>
    <row r="587" spans="1:27" ht="12.75" customHeight="1" x14ac:dyDescent="0.2">
      <c r="A587" s="31"/>
      <c r="B587" s="31"/>
      <c r="C587" s="31"/>
      <c r="D587" s="31"/>
      <c r="E587" s="31"/>
      <c r="F587" s="31"/>
      <c r="G587" s="32"/>
      <c r="H587" s="32"/>
      <c r="I587" s="32"/>
      <c r="J587" s="32"/>
      <c r="K587" s="32"/>
      <c r="L587" s="32"/>
      <c r="M587" s="32"/>
      <c r="N587" s="32"/>
      <c r="O587" s="32"/>
      <c r="P587" s="32"/>
      <c r="Q587" s="32"/>
      <c r="R587" s="32"/>
      <c r="S587" s="32"/>
      <c r="T587" s="32"/>
      <c r="U587" s="32"/>
      <c r="V587" s="32"/>
      <c r="W587" s="32"/>
      <c r="X587" s="32"/>
      <c r="Y587" s="32"/>
      <c r="Z587" s="32"/>
      <c r="AA587" s="32"/>
    </row>
    <row r="588" spans="1:27" ht="12.75" customHeight="1" x14ac:dyDescent="0.2">
      <c r="A588" s="31"/>
      <c r="B588" s="31"/>
      <c r="C588" s="31"/>
      <c r="D588" s="31"/>
      <c r="E588" s="31"/>
      <c r="F588" s="31"/>
      <c r="G588" s="32"/>
      <c r="H588" s="32"/>
      <c r="I588" s="32"/>
      <c r="J588" s="32"/>
      <c r="K588" s="32"/>
      <c r="L588" s="32"/>
      <c r="M588" s="32"/>
      <c r="N588" s="32"/>
      <c r="O588" s="32"/>
      <c r="P588" s="32"/>
      <c r="Q588" s="32"/>
      <c r="R588" s="32"/>
      <c r="S588" s="32"/>
      <c r="T588" s="32"/>
      <c r="U588" s="32"/>
      <c r="V588" s="32"/>
      <c r="W588" s="32"/>
      <c r="X588" s="32"/>
      <c r="Y588" s="32"/>
      <c r="Z588" s="32"/>
      <c r="AA588" s="32"/>
    </row>
    <row r="589" spans="1:27" ht="12.75" customHeight="1" x14ac:dyDescent="0.2">
      <c r="A589" s="31"/>
      <c r="B589" s="31"/>
      <c r="C589" s="31"/>
      <c r="D589" s="31"/>
      <c r="E589" s="31"/>
      <c r="F589" s="31"/>
      <c r="G589" s="32"/>
      <c r="H589" s="32"/>
      <c r="I589" s="32"/>
      <c r="J589" s="32"/>
      <c r="K589" s="32"/>
      <c r="L589" s="32"/>
      <c r="M589" s="32"/>
      <c r="N589" s="32"/>
      <c r="O589" s="32"/>
      <c r="P589" s="32"/>
      <c r="Q589" s="32"/>
      <c r="R589" s="32"/>
      <c r="S589" s="32"/>
      <c r="T589" s="32"/>
      <c r="U589" s="32"/>
      <c r="V589" s="32"/>
      <c r="W589" s="32"/>
      <c r="X589" s="32"/>
      <c r="Y589" s="32"/>
      <c r="Z589" s="32"/>
      <c r="AA589" s="32"/>
    </row>
    <row r="590" spans="1:27" ht="12.75" customHeight="1" x14ac:dyDescent="0.2">
      <c r="A590" s="31"/>
      <c r="B590" s="31"/>
      <c r="C590" s="31"/>
      <c r="D590" s="31"/>
      <c r="E590" s="31"/>
      <c r="F590" s="31"/>
      <c r="G590" s="32"/>
      <c r="H590" s="32"/>
      <c r="I590" s="32"/>
      <c r="J590" s="32"/>
      <c r="K590" s="32"/>
      <c r="L590" s="32"/>
      <c r="M590" s="32"/>
      <c r="N590" s="32"/>
      <c r="O590" s="32"/>
      <c r="P590" s="32"/>
      <c r="Q590" s="32"/>
      <c r="R590" s="32"/>
      <c r="S590" s="32"/>
      <c r="T590" s="32"/>
      <c r="U590" s="32"/>
      <c r="V590" s="32"/>
      <c r="W590" s="32"/>
      <c r="X590" s="32"/>
      <c r="Y590" s="32"/>
      <c r="Z590" s="32"/>
      <c r="AA590" s="32"/>
    </row>
    <row r="591" spans="1:27" ht="12.75" customHeight="1" x14ac:dyDescent="0.2">
      <c r="A591" s="31"/>
      <c r="B591" s="31"/>
      <c r="C591" s="31"/>
      <c r="D591" s="31"/>
      <c r="E591" s="31"/>
      <c r="F591" s="31"/>
      <c r="G591" s="32"/>
      <c r="H591" s="32"/>
      <c r="I591" s="32"/>
      <c r="J591" s="32"/>
      <c r="K591" s="32"/>
      <c r="L591" s="32"/>
      <c r="M591" s="32"/>
      <c r="N591" s="32"/>
      <c r="O591" s="32"/>
      <c r="P591" s="32"/>
      <c r="Q591" s="32"/>
      <c r="R591" s="32"/>
      <c r="S591" s="32"/>
      <c r="T591" s="32"/>
      <c r="U591" s="32"/>
      <c r="V591" s="32"/>
      <c r="W591" s="32"/>
      <c r="X591" s="32"/>
      <c r="Y591" s="32"/>
      <c r="Z591" s="32"/>
      <c r="AA591" s="32"/>
    </row>
    <row r="592" spans="1:27" ht="12.75" customHeight="1" x14ac:dyDescent="0.2">
      <c r="A592" s="31"/>
      <c r="B592" s="31"/>
      <c r="C592" s="31"/>
      <c r="D592" s="31"/>
      <c r="E592" s="31"/>
      <c r="F592" s="31"/>
      <c r="G592" s="32"/>
      <c r="H592" s="32"/>
      <c r="I592" s="32"/>
      <c r="J592" s="32"/>
      <c r="K592" s="32"/>
      <c r="L592" s="32"/>
      <c r="M592" s="32"/>
      <c r="N592" s="32"/>
      <c r="O592" s="32"/>
      <c r="P592" s="32"/>
      <c r="Q592" s="32"/>
      <c r="R592" s="32"/>
      <c r="S592" s="32"/>
      <c r="T592" s="32"/>
      <c r="U592" s="32"/>
      <c r="V592" s="32"/>
      <c r="W592" s="32"/>
      <c r="X592" s="32"/>
      <c r="Y592" s="32"/>
      <c r="Z592" s="32"/>
      <c r="AA592" s="32"/>
    </row>
    <row r="593" spans="1:27" ht="12.75" customHeight="1" x14ac:dyDescent="0.2">
      <c r="A593" s="31"/>
      <c r="B593" s="31"/>
      <c r="C593" s="31"/>
      <c r="D593" s="31"/>
      <c r="E593" s="31"/>
      <c r="F593" s="31"/>
      <c r="G593" s="32"/>
      <c r="H593" s="32"/>
      <c r="I593" s="32"/>
      <c r="J593" s="32"/>
      <c r="K593" s="32"/>
      <c r="L593" s="32"/>
      <c r="M593" s="32"/>
      <c r="N593" s="32"/>
      <c r="O593" s="32"/>
      <c r="P593" s="32"/>
      <c r="Q593" s="32"/>
      <c r="R593" s="32"/>
      <c r="S593" s="32"/>
      <c r="T593" s="32"/>
      <c r="U593" s="32"/>
      <c r="V593" s="32"/>
      <c r="W593" s="32"/>
      <c r="X593" s="32"/>
      <c r="Y593" s="32"/>
      <c r="Z593" s="32"/>
      <c r="AA593" s="32"/>
    </row>
    <row r="594" spans="1:27" ht="12.75" customHeight="1" x14ac:dyDescent="0.2">
      <c r="A594" s="31"/>
      <c r="B594" s="31"/>
      <c r="C594" s="31"/>
      <c r="D594" s="31"/>
      <c r="E594" s="31"/>
      <c r="F594" s="31"/>
      <c r="G594" s="32"/>
      <c r="H594" s="32"/>
      <c r="I594" s="32"/>
      <c r="J594" s="32"/>
      <c r="K594" s="32"/>
      <c r="L594" s="32"/>
      <c r="M594" s="32"/>
      <c r="N594" s="32"/>
      <c r="O594" s="32"/>
      <c r="P594" s="32"/>
      <c r="Q594" s="32"/>
      <c r="R594" s="32"/>
      <c r="S594" s="32"/>
      <c r="T594" s="32"/>
      <c r="U594" s="32"/>
      <c r="V594" s="32"/>
      <c r="W594" s="32"/>
      <c r="X594" s="32"/>
      <c r="Y594" s="32"/>
      <c r="Z594" s="32"/>
      <c r="AA594" s="32"/>
    </row>
    <row r="595" spans="1:27" ht="12.75" customHeight="1" x14ac:dyDescent="0.2">
      <c r="A595" s="31"/>
      <c r="B595" s="31"/>
      <c r="C595" s="31"/>
      <c r="D595" s="31"/>
      <c r="E595" s="31"/>
      <c r="F595" s="31"/>
      <c r="G595" s="32"/>
      <c r="H595" s="32"/>
      <c r="I595" s="32"/>
      <c r="J595" s="32"/>
      <c r="K595" s="32"/>
      <c r="L595" s="32"/>
      <c r="M595" s="32"/>
      <c r="N595" s="32"/>
      <c r="O595" s="32"/>
      <c r="P595" s="32"/>
      <c r="Q595" s="32"/>
      <c r="R595" s="32"/>
      <c r="S595" s="32"/>
      <c r="T595" s="32"/>
      <c r="U595" s="32"/>
      <c r="V595" s="32"/>
      <c r="W595" s="32"/>
      <c r="X595" s="32"/>
      <c r="Y595" s="32"/>
      <c r="Z595" s="32"/>
      <c r="AA595" s="32"/>
    </row>
    <row r="596" spans="1:27" ht="12.75" customHeight="1" x14ac:dyDescent="0.2">
      <c r="A596" s="31"/>
      <c r="B596" s="31"/>
      <c r="C596" s="31"/>
      <c r="D596" s="31"/>
      <c r="E596" s="31"/>
      <c r="F596" s="31"/>
      <c r="G596" s="32"/>
      <c r="H596" s="32"/>
      <c r="I596" s="32"/>
      <c r="J596" s="32"/>
      <c r="K596" s="32"/>
      <c r="L596" s="32"/>
      <c r="M596" s="32"/>
      <c r="N596" s="32"/>
      <c r="O596" s="32"/>
      <c r="P596" s="32"/>
      <c r="Q596" s="32"/>
      <c r="R596" s="32"/>
      <c r="S596" s="32"/>
      <c r="T596" s="32"/>
      <c r="U596" s="32"/>
      <c r="V596" s="32"/>
      <c r="W596" s="32"/>
      <c r="X596" s="32"/>
      <c r="Y596" s="32"/>
      <c r="Z596" s="32"/>
      <c r="AA596" s="32"/>
    </row>
    <row r="597" spans="1:27" ht="12.75" customHeight="1" x14ac:dyDescent="0.2">
      <c r="A597" s="31"/>
      <c r="B597" s="31"/>
      <c r="C597" s="31"/>
      <c r="D597" s="31"/>
      <c r="E597" s="31"/>
      <c r="F597" s="31"/>
      <c r="G597" s="32"/>
      <c r="H597" s="32"/>
      <c r="I597" s="32"/>
      <c r="J597" s="32"/>
      <c r="K597" s="32"/>
      <c r="L597" s="32"/>
      <c r="M597" s="32"/>
      <c r="N597" s="32"/>
      <c r="O597" s="32"/>
      <c r="P597" s="32"/>
      <c r="Q597" s="32"/>
      <c r="R597" s="32"/>
      <c r="S597" s="32"/>
      <c r="T597" s="32"/>
      <c r="U597" s="32"/>
      <c r="V597" s="32"/>
      <c r="W597" s="32"/>
      <c r="X597" s="32"/>
      <c r="Y597" s="32"/>
      <c r="Z597" s="32"/>
      <c r="AA597" s="32"/>
    </row>
    <row r="598" spans="1:27" ht="12.75" customHeight="1" x14ac:dyDescent="0.2">
      <c r="A598" s="31"/>
      <c r="B598" s="31"/>
      <c r="C598" s="31"/>
      <c r="D598" s="31"/>
      <c r="E598" s="31"/>
      <c r="F598" s="31"/>
      <c r="G598" s="32"/>
      <c r="H598" s="32"/>
      <c r="I598" s="32"/>
      <c r="J598" s="32"/>
      <c r="K598" s="32"/>
      <c r="L598" s="32"/>
      <c r="M598" s="32"/>
      <c r="N598" s="32"/>
      <c r="O598" s="32"/>
      <c r="P598" s="32"/>
      <c r="Q598" s="32"/>
      <c r="R598" s="32"/>
      <c r="S598" s="32"/>
      <c r="T598" s="32"/>
      <c r="U598" s="32"/>
      <c r="V598" s="32"/>
      <c r="W598" s="32"/>
      <c r="X598" s="32"/>
      <c r="Y598" s="32"/>
      <c r="Z598" s="32"/>
      <c r="AA598" s="32"/>
    </row>
    <row r="599" spans="1:27" ht="12.75" customHeight="1" x14ac:dyDescent="0.2">
      <c r="A599" s="31"/>
      <c r="B599" s="31"/>
      <c r="C599" s="31"/>
      <c r="D599" s="31"/>
      <c r="E599" s="31"/>
      <c r="F599" s="31"/>
      <c r="G599" s="32"/>
      <c r="H599" s="32"/>
      <c r="I599" s="32"/>
      <c r="J599" s="32"/>
      <c r="K599" s="32"/>
      <c r="L599" s="32"/>
      <c r="M599" s="32"/>
      <c r="N599" s="32"/>
      <c r="O599" s="32"/>
      <c r="P599" s="32"/>
      <c r="Q599" s="32"/>
      <c r="R599" s="32"/>
      <c r="S599" s="32"/>
      <c r="T599" s="32"/>
      <c r="U599" s="32"/>
      <c r="V599" s="32"/>
      <c r="W599" s="32"/>
      <c r="X599" s="32"/>
      <c r="Y599" s="32"/>
      <c r="Z599" s="32"/>
      <c r="AA599" s="32"/>
    </row>
    <row r="600" spans="1:27" ht="12.75" customHeight="1" x14ac:dyDescent="0.2">
      <c r="A600" s="31"/>
      <c r="B600" s="31"/>
      <c r="C600" s="31"/>
      <c r="D600" s="31"/>
      <c r="E600" s="31"/>
      <c r="F600" s="31"/>
      <c r="G600" s="32"/>
      <c r="H600" s="32"/>
      <c r="I600" s="32"/>
      <c r="J600" s="32"/>
      <c r="K600" s="32"/>
      <c r="L600" s="32"/>
      <c r="M600" s="32"/>
      <c r="N600" s="32"/>
      <c r="O600" s="32"/>
      <c r="P600" s="32"/>
      <c r="Q600" s="32"/>
      <c r="R600" s="32"/>
      <c r="S600" s="32"/>
      <c r="T600" s="32"/>
      <c r="U600" s="32"/>
      <c r="V600" s="32"/>
      <c r="W600" s="32"/>
      <c r="X600" s="32"/>
      <c r="Y600" s="32"/>
      <c r="Z600" s="32"/>
      <c r="AA600" s="32"/>
    </row>
    <row r="601" spans="1:27" ht="12.75" customHeight="1" x14ac:dyDescent="0.2">
      <c r="A601" s="31"/>
      <c r="B601" s="31"/>
      <c r="C601" s="31"/>
      <c r="D601" s="31"/>
      <c r="E601" s="31"/>
      <c r="F601" s="31"/>
      <c r="G601" s="32"/>
      <c r="H601" s="32"/>
      <c r="I601" s="32"/>
      <c r="J601" s="32"/>
      <c r="K601" s="32"/>
      <c r="L601" s="32"/>
      <c r="M601" s="32"/>
      <c r="N601" s="32"/>
      <c r="O601" s="32"/>
      <c r="P601" s="32"/>
      <c r="Q601" s="32"/>
      <c r="R601" s="32"/>
      <c r="S601" s="32"/>
      <c r="T601" s="32"/>
      <c r="U601" s="32"/>
      <c r="V601" s="32"/>
      <c r="W601" s="32"/>
      <c r="X601" s="32"/>
      <c r="Y601" s="32"/>
      <c r="Z601" s="32"/>
      <c r="AA601" s="32"/>
    </row>
    <row r="602" spans="1:27" ht="12.75" customHeight="1" x14ac:dyDescent="0.2">
      <c r="A602" s="31"/>
      <c r="B602" s="31"/>
      <c r="C602" s="31"/>
      <c r="D602" s="31"/>
      <c r="E602" s="31"/>
      <c r="F602" s="31"/>
      <c r="G602" s="32"/>
      <c r="H602" s="32"/>
      <c r="I602" s="32"/>
      <c r="J602" s="32"/>
      <c r="K602" s="32"/>
      <c r="L602" s="32"/>
      <c r="M602" s="32"/>
      <c r="N602" s="32"/>
      <c r="O602" s="32"/>
      <c r="P602" s="32"/>
      <c r="Q602" s="32"/>
      <c r="R602" s="32"/>
      <c r="S602" s="32"/>
      <c r="T602" s="32"/>
      <c r="U602" s="32"/>
      <c r="V602" s="32"/>
      <c r="W602" s="32"/>
      <c r="X602" s="32"/>
      <c r="Y602" s="32"/>
      <c r="Z602" s="32"/>
      <c r="AA602" s="32"/>
    </row>
    <row r="603" spans="1:27" ht="12.75" customHeight="1" x14ac:dyDescent="0.2">
      <c r="A603" s="31"/>
      <c r="B603" s="31"/>
      <c r="C603" s="31"/>
      <c r="D603" s="31"/>
      <c r="E603" s="31"/>
      <c r="F603" s="31"/>
      <c r="G603" s="32"/>
      <c r="H603" s="32"/>
      <c r="I603" s="32"/>
      <c r="J603" s="32"/>
      <c r="K603" s="32"/>
      <c r="L603" s="32"/>
      <c r="M603" s="32"/>
      <c r="N603" s="32"/>
      <c r="O603" s="32"/>
      <c r="P603" s="32"/>
      <c r="Q603" s="32"/>
      <c r="R603" s="32"/>
      <c r="S603" s="32"/>
      <c r="T603" s="32"/>
      <c r="U603" s="32"/>
      <c r="V603" s="32"/>
      <c r="W603" s="32"/>
      <c r="X603" s="32"/>
      <c r="Y603" s="32"/>
      <c r="Z603" s="32"/>
      <c r="AA603" s="32"/>
    </row>
    <row r="604" spans="1:27" ht="12.75" customHeight="1" x14ac:dyDescent="0.2">
      <c r="A604" s="31"/>
      <c r="B604" s="31"/>
      <c r="C604" s="31"/>
      <c r="D604" s="31"/>
      <c r="E604" s="31"/>
      <c r="F604" s="31"/>
      <c r="G604" s="32"/>
      <c r="H604" s="32"/>
      <c r="I604" s="32"/>
      <c r="J604" s="32"/>
      <c r="K604" s="32"/>
      <c r="L604" s="32"/>
      <c r="M604" s="32"/>
      <c r="N604" s="32"/>
      <c r="O604" s="32"/>
      <c r="P604" s="32"/>
      <c r="Q604" s="32"/>
      <c r="R604" s="32"/>
      <c r="S604" s="32"/>
      <c r="T604" s="32"/>
      <c r="U604" s="32"/>
      <c r="V604" s="32"/>
      <c r="W604" s="32"/>
      <c r="X604" s="32"/>
      <c r="Y604" s="32"/>
      <c r="Z604" s="32"/>
      <c r="AA604" s="32"/>
    </row>
    <row r="605" spans="1:27" ht="12.75" customHeight="1" x14ac:dyDescent="0.2">
      <c r="A605" s="31"/>
      <c r="B605" s="31"/>
      <c r="C605" s="31"/>
      <c r="D605" s="31"/>
      <c r="E605" s="31"/>
      <c r="F605" s="31"/>
      <c r="G605" s="32"/>
      <c r="H605" s="32"/>
      <c r="I605" s="32"/>
      <c r="J605" s="32"/>
      <c r="K605" s="32"/>
      <c r="L605" s="32"/>
      <c r="M605" s="32"/>
      <c r="N605" s="32"/>
      <c r="O605" s="32"/>
      <c r="P605" s="32"/>
      <c r="Q605" s="32"/>
      <c r="R605" s="32"/>
      <c r="S605" s="32"/>
      <c r="T605" s="32"/>
      <c r="U605" s="32"/>
      <c r="V605" s="32"/>
      <c r="W605" s="32"/>
      <c r="X605" s="32"/>
      <c r="Y605" s="32"/>
      <c r="Z605" s="32"/>
      <c r="AA605" s="32"/>
    </row>
    <row r="606" spans="1:27" ht="12.75" customHeight="1" x14ac:dyDescent="0.2">
      <c r="A606" s="31"/>
      <c r="B606" s="31"/>
      <c r="C606" s="31"/>
      <c r="D606" s="31"/>
      <c r="E606" s="31"/>
      <c r="F606" s="31"/>
      <c r="G606" s="32"/>
      <c r="H606" s="32"/>
      <c r="I606" s="32"/>
      <c r="J606" s="32"/>
      <c r="K606" s="32"/>
      <c r="L606" s="32"/>
      <c r="M606" s="32"/>
      <c r="N606" s="32"/>
      <c r="O606" s="32"/>
      <c r="P606" s="32"/>
      <c r="Q606" s="32"/>
      <c r="R606" s="32"/>
      <c r="S606" s="32"/>
      <c r="T606" s="32"/>
      <c r="U606" s="32"/>
      <c r="V606" s="32"/>
      <c r="W606" s="32"/>
      <c r="X606" s="32"/>
      <c r="Y606" s="32"/>
      <c r="Z606" s="32"/>
      <c r="AA606" s="32"/>
    </row>
    <row r="607" spans="1:27" ht="12.75" customHeight="1" x14ac:dyDescent="0.2">
      <c r="A607" s="31"/>
      <c r="B607" s="31"/>
      <c r="C607" s="31"/>
      <c r="D607" s="31"/>
      <c r="E607" s="31"/>
      <c r="F607" s="31"/>
      <c r="G607" s="32"/>
      <c r="H607" s="32"/>
      <c r="I607" s="32"/>
      <c r="J607" s="32"/>
      <c r="K607" s="32"/>
      <c r="L607" s="32"/>
      <c r="M607" s="32"/>
      <c r="N607" s="32"/>
      <c r="O607" s="32"/>
      <c r="P607" s="32"/>
      <c r="Q607" s="32"/>
      <c r="R607" s="32"/>
      <c r="S607" s="32"/>
      <c r="T607" s="32"/>
      <c r="U607" s="32"/>
      <c r="V607" s="32"/>
      <c r="W607" s="32"/>
      <c r="X607" s="32"/>
      <c r="Y607" s="32"/>
      <c r="Z607" s="32"/>
      <c r="AA607" s="32"/>
    </row>
    <row r="608" spans="1:27" ht="12.75" customHeight="1" x14ac:dyDescent="0.2">
      <c r="A608" s="31"/>
      <c r="B608" s="31"/>
      <c r="C608" s="31"/>
      <c r="D608" s="31"/>
      <c r="E608" s="31"/>
      <c r="F608" s="31"/>
      <c r="G608" s="32"/>
      <c r="H608" s="32"/>
      <c r="I608" s="32"/>
      <c r="J608" s="32"/>
      <c r="K608" s="32"/>
      <c r="L608" s="32"/>
      <c r="M608" s="32"/>
      <c r="N608" s="32"/>
      <c r="O608" s="32"/>
      <c r="P608" s="32"/>
      <c r="Q608" s="32"/>
      <c r="R608" s="32"/>
      <c r="S608" s="32"/>
      <c r="T608" s="32"/>
      <c r="U608" s="32"/>
      <c r="V608" s="32"/>
      <c r="W608" s="32"/>
      <c r="X608" s="32"/>
      <c r="Y608" s="32"/>
      <c r="Z608" s="32"/>
      <c r="AA608" s="32"/>
    </row>
    <row r="609" spans="1:27" ht="12.75" customHeight="1" x14ac:dyDescent="0.2">
      <c r="A609" s="31"/>
      <c r="B609" s="31"/>
      <c r="C609" s="31"/>
      <c r="D609" s="31"/>
      <c r="E609" s="31"/>
      <c r="F609" s="31"/>
      <c r="G609" s="32"/>
      <c r="H609" s="32"/>
      <c r="I609" s="32"/>
      <c r="J609" s="32"/>
      <c r="K609" s="32"/>
      <c r="L609" s="32"/>
      <c r="M609" s="32"/>
      <c r="N609" s="32"/>
      <c r="O609" s="32"/>
      <c r="P609" s="32"/>
      <c r="Q609" s="32"/>
      <c r="R609" s="32"/>
      <c r="S609" s="32"/>
      <c r="T609" s="32"/>
      <c r="U609" s="32"/>
      <c r="V609" s="32"/>
      <c r="W609" s="32"/>
      <c r="X609" s="32"/>
      <c r="Y609" s="32"/>
      <c r="Z609" s="32"/>
      <c r="AA609" s="32"/>
    </row>
    <row r="610" spans="1:27" ht="12.75" customHeight="1" x14ac:dyDescent="0.2">
      <c r="A610" s="31"/>
      <c r="B610" s="31"/>
      <c r="C610" s="31"/>
      <c r="D610" s="31"/>
      <c r="E610" s="31"/>
      <c r="F610" s="31"/>
      <c r="G610" s="32"/>
      <c r="H610" s="32"/>
      <c r="I610" s="32"/>
      <c r="J610" s="32"/>
      <c r="K610" s="32"/>
      <c r="L610" s="32"/>
      <c r="M610" s="32"/>
      <c r="N610" s="32"/>
      <c r="O610" s="32"/>
      <c r="P610" s="32"/>
      <c r="Q610" s="32"/>
      <c r="R610" s="32"/>
      <c r="S610" s="32"/>
      <c r="T610" s="32"/>
      <c r="U610" s="32"/>
      <c r="V610" s="32"/>
      <c r="W610" s="32"/>
      <c r="X610" s="32"/>
      <c r="Y610" s="32"/>
      <c r="Z610" s="32"/>
      <c r="AA610" s="32"/>
    </row>
    <row r="611" spans="1:27" ht="12.75" customHeight="1" x14ac:dyDescent="0.2">
      <c r="A611" s="31"/>
      <c r="B611" s="31"/>
      <c r="C611" s="31"/>
      <c r="D611" s="31"/>
      <c r="E611" s="31"/>
      <c r="F611" s="31"/>
      <c r="G611" s="32"/>
      <c r="H611" s="32"/>
      <c r="I611" s="32"/>
      <c r="J611" s="32"/>
      <c r="K611" s="32"/>
      <c r="L611" s="32"/>
      <c r="M611" s="32"/>
      <c r="N611" s="32"/>
      <c r="O611" s="32"/>
      <c r="P611" s="32"/>
      <c r="Q611" s="32"/>
      <c r="R611" s="32"/>
      <c r="S611" s="32"/>
      <c r="T611" s="32"/>
      <c r="U611" s="32"/>
      <c r="V611" s="32"/>
      <c r="W611" s="32"/>
      <c r="X611" s="32"/>
      <c r="Y611" s="32"/>
      <c r="Z611" s="32"/>
      <c r="AA611" s="32"/>
    </row>
    <row r="612" spans="1:27" ht="12.75" customHeight="1" x14ac:dyDescent="0.2">
      <c r="A612" s="31"/>
      <c r="B612" s="31"/>
      <c r="C612" s="31"/>
      <c r="D612" s="31"/>
      <c r="E612" s="31"/>
      <c r="F612" s="31"/>
      <c r="G612" s="32"/>
      <c r="H612" s="32"/>
      <c r="I612" s="32"/>
      <c r="J612" s="32"/>
      <c r="K612" s="32"/>
      <c r="L612" s="32"/>
      <c r="M612" s="32"/>
      <c r="N612" s="32"/>
      <c r="O612" s="32"/>
      <c r="P612" s="32"/>
      <c r="Q612" s="32"/>
      <c r="R612" s="32"/>
      <c r="S612" s="32"/>
      <c r="T612" s="32"/>
      <c r="U612" s="32"/>
      <c r="V612" s="32"/>
      <c r="W612" s="32"/>
      <c r="X612" s="32"/>
      <c r="Y612" s="32"/>
      <c r="Z612" s="32"/>
      <c r="AA612" s="32"/>
    </row>
    <row r="613" spans="1:27" ht="12.75" customHeight="1" x14ac:dyDescent="0.2">
      <c r="A613" s="31"/>
      <c r="B613" s="31"/>
      <c r="C613" s="31"/>
      <c r="D613" s="31"/>
      <c r="E613" s="31"/>
      <c r="F613" s="31"/>
      <c r="G613" s="32"/>
      <c r="H613" s="32"/>
      <c r="I613" s="32"/>
      <c r="J613" s="32"/>
      <c r="K613" s="32"/>
      <c r="L613" s="32"/>
      <c r="M613" s="32"/>
      <c r="N613" s="32"/>
      <c r="O613" s="32"/>
      <c r="P613" s="32"/>
      <c r="Q613" s="32"/>
      <c r="R613" s="32"/>
      <c r="S613" s="32"/>
      <c r="T613" s="32"/>
      <c r="U613" s="32"/>
      <c r="V613" s="32"/>
      <c r="W613" s="32"/>
      <c r="X613" s="32"/>
      <c r="Y613" s="32"/>
      <c r="Z613" s="32"/>
      <c r="AA613" s="32"/>
    </row>
    <row r="614" spans="1:27" ht="12.75" customHeight="1" x14ac:dyDescent="0.2">
      <c r="A614" s="31"/>
      <c r="B614" s="31"/>
      <c r="C614" s="31"/>
      <c r="D614" s="31"/>
      <c r="E614" s="31"/>
      <c r="F614" s="31"/>
      <c r="G614" s="32"/>
      <c r="H614" s="32"/>
      <c r="I614" s="32"/>
      <c r="J614" s="32"/>
      <c r="K614" s="32"/>
      <c r="L614" s="32"/>
      <c r="M614" s="32"/>
      <c r="N614" s="32"/>
      <c r="O614" s="32"/>
      <c r="P614" s="32"/>
      <c r="Q614" s="32"/>
      <c r="R614" s="32"/>
      <c r="S614" s="32"/>
      <c r="T614" s="32"/>
      <c r="U614" s="32"/>
      <c r="V614" s="32"/>
      <c r="W614" s="32"/>
      <c r="X614" s="32"/>
      <c r="Y614" s="32"/>
      <c r="Z614" s="32"/>
      <c r="AA614" s="32"/>
    </row>
    <row r="615" spans="1:27" ht="12.75" customHeight="1" x14ac:dyDescent="0.2">
      <c r="A615" s="31"/>
      <c r="B615" s="31"/>
      <c r="C615" s="31"/>
      <c r="D615" s="31"/>
      <c r="E615" s="31"/>
      <c r="F615" s="31"/>
      <c r="G615" s="32"/>
      <c r="H615" s="32"/>
      <c r="I615" s="32"/>
      <c r="J615" s="32"/>
      <c r="K615" s="32"/>
      <c r="L615" s="32"/>
      <c r="M615" s="32"/>
      <c r="N615" s="32"/>
      <c r="O615" s="32"/>
      <c r="P615" s="32"/>
      <c r="Q615" s="32"/>
      <c r="R615" s="32"/>
      <c r="S615" s="32"/>
      <c r="T615" s="32"/>
      <c r="U615" s="32"/>
      <c r="V615" s="32"/>
      <c r="W615" s="32"/>
      <c r="X615" s="32"/>
      <c r="Y615" s="32"/>
      <c r="Z615" s="32"/>
      <c r="AA615" s="32"/>
    </row>
    <row r="616" spans="1:27" ht="12.75" customHeight="1" x14ac:dyDescent="0.2">
      <c r="A616" s="31"/>
      <c r="B616" s="31"/>
      <c r="C616" s="31"/>
      <c r="D616" s="31"/>
      <c r="E616" s="31"/>
      <c r="F616" s="31"/>
      <c r="G616" s="32"/>
      <c r="H616" s="32"/>
      <c r="I616" s="32"/>
      <c r="J616" s="32"/>
      <c r="K616" s="32"/>
      <c r="L616" s="32"/>
      <c r="M616" s="32"/>
      <c r="N616" s="32"/>
      <c r="O616" s="32"/>
      <c r="P616" s="32"/>
      <c r="Q616" s="32"/>
      <c r="R616" s="32"/>
      <c r="S616" s="32"/>
      <c r="T616" s="32"/>
      <c r="U616" s="32"/>
      <c r="V616" s="32"/>
      <c r="W616" s="32"/>
      <c r="X616" s="32"/>
      <c r="Y616" s="32"/>
      <c r="Z616" s="32"/>
      <c r="AA616" s="32"/>
    </row>
    <row r="617" spans="1:27" ht="12.75" customHeight="1" x14ac:dyDescent="0.2">
      <c r="A617" s="31"/>
      <c r="B617" s="31"/>
      <c r="C617" s="31"/>
      <c r="D617" s="31"/>
      <c r="E617" s="31"/>
      <c r="F617" s="31"/>
      <c r="G617" s="32"/>
      <c r="H617" s="32"/>
      <c r="I617" s="32"/>
      <c r="J617" s="32"/>
      <c r="K617" s="32"/>
      <c r="L617" s="32"/>
      <c r="M617" s="32"/>
      <c r="N617" s="32"/>
      <c r="O617" s="32"/>
      <c r="P617" s="32"/>
      <c r="Q617" s="32"/>
      <c r="R617" s="32"/>
      <c r="S617" s="32"/>
      <c r="T617" s="32"/>
      <c r="U617" s="32"/>
      <c r="V617" s="32"/>
      <c r="W617" s="32"/>
      <c r="X617" s="32"/>
      <c r="Y617" s="32"/>
      <c r="Z617" s="32"/>
      <c r="AA617" s="32"/>
    </row>
    <row r="618" spans="1:27" ht="12.75" customHeight="1" x14ac:dyDescent="0.2">
      <c r="A618" s="31"/>
      <c r="B618" s="31"/>
      <c r="C618" s="31"/>
      <c r="D618" s="31"/>
      <c r="E618" s="31"/>
      <c r="F618" s="31"/>
      <c r="G618" s="32"/>
      <c r="H618" s="32"/>
      <c r="I618" s="32"/>
      <c r="J618" s="32"/>
      <c r="K618" s="32"/>
      <c r="L618" s="32"/>
      <c r="M618" s="32"/>
      <c r="N618" s="32"/>
      <c r="O618" s="32"/>
      <c r="P618" s="32"/>
      <c r="Q618" s="32"/>
      <c r="R618" s="32"/>
      <c r="S618" s="32"/>
      <c r="T618" s="32"/>
      <c r="U618" s="32"/>
      <c r="V618" s="32"/>
      <c r="W618" s="32"/>
      <c r="X618" s="32"/>
      <c r="Y618" s="32"/>
      <c r="Z618" s="32"/>
      <c r="AA618" s="32"/>
    </row>
    <row r="619" spans="1:27" ht="12.75" customHeight="1" x14ac:dyDescent="0.2">
      <c r="A619" s="31"/>
      <c r="B619" s="31"/>
      <c r="C619" s="31"/>
      <c r="D619" s="31"/>
      <c r="E619" s="31"/>
      <c r="F619" s="31"/>
      <c r="G619" s="32"/>
      <c r="H619" s="32"/>
      <c r="I619" s="32"/>
      <c r="J619" s="32"/>
      <c r="K619" s="32"/>
      <c r="L619" s="32"/>
      <c r="M619" s="32"/>
      <c r="N619" s="32"/>
      <c r="O619" s="32"/>
      <c r="P619" s="32"/>
      <c r="Q619" s="32"/>
      <c r="R619" s="32"/>
      <c r="S619" s="32"/>
      <c r="T619" s="32"/>
      <c r="U619" s="32"/>
      <c r="V619" s="32"/>
      <c r="W619" s="32"/>
      <c r="X619" s="32"/>
      <c r="Y619" s="32"/>
      <c r="Z619" s="32"/>
      <c r="AA619" s="32"/>
    </row>
    <row r="620" spans="1:27" ht="12.75" customHeight="1" x14ac:dyDescent="0.2">
      <c r="A620" s="31"/>
      <c r="B620" s="31"/>
      <c r="C620" s="31"/>
      <c r="D620" s="31"/>
      <c r="E620" s="31"/>
      <c r="F620" s="31"/>
      <c r="G620" s="32"/>
      <c r="H620" s="32"/>
      <c r="I620" s="32"/>
      <c r="J620" s="32"/>
      <c r="K620" s="32"/>
      <c r="L620" s="32"/>
      <c r="M620" s="32"/>
      <c r="N620" s="32"/>
      <c r="O620" s="32"/>
      <c r="P620" s="32"/>
      <c r="Q620" s="32"/>
      <c r="R620" s="32"/>
      <c r="S620" s="32"/>
      <c r="T620" s="32"/>
      <c r="U620" s="32"/>
      <c r="V620" s="32"/>
      <c r="W620" s="32"/>
      <c r="X620" s="32"/>
      <c r="Y620" s="32"/>
      <c r="Z620" s="32"/>
      <c r="AA620" s="32"/>
    </row>
    <row r="621" spans="1:27" ht="12.75" customHeight="1" x14ac:dyDescent="0.2">
      <c r="A621" s="31"/>
      <c r="B621" s="31"/>
      <c r="C621" s="31"/>
      <c r="D621" s="31"/>
      <c r="E621" s="31"/>
      <c r="F621" s="31"/>
      <c r="G621" s="32"/>
      <c r="H621" s="32"/>
      <c r="I621" s="32"/>
      <c r="J621" s="32"/>
      <c r="K621" s="32"/>
      <c r="L621" s="32"/>
      <c r="M621" s="32"/>
      <c r="N621" s="32"/>
      <c r="O621" s="32"/>
      <c r="P621" s="32"/>
      <c r="Q621" s="32"/>
      <c r="R621" s="32"/>
      <c r="S621" s="32"/>
      <c r="T621" s="32"/>
      <c r="U621" s="32"/>
      <c r="V621" s="32"/>
      <c r="W621" s="32"/>
      <c r="X621" s="32"/>
      <c r="Y621" s="32"/>
      <c r="Z621" s="32"/>
      <c r="AA621" s="32"/>
    </row>
    <row r="622" spans="1:27" ht="12.75" customHeight="1" x14ac:dyDescent="0.2">
      <c r="A622" s="31"/>
      <c r="B622" s="31"/>
      <c r="C622" s="31"/>
      <c r="D622" s="31"/>
      <c r="E622" s="31"/>
      <c r="F622" s="31"/>
      <c r="G622" s="32"/>
      <c r="H622" s="32"/>
      <c r="I622" s="32"/>
      <c r="J622" s="32"/>
      <c r="K622" s="32"/>
      <c r="L622" s="32"/>
      <c r="M622" s="32"/>
      <c r="N622" s="32"/>
      <c r="O622" s="32"/>
      <c r="P622" s="32"/>
      <c r="Q622" s="32"/>
      <c r="R622" s="32"/>
      <c r="S622" s="32"/>
      <c r="T622" s="32"/>
      <c r="U622" s="32"/>
      <c r="V622" s="32"/>
      <c r="W622" s="32"/>
      <c r="X622" s="32"/>
      <c r="Y622" s="32"/>
      <c r="Z622" s="32"/>
      <c r="AA622" s="32"/>
    </row>
    <row r="623" spans="1:27" ht="12.75" customHeight="1" x14ac:dyDescent="0.2">
      <c r="A623" s="31"/>
      <c r="B623" s="31"/>
      <c r="C623" s="31"/>
      <c r="D623" s="31"/>
      <c r="E623" s="31"/>
      <c r="F623" s="31"/>
      <c r="G623" s="32"/>
      <c r="H623" s="32"/>
      <c r="I623" s="32"/>
      <c r="J623" s="32"/>
      <c r="K623" s="32"/>
      <c r="L623" s="32"/>
      <c r="M623" s="32"/>
      <c r="N623" s="32"/>
      <c r="O623" s="32"/>
      <c r="P623" s="32"/>
      <c r="Q623" s="32"/>
      <c r="R623" s="32"/>
      <c r="S623" s="32"/>
      <c r="T623" s="32"/>
      <c r="U623" s="32"/>
      <c r="V623" s="32"/>
      <c r="W623" s="32"/>
      <c r="X623" s="32"/>
      <c r="Y623" s="32"/>
      <c r="Z623" s="32"/>
      <c r="AA623" s="32"/>
    </row>
    <row r="624" spans="1:27" ht="12.75" customHeight="1" x14ac:dyDescent="0.2">
      <c r="A624" s="31"/>
      <c r="B624" s="31"/>
      <c r="C624" s="31"/>
      <c r="D624" s="31"/>
      <c r="E624" s="31"/>
      <c r="F624" s="31"/>
      <c r="G624" s="32"/>
      <c r="H624" s="32"/>
      <c r="I624" s="32"/>
      <c r="J624" s="32"/>
      <c r="K624" s="32"/>
      <c r="L624" s="32"/>
      <c r="M624" s="32"/>
      <c r="N624" s="32"/>
      <c r="O624" s="32"/>
      <c r="P624" s="32"/>
      <c r="Q624" s="32"/>
      <c r="R624" s="32"/>
      <c r="S624" s="32"/>
      <c r="T624" s="32"/>
      <c r="U624" s="32"/>
      <c r="V624" s="32"/>
      <c r="W624" s="32"/>
      <c r="X624" s="32"/>
      <c r="Y624" s="32"/>
      <c r="Z624" s="32"/>
      <c r="AA624" s="32"/>
    </row>
    <row r="625" spans="1:27" ht="12.75" customHeight="1" x14ac:dyDescent="0.2">
      <c r="A625" s="31"/>
      <c r="B625" s="31"/>
      <c r="C625" s="31"/>
      <c r="D625" s="31"/>
      <c r="E625" s="31"/>
      <c r="F625" s="31"/>
      <c r="G625" s="32"/>
      <c r="H625" s="32"/>
      <c r="I625" s="32"/>
      <c r="J625" s="32"/>
      <c r="K625" s="32"/>
      <c r="L625" s="32"/>
      <c r="M625" s="32"/>
      <c r="N625" s="32"/>
      <c r="O625" s="32"/>
      <c r="P625" s="32"/>
      <c r="Q625" s="32"/>
      <c r="R625" s="32"/>
      <c r="S625" s="32"/>
      <c r="T625" s="32"/>
      <c r="U625" s="32"/>
      <c r="V625" s="32"/>
      <c r="W625" s="32"/>
      <c r="X625" s="32"/>
      <c r="Y625" s="32"/>
      <c r="Z625" s="32"/>
      <c r="AA625" s="32"/>
    </row>
    <row r="626" spans="1:27" ht="12.75" customHeight="1" x14ac:dyDescent="0.2">
      <c r="A626" s="31"/>
      <c r="B626" s="31"/>
      <c r="C626" s="31"/>
      <c r="D626" s="31"/>
      <c r="E626" s="31"/>
      <c r="F626" s="31"/>
      <c r="G626" s="32"/>
      <c r="H626" s="32"/>
      <c r="I626" s="32"/>
      <c r="J626" s="32"/>
      <c r="K626" s="32"/>
      <c r="L626" s="32"/>
      <c r="M626" s="32"/>
      <c r="N626" s="32"/>
      <c r="O626" s="32"/>
      <c r="P626" s="32"/>
      <c r="Q626" s="32"/>
      <c r="R626" s="32"/>
      <c r="S626" s="32"/>
      <c r="T626" s="32"/>
      <c r="U626" s="32"/>
      <c r="V626" s="32"/>
      <c r="W626" s="32"/>
      <c r="X626" s="32"/>
      <c r="Y626" s="32"/>
      <c r="Z626" s="32"/>
      <c r="AA626" s="32"/>
    </row>
    <row r="627" spans="1:27" ht="12.75" customHeight="1" x14ac:dyDescent="0.2">
      <c r="A627" s="31"/>
      <c r="B627" s="31"/>
      <c r="C627" s="31"/>
      <c r="D627" s="31"/>
      <c r="E627" s="31"/>
      <c r="F627" s="31"/>
      <c r="G627" s="32"/>
      <c r="H627" s="32"/>
      <c r="I627" s="32"/>
      <c r="J627" s="32"/>
      <c r="K627" s="32"/>
      <c r="L627" s="32"/>
      <c r="M627" s="32"/>
      <c r="N627" s="32"/>
      <c r="O627" s="32"/>
      <c r="P627" s="32"/>
      <c r="Q627" s="32"/>
      <c r="R627" s="32"/>
      <c r="S627" s="32"/>
      <c r="T627" s="32"/>
      <c r="U627" s="32"/>
      <c r="V627" s="32"/>
      <c r="W627" s="32"/>
      <c r="X627" s="32"/>
      <c r="Y627" s="32"/>
      <c r="Z627" s="32"/>
      <c r="AA627" s="32"/>
    </row>
    <row r="628" spans="1:27" ht="12.75" customHeight="1" x14ac:dyDescent="0.2">
      <c r="A628" s="31"/>
      <c r="B628" s="31"/>
      <c r="C628" s="31"/>
      <c r="D628" s="31"/>
      <c r="E628" s="31"/>
      <c r="F628" s="31"/>
      <c r="G628" s="32"/>
      <c r="H628" s="32"/>
      <c r="I628" s="32"/>
      <c r="J628" s="32"/>
      <c r="K628" s="32"/>
      <c r="L628" s="32"/>
      <c r="M628" s="32"/>
      <c r="N628" s="32"/>
      <c r="O628" s="32"/>
      <c r="P628" s="32"/>
      <c r="Q628" s="32"/>
      <c r="R628" s="32"/>
      <c r="S628" s="32"/>
      <c r="T628" s="32"/>
      <c r="U628" s="32"/>
      <c r="V628" s="32"/>
      <c r="W628" s="32"/>
      <c r="X628" s="32"/>
      <c r="Y628" s="32"/>
      <c r="Z628" s="32"/>
      <c r="AA628" s="32"/>
    </row>
    <row r="629" spans="1:27" ht="12.75" customHeight="1" x14ac:dyDescent="0.2">
      <c r="A629" s="31"/>
      <c r="B629" s="31"/>
      <c r="C629" s="31"/>
      <c r="D629" s="31"/>
      <c r="E629" s="31"/>
      <c r="F629" s="31"/>
      <c r="G629" s="32"/>
      <c r="H629" s="32"/>
      <c r="I629" s="32"/>
      <c r="J629" s="32"/>
      <c r="K629" s="32"/>
      <c r="L629" s="32"/>
      <c r="M629" s="32"/>
      <c r="N629" s="32"/>
      <c r="O629" s="32"/>
      <c r="P629" s="32"/>
      <c r="Q629" s="32"/>
      <c r="R629" s="32"/>
      <c r="S629" s="32"/>
      <c r="T629" s="32"/>
      <c r="U629" s="32"/>
      <c r="V629" s="32"/>
      <c r="W629" s="32"/>
      <c r="X629" s="32"/>
      <c r="Y629" s="32"/>
      <c r="Z629" s="32"/>
      <c r="AA629" s="32"/>
    </row>
    <row r="630" spans="1:27" ht="12.75" customHeight="1" x14ac:dyDescent="0.2">
      <c r="A630" s="31"/>
      <c r="B630" s="31"/>
      <c r="C630" s="31"/>
      <c r="D630" s="31"/>
      <c r="E630" s="31"/>
      <c r="F630" s="31"/>
      <c r="G630" s="32"/>
      <c r="H630" s="32"/>
      <c r="I630" s="32"/>
      <c r="J630" s="32"/>
      <c r="K630" s="32"/>
      <c r="L630" s="32"/>
      <c r="M630" s="32"/>
      <c r="N630" s="32"/>
      <c r="O630" s="32"/>
      <c r="P630" s="32"/>
      <c r="Q630" s="32"/>
      <c r="R630" s="32"/>
      <c r="S630" s="32"/>
      <c r="T630" s="32"/>
      <c r="U630" s="32"/>
      <c r="V630" s="32"/>
      <c r="W630" s="32"/>
      <c r="X630" s="32"/>
      <c r="Y630" s="32"/>
      <c r="Z630" s="32"/>
      <c r="AA630" s="32"/>
    </row>
    <row r="631" spans="1:27" ht="12.75" customHeight="1" x14ac:dyDescent="0.2">
      <c r="A631" s="31"/>
      <c r="B631" s="31"/>
      <c r="C631" s="31"/>
      <c r="D631" s="31"/>
      <c r="E631" s="31"/>
      <c r="F631" s="31"/>
      <c r="G631" s="32"/>
      <c r="H631" s="32"/>
      <c r="I631" s="32"/>
      <c r="J631" s="32"/>
      <c r="K631" s="32"/>
      <c r="L631" s="32"/>
      <c r="M631" s="32"/>
      <c r="N631" s="32"/>
      <c r="O631" s="32"/>
      <c r="P631" s="32"/>
      <c r="Q631" s="32"/>
      <c r="R631" s="32"/>
      <c r="S631" s="32"/>
      <c r="T631" s="32"/>
      <c r="U631" s="32"/>
      <c r="V631" s="32"/>
      <c r="W631" s="32"/>
      <c r="X631" s="32"/>
      <c r="Y631" s="32"/>
      <c r="Z631" s="32"/>
      <c r="AA631" s="32"/>
    </row>
    <row r="632" spans="1:27" ht="12.75" customHeight="1" x14ac:dyDescent="0.2">
      <c r="A632" s="31"/>
      <c r="B632" s="31"/>
      <c r="C632" s="31"/>
      <c r="D632" s="31"/>
      <c r="E632" s="31"/>
      <c r="F632" s="31"/>
      <c r="G632" s="32"/>
      <c r="H632" s="32"/>
      <c r="I632" s="32"/>
      <c r="J632" s="32"/>
      <c r="K632" s="32"/>
      <c r="L632" s="32"/>
      <c r="M632" s="32"/>
      <c r="N632" s="32"/>
      <c r="O632" s="32"/>
      <c r="P632" s="32"/>
      <c r="Q632" s="32"/>
      <c r="R632" s="32"/>
      <c r="S632" s="32"/>
      <c r="T632" s="32"/>
      <c r="U632" s="32"/>
      <c r="V632" s="32"/>
      <c r="W632" s="32"/>
      <c r="X632" s="32"/>
      <c r="Y632" s="32"/>
      <c r="Z632" s="32"/>
      <c r="AA632" s="32"/>
    </row>
    <row r="633" spans="1:27" ht="12.75" customHeight="1" x14ac:dyDescent="0.2">
      <c r="A633" s="31"/>
      <c r="B633" s="31"/>
      <c r="C633" s="31"/>
      <c r="D633" s="31"/>
      <c r="E633" s="31"/>
      <c r="F633" s="31"/>
      <c r="G633" s="32"/>
      <c r="H633" s="32"/>
      <c r="I633" s="32"/>
      <c r="J633" s="32"/>
      <c r="K633" s="32"/>
      <c r="L633" s="32"/>
      <c r="M633" s="32"/>
      <c r="N633" s="32"/>
      <c r="O633" s="32"/>
      <c r="P633" s="32"/>
      <c r="Q633" s="32"/>
      <c r="R633" s="32"/>
      <c r="S633" s="32"/>
      <c r="T633" s="32"/>
      <c r="U633" s="32"/>
      <c r="V633" s="32"/>
      <c r="W633" s="32"/>
      <c r="X633" s="32"/>
      <c r="Y633" s="32"/>
      <c r="Z633" s="32"/>
      <c r="AA633" s="32"/>
    </row>
    <row r="634" spans="1:27" ht="12.75" customHeight="1" x14ac:dyDescent="0.2">
      <c r="A634" s="31"/>
      <c r="B634" s="31"/>
      <c r="C634" s="31"/>
      <c r="D634" s="31"/>
      <c r="E634" s="31"/>
      <c r="F634" s="31"/>
      <c r="G634" s="32"/>
      <c r="H634" s="32"/>
      <c r="I634" s="32"/>
      <c r="J634" s="32"/>
      <c r="K634" s="32"/>
      <c r="L634" s="32"/>
      <c r="M634" s="32"/>
      <c r="N634" s="32"/>
      <c r="O634" s="32"/>
      <c r="P634" s="32"/>
      <c r="Q634" s="32"/>
      <c r="R634" s="32"/>
      <c r="S634" s="32"/>
      <c r="T634" s="32"/>
      <c r="U634" s="32"/>
      <c r="V634" s="32"/>
      <c r="W634" s="32"/>
      <c r="X634" s="32"/>
      <c r="Y634" s="32"/>
      <c r="Z634" s="32"/>
      <c r="AA634" s="32"/>
    </row>
    <row r="635" spans="1:27" ht="12.75" customHeight="1" x14ac:dyDescent="0.2">
      <c r="A635" s="31"/>
      <c r="B635" s="31"/>
      <c r="C635" s="31"/>
      <c r="D635" s="31"/>
      <c r="E635" s="31"/>
      <c r="F635" s="31"/>
      <c r="G635" s="32"/>
      <c r="H635" s="32"/>
      <c r="I635" s="32"/>
      <c r="J635" s="32"/>
      <c r="K635" s="32"/>
      <c r="L635" s="32"/>
      <c r="M635" s="32"/>
      <c r="N635" s="32"/>
      <c r="O635" s="32"/>
      <c r="P635" s="32"/>
      <c r="Q635" s="32"/>
      <c r="R635" s="32"/>
      <c r="S635" s="32"/>
      <c r="T635" s="32"/>
      <c r="U635" s="32"/>
      <c r="V635" s="32"/>
      <c r="W635" s="32"/>
      <c r="X635" s="32"/>
      <c r="Y635" s="32"/>
      <c r="Z635" s="32"/>
      <c r="AA635" s="32"/>
    </row>
    <row r="636" spans="1:27" ht="12.75" customHeight="1" x14ac:dyDescent="0.2">
      <c r="A636" s="31"/>
      <c r="B636" s="31"/>
      <c r="C636" s="31"/>
      <c r="D636" s="31"/>
      <c r="E636" s="31"/>
      <c r="F636" s="31"/>
      <c r="G636" s="32"/>
      <c r="H636" s="32"/>
      <c r="I636" s="32"/>
      <c r="J636" s="32"/>
      <c r="K636" s="32"/>
      <c r="L636" s="32"/>
      <c r="M636" s="32"/>
      <c r="N636" s="32"/>
      <c r="O636" s="32"/>
      <c r="P636" s="32"/>
      <c r="Q636" s="32"/>
      <c r="R636" s="32"/>
      <c r="S636" s="32"/>
      <c r="T636" s="32"/>
      <c r="U636" s="32"/>
      <c r="V636" s="32"/>
      <c r="W636" s="32"/>
      <c r="X636" s="32"/>
      <c r="Y636" s="32"/>
      <c r="Z636" s="32"/>
      <c r="AA636" s="32"/>
    </row>
    <row r="637" spans="1:27" ht="12.75" customHeight="1" x14ac:dyDescent="0.2">
      <c r="A637" s="31"/>
      <c r="B637" s="31"/>
      <c r="C637" s="31"/>
      <c r="D637" s="31"/>
      <c r="E637" s="31"/>
      <c r="F637" s="31"/>
      <c r="G637" s="32"/>
      <c r="H637" s="32"/>
      <c r="I637" s="32"/>
      <c r="J637" s="32"/>
      <c r="K637" s="32"/>
      <c r="L637" s="32"/>
      <c r="M637" s="32"/>
      <c r="N637" s="32"/>
      <c r="O637" s="32"/>
      <c r="P637" s="32"/>
      <c r="Q637" s="32"/>
      <c r="R637" s="32"/>
      <c r="S637" s="32"/>
      <c r="T637" s="32"/>
      <c r="U637" s="32"/>
      <c r="V637" s="32"/>
      <c r="W637" s="32"/>
      <c r="X637" s="32"/>
      <c r="Y637" s="32"/>
      <c r="Z637" s="32"/>
      <c r="AA637" s="32"/>
    </row>
    <row r="638" spans="1:27" ht="12.75" customHeight="1" x14ac:dyDescent="0.2">
      <c r="A638" s="31"/>
      <c r="B638" s="31"/>
      <c r="C638" s="31"/>
      <c r="D638" s="31"/>
      <c r="E638" s="31"/>
      <c r="F638" s="31"/>
      <c r="G638" s="32"/>
      <c r="H638" s="32"/>
      <c r="I638" s="32"/>
      <c r="J638" s="32"/>
      <c r="K638" s="32"/>
      <c r="L638" s="32"/>
      <c r="M638" s="32"/>
      <c r="N638" s="32"/>
      <c r="O638" s="32"/>
      <c r="P638" s="32"/>
      <c r="Q638" s="32"/>
      <c r="R638" s="32"/>
      <c r="S638" s="32"/>
      <c r="T638" s="32"/>
      <c r="U638" s="32"/>
      <c r="V638" s="32"/>
      <c r="W638" s="32"/>
      <c r="X638" s="32"/>
      <c r="Y638" s="32"/>
      <c r="Z638" s="32"/>
      <c r="AA638" s="32"/>
    </row>
    <row r="639" spans="1:27" ht="12.75" customHeight="1" x14ac:dyDescent="0.2">
      <c r="A639" s="31"/>
      <c r="B639" s="31"/>
      <c r="C639" s="31"/>
      <c r="D639" s="31"/>
      <c r="E639" s="31"/>
      <c r="F639" s="31"/>
      <c r="G639" s="32"/>
      <c r="H639" s="32"/>
      <c r="I639" s="32"/>
      <c r="J639" s="32"/>
      <c r="K639" s="32"/>
      <c r="L639" s="32"/>
      <c r="M639" s="32"/>
      <c r="N639" s="32"/>
      <c r="O639" s="32"/>
      <c r="P639" s="32"/>
      <c r="Q639" s="32"/>
      <c r="R639" s="32"/>
      <c r="S639" s="32"/>
      <c r="T639" s="32"/>
      <c r="U639" s="32"/>
      <c r="V639" s="32"/>
      <c r="W639" s="32"/>
      <c r="X639" s="32"/>
      <c r="Y639" s="32"/>
      <c r="Z639" s="32"/>
      <c r="AA639" s="32"/>
    </row>
    <row r="640" spans="1:27" ht="12.75" customHeight="1" x14ac:dyDescent="0.2">
      <c r="A640" s="31"/>
      <c r="B640" s="31"/>
      <c r="C640" s="31"/>
      <c r="D640" s="31"/>
      <c r="E640" s="31"/>
      <c r="F640" s="31"/>
      <c r="G640" s="32"/>
      <c r="H640" s="32"/>
      <c r="I640" s="32"/>
      <c r="J640" s="32"/>
      <c r="K640" s="32"/>
      <c r="L640" s="32"/>
      <c r="M640" s="32"/>
      <c r="N640" s="32"/>
      <c r="O640" s="32"/>
      <c r="P640" s="32"/>
      <c r="Q640" s="32"/>
      <c r="R640" s="32"/>
      <c r="S640" s="32"/>
      <c r="T640" s="32"/>
      <c r="U640" s="32"/>
      <c r="V640" s="32"/>
      <c r="W640" s="32"/>
      <c r="X640" s="32"/>
      <c r="Y640" s="32"/>
      <c r="Z640" s="32"/>
      <c r="AA640" s="32"/>
    </row>
    <row r="641" spans="1:27" ht="12.75" customHeight="1" x14ac:dyDescent="0.2">
      <c r="A641" s="31"/>
      <c r="B641" s="31"/>
      <c r="C641" s="31"/>
      <c r="D641" s="31"/>
      <c r="E641" s="31"/>
      <c r="F641" s="31"/>
      <c r="G641" s="32"/>
      <c r="H641" s="32"/>
      <c r="I641" s="32"/>
      <c r="J641" s="32"/>
      <c r="K641" s="32"/>
      <c r="L641" s="32"/>
      <c r="M641" s="32"/>
      <c r="N641" s="32"/>
      <c r="O641" s="32"/>
      <c r="P641" s="32"/>
      <c r="Q641" s="32"/>
      <c r="R641" s="32"/>
      <c r="S641" s="32"/>
      <c r="T641" s="32"/>
      <c r="U641" s="32"/>
      <c r="V641" s="32"/>
      <c r="W641" s="32"/>
      <c r="X641" s="32"/>
      <c r="Y641" s="32"/>
      <c r="Z641" s="32"/>
      <c r="AA641" s="32"/>
    </row>
    <row r="642" spans="1:27" ht="12.75" customHeight="1" x14ac:dyDescent="0.2">
      <c r="A642" s="31"/>
      <c r="B642" s="31"/>
      <c r="C642" s="31"/>
      <c r="D642" s="31"/>
      <c r="E642" s="31"/>
      <c r="F642" s="31"/>
      <c r="G642" s="32"/>
      <c r="H642" s="32"/>
      <c r="I642" s="32"/>
      <c r="J642" s="32"/>
      <c r="K642" s="32"/>
      <c r="L642" s="32"/>
      <c r="M642" s="32"/>
      <c r="N642" s="32"/>
      <c r="O642" s="32"/>
      <c r="P642" s="32"/>
      <c r="Q642" s="32"/>
      <c r="R642" s="32"/>
      <c r="S642" s="32"/>
      <c r="T642" s="32"/>
      <c r="U642" s="32"/>
      <c r="V642" s="32"/>
      <c r="W642" s="32"/>
      <c r="X642" s="32"/>
      <c r="Y642" s="32"/>
      <c r="Z642" s="32"/>
      <c r="AA642" s="32"/>
    </row>
    <row r="643" spans="1:27" ht="12.75" customHeight="1" x14ac:dyDescent="0.2">
      <c r="A643" s="31"/>
      <c r="B643" s="31"/>
      <c r="C643" s="31"/>
      <c r="D643" s="31"/>
      <c r="E643" s="31"/>
      <c r="F643" s="31"/>
      <c r="G643" s="32"/>
      <c r="H643" s="32"/>
      <c r="I643" s="32"/>
      <c r="J643" s="32"/>
      <c r="K643" s="32"/>
      <c r="L643" s="32"/>
      <c r="M643" s="32"/>
      <c r="N643" s="32"/>
      <c r="O643" s="32"/>
      <c r="P643" s="32"/>
      <c r="Q643" s="32"/>
      <c r="R643" s="32"/>
      <c r="S643" s="32"/>
      <c r="T643" s="32"/>
      <c r="U643" s="32"/>
      <c r="V643" s="32"/>
      <c r="W643" s="32"/>
      <c r="X643" s="32"/>
      <c r="Y643" s="32"/>
      <c r="Z643" s="32"/>
      <c r="AA643" s="32"/>
    </row>
    <row r="644" spans="1:27" ht="12.75" customHeight="1" x14ac:dyDescent="0.2">
      <c r="A644" s="31"/>
      <c r="B644" s="31"/>
      <c r="C644" s="31"/>
      <c r="D644" s="31"/>
      <c r="E644" s="31"/>
      <c r="F644" s="31"/>
      <c r="G644" s="32"/>
      <c r="H644" s="32"/>
      <c r="I644" s="32"/>
      <c r="J644" s="32"/>
      <c r="K644" s="32"/>
      <c r="L644" s="32"/>
      <c r="M644" s="32"/>
      <c r="N644" s="32"/>
      <c r="O644" s="32"/>
      <c r="P644" s="32"/>
      <c r="Q644" s="32"/>
      <c r="R644" s="32"/>
      <c r="S644" s="32"/>
      <c r="T644" s="32"/>
      <c r="U644" s="32"/>
      <c r="V644" s="32"/>
      <c r="W644" s="32"/>
      <c r="X644" s="32"/>
      <c r="Y644" s="32"/>
      <c r="Z644" s="32"/>
      <c r="AA644" s="32"/>
    </row>
    <row r="645" spans="1:27" ht="12.75" customHeight="1" x14ac:dyDescent="0.2">
      <c r="A645" s="31"/>
      <c r="B645" s="31"/>
      <c r="C645" s="31"/>
      <c r="D645" s="31"/>
      <c r="E645" s="31"/>
      <c r="F645" s="31"/>
      <c r="G645" s="32"/>
      <c r="H645" s="32"/>
      <c r="I645" s="32"/>
      <c r="J645" s="32"/>
      <c r="K645" s="32"/>
      <c r="L645" s="32"/>
      <c r="M645" s="32"/>
      <c r="N645" s="32"/>
      <c r="O645" s="32"/>
      <c r="P645" s="32"/>
      <c r="Q645" s="32"/>
      <c r="R645" s="32"/>
      <c r="S645" s="32"/>
      <c r="T645" s="32"/>
      <c r="U645" s="32"/>
      <c r="V645" s="32"/>
      <c r="W645" s="32"/>
      <c r="X645" s="32"/>
      <c r="Y645" s="32"/>
      <c r="Z645" s="32"/>
      <c r="AA645" s="32"/>
    </row>
    <row r="646" spans="1:27" ht="12.75" customHeight="1" x14ac:dyDescent="0.2">
      <c r="A646" s="31"/>
      <c r="B646" s="31"/>
      <c r="C646" s="31"/>
      <c r="D646" s="31"/>
      <c r="E646" s="31"/>
      <c r="F646" s="31"/>
      <c r="G646" s="32"/>
      <c r="H646" s="32"/>
      <c r="I646" s="32"/>
      <c r="J646" s="32"/>
      <c r="K646" s="32"/>
      <c r="L646" s="32"/>
      <c r="M646" s="32"/>
      <c r="N646" s="32"/>
      <c r="O646" s="32"/>
      <c r="P646" s="32"/>
      <c r="Q646" s="32"/>
      <c r="R646" s="32"/>
      <c r="S646" s="32"/>
      <c r="T646" s="32"/>
      <c r="U646" s="32"/>
      <c r="V646" s="32"/>
      <c r="W646" s="32"/>
      <c r="X646" s="32"/>
      <c r="Y646" s="32"/>
      <c r="Z646" s="32"/>
      <c r="AA646" s="32"/>
    </row>
    <row r="647" spans="1:27" ht="12.75" customHeight="1" x14ac:dyDescent="0.2">
      <c r="A647" s="31"/>
      <c r="B647" s="31"/>
      <c r="C647" s="31"/>
      <c r="D647" s="31"/>
      <c r="E647" s="31"/>
      <c r="F647" s="31"/>
      <c r="G647" s="32"/>
      <c r="H647" s="32"/>
      <c r="I647" s="32"/>
      <c r="J647" s="32"/>
      <c r="K647" s="32"/>
      <c r="L647" s="32"/>
      <c r="M647" s="32"/>
      <c r="N647" s="32"/>
      <c r="O647" s="32"/>
      <c r="P647" s="32"/>
      <c r="Q647" s="32"/>
      <c r="R647" s="32"/>
      <c r="S647" s="32"/>
      <c r="T647" s="32"/>
      <c r="U647" s="32"/>
      <c r="V647" s="32"/>
      <c r="W647" s="32"/>
      <c r="X647" s="32"/>
      <c r="Y647" s="32"/>
      <c r="Z647" s="32"/>
      <c r="AA647" s="32"/>
    </row>
    <row r="648" spans="1:27" ht="12.75" customHeight="1" x14ac:dyDescent="0.2">
      <c r="A648" s="31"/>
      <c r="B648" s="31"/>
      <c r="C648" s="31"/>
      <c r="D648" s="31"/>
      <c r="E648" s="31"/>
      <c r="F648" s="31"/>
      <c r="G648" s="32"/>
      <c r="H648" s="32"/>
      <c r="I648" s="32"/>
      <c r="J648" s="32"/>
      <c r="K648" s="32"/>
      <c r="L648" s="32"/>
      <c r="M648" s="32"/>
      <c r="N648" s="32"/>
      <c r="O648" s="32"/>
      <c r="P648" s="32"/>
      <c r="Q648" s="32"/>
      <c r="R648" s="32"/>
      <c r="S648" s="32"/>
      <c r="T648" s="32"/>
      <c r="U648" s="32"/>
      <c r="V648" s="32"/>
      <c r="W648" s="32"/>
      <c r="X648" s="32"/>
      <c r="Y648" s="32"/>
      <c r="Z648" s="32"/>
      <c r="AA648" s="32"/>
    </row>
    <row r="649" spans="1:27" ht="12.75" customHeight="1" x14ac:dyDescent="0.2">
      <c r="A649" s="31"/>
      <c r="B649" s="31"/>
      <c r="C649" s="31"/>
      <c r="D649" s="31"/>
      <c r="E649" s="31"/>
      <c r="F649" s="31"/>
      <c r="G649" s="32"/>
      <c r="H649" s="32"/>
      <c r="I649" s="32"/>
      <c r="J649" s="32"/>
      <c r="K649" s="32"/>
      <c r="L649" s="32"/>
      <c r="M649" s="32"/>
      <c r="N649" s="32"/>
      <c r="O649" s="32"/>
      <c r="P649" s="32"/>
      <c r="Q649" s="32"/>
      <c r="R649" s="32"/>
      <c r="S649" s="32"/>
      <c r="T649" s="32"/>
      <c r="U649" s="32"/>
      <c r="V649" s="32"/>
      <c r="W649" s="32"/>
      <c r="X649" s="32"/>
      <c r="Y649" s="32"/>
      <c r="Z649" s="32"/>
      <c r="AA649" s="32"/>
    </row>
    <row r="650" spans="1:27" ht="12.75" customHeight="1" x14ac:dyDescent="0.2">
      <c r="A650" s="31"/>
      <c r="B650" s="31"/>
      <c r="C650" s="31"/>
      <c r="D650" s="31"/>
      <c r="E650" s="31"/>
      <c r="F650" s="31"/>
      <c r="G650" s="32"/>
      <c r="H650" s="32"/>
      <c r="I650" s="32"/>
      <c r="J650" s="32"/>
      <c r="K650" s="32"/>
      <c r="L650" s="32"/>
      <c r="M650" s="32"/>
      <c r="N650" s="32"/>
      <c r="O650" s="32"/>
      <c r="P650" s="32"/>
      <c r="Q650" s="32"/>
      <c r="R650" s="32"/>
      <c r="S650" s="32"/>
      <c r="T650" s="32"/>
      <c r="U650" s="32"/>
      <c r="V650" s="32"/>
      <c r="W650" s="32"/>
      <c r="X650" s="32"/>
      <c r="Y650" s="32"/>
      <c r="Z650" s="32"/>
      <c r="AA650" s="32"/>
    </row>
    <row r="651" spans="1:27" ht="12.75" customHeight="1" x14ac:dyDescent="0.2">
      <c r="A651" s="31"/>
      <c r="B651" s="31"/>
      <c r="C651" s="31"/>
      <c r="D651" s="31"/>
      <c r="E651" s="31"/>
      <c r="F651" s="31"/>
      <c r="G651" s="32"/>
      <c r="H651" s="32"/>
      <c r="I651" s="32"/>
      <c r="J651" s="32"/>
      <c r="K651" s="32"/>
      <c r="L651" s="32"/>
      <c r="M651" s="32"/>
      <c r="N651" s="32"/>
      <c r="O651" s="32"/>
      <c r="P651" s="32"/>
      <c r="Q651" s="32"/>
      <c r="R651" s="32"/>
      <c r="S651" s="32"/>
      <c r="T651" s="32"/>
      <c r="U651" s="32"/>
      <c r="V651" s="32"/>
      <c r="W651" s="32"/>
      <c r="X651" s="32"/>
      <c r="Y651" s="32"/>
      <c r="Z651" s="32"/>
      <c r="AA651" s="32"/>
    </row>
    <row r="652" spans="1:27" ht="12.75" customHeight="1" x14ac:dyDescent="0.2">
      <c r="A652" s="31"/>
      <c r="B652" s="31"/>
      <c r="C652" s="31"/>
      <c r="D652" s="31"/>
      <c r="E652" s="31"/>
      <c r="F652" s="31"/>
      <c r="G652" s="32"/>
      <c r="H652" s="32"/>
      <c r="I652" s="32"/>
      <c r="J652" s="32"/>
      <c r="K652" s="32"/>
      <c r="L652" s="32"/>
      <c r="M652" s="32"/>
      <c r="N652" s="32"/>
      <c r="O652" s="32"/>
      <c r="P652" s="32"/>
      <c r="Q652" s="32"/>
      <c r="R652" s="32"/>
      <c r="S652" s="32"/>
      <c r="T652" s="32"/>
      <c r="U652" s="32"/>
      <c r="V652" s="32"/>
      <c r="W652" s="32"/>
      <c r="X652" s="32"/>
      <c r="Y652" s="32"/>
      <c r="Z652" s="32"/>
      <c r="AA652" s="32"/>
    </row>
    <row r="653" spans="1:27" ht="12.75" customHeight="1" x14ac:dyDescent="0.2">
      <c r="A653" s="31"/>
      <c r="B653" s="31"/>
      <c r="C653" s="31"/>
      <c r="D653" s="31"/>
      <c r="E653" s="31"/>
      <c r="F653" s="31"/>
      <c r="G653" s="32"/>
      <c r="H653" s="32"/>
      <c r="I653" s="32"/>
      <c r="J653" s="32"/>
      <c r="K653" s="32"/>
      <c r="L653" s="32"/>
      <c r="M653" s="32"/>
      <c r="N653" s="32"/>
      <c r="O653" s="32"/>
      <c r="P653" s="32"/>
      <c r="Q653" s="32"/>
      <c r="R653" s="32"/>
      <c r="S653" s="32"/>
      <c r="T653" s="32"/>
      <c r="U653" s="32"/>
      <c r="V653" s="32"/>
      <c r="W653" s="32"/>
      <c r="X653" s="32"/>
      <c r="Y653" s="32"/>
      <c r="Z653" s="32"/>
      <c r="AA653" s="32"/>
    </row>
    <row r="654" spans="1:27" ht="12.75" customHeight="1" x14ac:dyDescent="0.2">
      <c r="A654" s="31"/>
      <c r="B654" s="31"/>
      <c r="C654" s="31"/>
      <c r="D654" s="31"/>
      <c r="E654" s="31"/>
      <c r="F654" s="31"/>
      <c r="G654" s="32"/>
      <c r="H654" s="32"/>
      <c r="I654" s="32"/>
      <c r="J654" s="32"/>
      <c r="K654" s="32"/>
      <c r="L654" s="32"/>
      <c r="M654" s="32"/>
      <c r="N654" s="32"/>
      <c r="O654" s="32"/>
      <c r="P654" s="32"/>
      <c r="Q654" s="32"/>
      <c r="R654" s="32"/>
      <c r="S654" s="32"/>
      <c r="T654" s="32"/>
      <c r="U654" s="32"/>
      <c r="V654" s="32"/>
      <c r="W654" s="32"/>
      <c r="X654" s="32"/>
      <c r="Y654" s="32"/>
      <c r="Z654" s="32"/>
      <c r="AA654" s="32"/>
    </row>
    <row r="655" spans="1:27" ht="12.75" customHeight="1" x14ac:dyDescent="0.2">
      <c r="A655" s="31"/>
      <c r="B655" s="31"/>
      <c r="C655" s="31"/>
      <c r="D655" s="31"/>
      <c r="E655" s="31"/>
      <c r="F655" s="31"/>
      <c r="G655" s="32"/>
      <c r="H655" s="32"/>
      <c r="I655" s="32"/>
      <c r="J655" s="32"/>
      <c r="K655" s="32"/>
      <c r="L655" s="32"/>
      <c r="M655" s="32"/>
      <c r="N655" s="32"/>
      <c r="O655" s="32"/>
      <c r="P655" s="32"/>
      <c r="Q655" s="32"/>
      <c r="R655" s="32"/>
      <c r="S655" s="32"/>
      <c r="T655" s="32"/>
      <c r="U655" s="32"/>
      <c r="V655" s="32"/>
      <c r="W655" s="32"/>
      <c r="X655" s="32"/>
      <c r="Y655" s="32"/>
      <c r="Z655" s="32"/>
      <c r="AA655" s="32"/>
    </row>
    <row r="656" spans="1:27" ht="12.75" customHeight="1" x14ac:dyDescent="0.2">
      <c r="A656" s="31"/>
      <c r="B656" s="31"/>
      <c r="C656" s="31"/>
      <c r="D656" s="31"/>
      <c r="E656" s="31"/>
      <c r="F656" s="31"/>
      <c r="G656" s="32"/>
      <c r="H656" s="32"/>
      <c r="I656" s="32"/>
      <c r="J656" s="32"/>
      <c r="K656" s="32"/>
      <c r="L656" s="32"/>
      <c r="M656" s="32"/>
      <c r="N656" s="32"/>
      <c r="O656" s="32"/>
      <c r="P656" s="32"/>
      <c r="Q656" s="32"/>
      <c r="R656" s="32"/>
      <c r="S656" s="32"/>
      <c r="T656" s="32"/>
      <c r="U656" s="32"/>
      <c r="V656" s="32"/>
      <c r="W656" s="32"/>
      <c r="X656" s="32"/>
      <c r="Y656" s="32"/>
      <c r="Z656" s="32"/>
      <c r="AA656" s="32"/>
    </row>
    <row r="657" spans="1:27" ht="12.75" customHeight="1" x14ac:dyDescent="0.2">
      <c r="A657" s="31"/>
      <c r="B657" s="31"/>
      <c r="C657" s="31"/>
      <c r="D657" s="31"/>
      <c r="E657" s="31"/>
      <c r="F657" s="31"/>
      <c r="G657" s="32"/>
      <c r="H657" s="32"/>
      <c r="I657" s="32"/>
      <c r="J657" s="32"/>
      <c r="K657" s="32"/>
      <c r="L657" s="32"/>
      <c r="M657" s="32"/>
      <c r="N657" s="32"/>
      <c r="O657" s="32"/>
      <c r="P657" s="32"/>
      <c r="Q657" s="32"/>
      <c r="R657" s="32"/>
      <c r="S657" s="32"/>
      <c r="T657" s="32"/>
      <c r="U657" s="32"/>
      <c r="V657" s="32"/>
      <c r="W657" s="32"/>
      <c r="X657" s="32"/>
      <c r="Y657" s="32"/>
      <c r="Z657" s="32"/>
      <c r="AA657" s="32"/>
    </row>
    <row r="658" spans="1:27" ht="12.75" customHeight="1" x14ac:dyDescent="0.2">
      <c r="A658" s="31"/>
      <c r="B658" s="31"/>
      <c r="C658" s="31"/>
      <c r="D658" s="31"/>
      <c r="E658" s="31"/>
      <c r="F658" s="31"/>
      <c r="G658" s="32"/>
      <c r="H658" s="32"/>
      <c r="I658" s="32"/>
      <c r="J658" s="32"/>
      <c r="K658" s="32"/>
      <c r="L658" s="32"/>
      <c r="M658" s="32"/>
      <c r="N658" s="32"/>
      <c r="O658" s="32"/>
      <c r="P658" s="32"/>
      <c r="Q658" s="32"/>
      <c r="R658" s="32"/>
      <c r="S658" s="32"/>
      <c r="T658" s="32"/>
      <c r="U658" s="32"/>
      <c r="V658" s="32"/>
      <c r="W658" s="32"/>
      <c r="X658" s="32"/>
      <c r="Y658" s="32"/>
      <c r="Z658" s="32"/>
      <c r="AA658" s="32"/>
    </row>
    <row r="659" spans="1:27" ht="12.75" customHeight="1" x14ac:dyDescent="0.2">
      <c r="A659" s="31"/>
      <c r="B659" s="31"/>
      <c r="C659" s="31"/>
      <c r="D659" s="31"/>
      <c r="E659" s="31"/>
      <c r="F659" s="31"/>
      <c r="G659" s="32"/>
      <c r="H659" s="32"/>
      <c r="I659" s="32"/>
      <c r="J659" s="32"/>
      <c r="K659" s="32"/>
      <c r="L659" s="32"/>
      <c r="M659" s="32"/>
      <c r="N659" s="32"/>
      <c r="O659" s="32"/>
      <c r="P659" s="32"/>
      <c r="Q659" s="32"/>
      <c r="R659" s="32"/>
      <c r="S659" s="32"/>
      <c r="T659" s="32"/>
      <c r="U659" s="32"/>
      <c r="V659" s="32"/>
      <c r="W659" s="32"/>
      <c r="X659" s="32"/>
      <c r="Y659" s="32"/>
      <c r="Z659" s="32"/>
      <c r="AA659" s="32"/>
    </row>
    <row r="660" spans="1:27" ht="12.75" customHeight="1" x14ac:dyDescent="0.2">
      <c r="A660" s="31"/>
      <c r="B660" s="31"/>
      <c r="C660" s="31"/>
      <c r="D660" s="31"/>
      <c r="E660" s="31"/>
      <c r="F660" s="31"/>
      <c r="G660" s="32"/>
      <c r="H660" s="32"/>
      <c r="I660" s="32"/>
      <c r="J660" s="32"/>
      <c r="K660" s="32"/>
      <c r="L660" s="32"/>
      <c r="M660" s="32"/>
      <c r="N660" s="32"/>
      <c r="O660" s="32"/>
      <c r="P660" s="32"/>
      <c r="Q660" s="32"/>
      <c r="R660" s="32"/>
      <c r="S660" s="32"/>
      <c r="T660" s="32"/>
      <c r="U660" s="32"/>
      <c r="V660" s="32"/>
      <c r="W660" s="32"/>
      <c r="X660" s="32"/>
      <c r="Y660" s="32"/>
      <c r="Z660" s="32"/>
      <c r="AA660" s="32"/>
    </row>
    <row r="661" spans="1:27" ht="12.75" customHeight="1" x14ac:dyDescent="0.2">
      <c r="A661" s="31"/>
      <c r="B661" s="31"/>
      <c r="C661" s="31"/>
      <c r="D661" s="31"/>
      <c r="E661" s="31"/>
      <c r="F661" s="31"/>
      <c r="G661" s="32"/>
      <c r="H661" s="32"/>
      <c r="I661" s="32"/>
      <c r="J661" s="32"/>
      <c r="K661" s="32"/>
      <c r="L661" s="32"/>
      <c r="M661" s="32"/>
      <c r="N661" s="32"/>
      <c r="O661" s="32"/>
      <c r="P661" s="32"/>
      <c r="Q661" s="32"/>
      <c r="R661" s="32"/>
      <c r="S661" s="32"/>
      <c r="T661" s="32"/>
      <c r="U661" s="32"/>
      <c r="V661" s="32"/>
      <c r="W661" s="32"/>
      <c r="X661" s="32"/>
      <c r="Y661" s="32"/>
      <c r="Z661" s="32"/>
      <c r="AA661" s="32"/>
    </row>
    <row r="662" spans="1:27" ht="12.75" customHeight="1" x14ac:dyDescent="0.2">
      <c r="A662" s="31"/>
      <c r="B662" s="31"/>
      <c r="C662" s="31"/>
      <c r="D662" s="31"/>
      <c r="E662" s="31"/>
      <c r="F662" s="31"/>
      <c r="G662" s="32"/>
      <c r="H662" s="32"/>
      <c r="I662" s="32"/>
      <c r="J662" s="32"/>
      <c r="K662" s="32"/>
      <c r="L662" s="32"/>
      <c r="M662" s="32"/>
      <c r="N662" s="32"/>
      <c r="O662" s="32"/>
      <c r="P662" s="32"/>
      <c r="Q662" s="32"/>
      <c r="R662" s="32"/>
      <c r="S662" s="32"/>
      <c r="T662" s="32"/>
      <c r="U662" s="32"/>
      <c r="V662" s="32"/>
      <c r="W662" s="32"/>
      <c r="X662" s="32"/>
      <c r="Y662" s="32"/>
      <c r="Z662" s="32"/>
      <c r="AA662" s="32"/>
    </row>
    <row r="663" spans="1:27" ht="12.75" customHeight="1" x14ac:dyDescent="0.2">
      <c r="A663" s="31"/>
      <c r="B663" s="31"/>
      <c r="C663" s="31"/>
      <c r="D663" s="31"/>
      <c r="E663" s="31"/>
      <c r="F663" s="31"/>
      <c r="G663" s="32"/>
      <c r="H663" s="32"/>
      <c r="I663" s="32"/>
      <c r="J663" s="32"/>
      <c r="K663" s="32"/>
      <c r="L663" s="32"/>
      <c r="M663" s="32"/>
      <c r="N663" s="32"/>
      <c r="O663" s="32"/>
      <c r="P663" s="32"/>
      <c r="Q663" s="32"/>
      <c r="R663" s="32"/>
      <c r="S663" s="32"/>
      <c r="T663" s="32"/>
      <c r="U663" s="32"/>
      <c r="V663" s="32"/>
      <c r="W663" s="32"/>
      <c r="X663" s="32"/>
      <c r="Y663" s="32"/>
      <c r="Z663" s="32"/>
      <c r="AA663" s="32"/>
    </row>
    <row r="664" spans="1:27" ht="12.75" customHeight="1" x14ac:dyDescent="0.2">
      <c r="A664" s="31"/>
      <c r="B664" s="31"/>
      <c r="C664" s="31"/>
      <c r="D664" s="31"/>
      <c r="E664" s="31"/>
      <c r="F664" s="31"/>
      <c r="G664" s="32"/>
      <c r="H664" s="32"/>
      <c r="I664" s="32"/>
      <c r="J664" s="32"/>
      <c r="K664" s="32"/>
      <c r="L664" s="32"/>
      <c r="M664" s="32"/>
      <c r="N664" s="32"/>
      <c r="O664" s="32"/>
      <c r="P664" s="32"/>
      <c r="Q664" s="32"/>
      <c r="R664" s="32"/>
      <c r="S664" s="32"/>
      <c r="T664" s="32"/>
      <c r="U664" s="32"/>
      <c r="V664" s="32"/>
      <c r="W664" s="32"/>
      <c r="X664" s="32"/>
      <c r="Y664" s="32"/>
      <c r="Z664" s="32"/>
      <c r="AA664" s="32"/>
    </row>
    <row r="665" spans="1:27" ht="12.75" customHeight="1" x14ac:dyDescent="0.2">
      <c r="A665" s="31"/>
      <c r="B665" s="31"/>
      <c r="C665" s="31"/>
      <c r="D665" s="31"/>
      <c r="E665" s="31"/>
      <c r="F665" s="31"/>
      <c r="G665" s="32"/>
      <c r="H665" s="32"/>
      <c r="I665" s="32"/>
      <c r="J665" s="32"/>
      <c r="K665" s="32"/>
      <c r="L665" s="32"/>
      <c r="M665" s="32"/>
      <c r="N665" s="32"/>
      <c r="O665" s="32"/>
      <c r="P665" s="32"/>
      <c r="Q665" s="32"/>
      <c r="R665" s="32"/>
      <c r="S665" s="32"/>
      <c r="T665" s="32"/>
      <c r="U665" s="32"/>
      <c r="V665" s="32"/>
      <c r="W665" s="32"/>
      <c r="X665" s="32"/>
      <c r="Y665" s="32"/>
      <c r="Z665" s="32"/>
      <c r="AA665" s="32"/>
    </row>
    <row r="666" spans="1:27" ht="12.75" customHeight="1" x14ac:dyDescent="0.2">
      <c r="A666" s="31"/>
      <c r="B666" s="31"/>
      <c r="C666" s="31"/>
      <c r="D666" s="31"/>
      <c r="E666" s="31"/>
      <c r="F666" s="31"/>
      <c r="G666" s="32"/>
      <c r="H666" s="32"/>
      <c r="I666" s="32"/>
      <c r="J666" s="32"/>
      <c r="K666" s="32"/>
      <c r="L666" s="32"/>
      <c r="M666" s="32"/>
      <c r="N666" s="32"/>
      <c r="O666" s="32"/>
      <c r="P666" s="32"/>
      <c r="Q666" s="32"/>
      <c r="R666" s="32"/>
      <c r="S666" s="32"/>
      <c r="T666" s="32"/>
      <c r="U666" s="32"/>
      <c r="V666" s="32"/>
      <c r="W666" s="32"/>
      <c r="X666" s="32"/>
      <c r="Y666" s="32"/>
      <c r="Z666" s="32"/>
      <c r="AA666" s="32"/>
    </row>
    <row r="667" spans="1:27" ht="12.75" customHeight="1" x14ac:dyDescent="0.2">
      <c r="A667" s="31"/>
      <c r="B667" s="31"/>
      <c r="C667" s="31"/>
      <c r="D667" s="31"/>
      <c r="E667" s="31"/>
      <c r="F667" s="31"/>
      <c r="G667" s="32"/>
      <c r="H667" s="32"/>
      <c r="I667" s="32"/>
      <c r="J667" s="32"/>
      <c r="K667" s="32"/>
      <c r="L667" s="32"/>
      <c r="M667" s="32"/>
      <c r="N667" s="32"/>
      <c r="O667" s="32"/>
      <c r="P667" s="32"/>
      <c r="Q667" s="32"/>
      <c r="R667" s="32"/>
      <c r="S667" s="32"/>
      <c r="T667" s="32"/>
      <c r="U667" s="32"/>
      <c r="V667" s="32"/>
      <c r="W667" s="32"/>
      <c r="X667" s="32"/>
      <c r="Y667" s="32"/>
      <c r="Z667" s="32"/>
      <c r="AA667" s="32"/>
    </row>
    <row r="668" spans="1:27" ht="12.75" customHeight="1" x14ac:dyDescent="0.2">
      <c r="A668" s="31"/>
      <c r="B668" s="31"/>
      <c r="C668" s="31"/>
      <c r="D668" s="31"/>
      <c r="E668" s="31"/>
      <c r="F668" s="31"/>
      <c r="G668" s="32"/>
      <c r="H668" s="32"/>
      <c r="I668" s="32"/>
      <c r="J668" s="32"/>
      <c r="K668" s="32"/>
      <c r="L668" s="32"/>
      <c r="M668" s="32"/>
      <c r="N668" s="32"/>
      <c r="O668" s="32"/>
      <c r="P668" s="32"/>
      <c r="Q668" s="32"/>
      <c r="R668" s="32"/>
      <c r="S668" s="32"/>
      <c r="T668" s="32"/>
      <c r="U668" s="32"/>
      <c r="V668" s="32"/>
      <c r="W668" s="32"/>
      <c r="X668" s="32"/>
      <c r="Y668" s="32"/>
      <c r="Z668" s="32"/>
      <c r="AA668" s="32"/>
    </row>
    <row r="669" spans="1:27" ht="12.75" customHeight="1" x14ac:dyDescent="0.2">
      <c r="A669" s="31"/>
      <c r="B669" s="31"/>
      <c r="C669" s="31"/>
      <c r="D669" s="31"/>
      <c r="E669" s="31"/>
      <c r="F669" s="31"/>
      <c r="G669" s="32"/>
      <c r="H669" s="32"/>
      <c r="I669" s="32"/>
      <c r="J669" s="32"/>
      <c r="K669" s="32"/>
      <c r="L669" s="32"/>
      <c r="M669" s="32"/>
      <c r="N669" s="32"/>
      <c r="O669" s="32"/>
      <c r="P669" s="32"/>
      <c r="Q669" s="32"/>
      <c r="R669" s="32"/>
      <c r="S669" s="32"/>
      <c r="T669" s="32"/>
      <c r="U669" s="32"/>
      <c r="V669" s="32"/>
      <c r="W669" s="32"/>
      <c r="X669" s="32"/>
      <c r="Y669" s="32"/>
      <c r="Z669" s="32"/>
      <c r="AA669" s="32"/>
    </row>
    <row r="670" spans="1:27" ht="12.75" customHeight="1" x14ac:dyDescent="0.2">
      <c r="A670" s="31"/>
      <c r="B670" s="31"/>
      <c r="C670" s="31"/>
      <c r="D670" s="31"/>
      <c r="E670" s="31"/>
      <c r="F670" s="31"/>
      <c r="G670" s="32"/>
      <c r="H670" s="32"/>
      <c r="I670" s="32"/>
      <c r="J670" s="32"/>
      <c r="K670" s="32"/>
      <c r="L670" s="32"/>
      <c r="M670" s="32"/>
      <c r="N670" s="32"/>
      <c r="O670" s="32"/>
      <c r="P670" s="32"/>
      <c r="Q670" s="32"/>
      <c r="R670" s="32"/>
      <c r="S670" s="32"/>
      <c r="T670" s="32"/>
      <c r="U670" s="32"/>
      <c r="V670" s="32"/>
      <c r="W670" s="32"/>
      <c r="X670" s="32"/>
      <c r="Y670" s="32"/>
      <c r="Z670" s="32"/>
      <c r="AA670" s="32"/>
    </row>
    <row r="671" spans="1:27" ht="12.75" customHeight="1" x14ac:dyDescent="0.2">
      <c r="A671" s="31"/>
      <c r="B671" s="31"/>
      <c r="C671" s="31"/>
      <c r="D671" s="31"/>
      <c r="E671" s="31"/>
      <c r="F671" s="31"/>
      <c r="G671" s="32"/>
      <c r="H671" s="32"/>
      <c r="I671" s="32"/>
      <c r="J671" s="32"/>
      <c r="K671" s="32"/>
      <c r="L671" s="32"/>
      <c r="M671" s="32"/>
      <c r="N671" s="32"/>
      <c r="O671" s="32"/>
      <c r="P671" s="32"/>
      <c r="Q671" s="32"/>
      <c r="R671" s="32"/>
      <c r="S671" s="32"/>
      <c r="T671" s="32"/>
      <c r="U671" s="32"/>
      <c r="V671" s="32"/>
      <c r="W671" s="32"/>
      <c r="X671" s="32"/>
      <c r="Y671" s="32"/>
      <c r="Z671" s="32"/>
      <c r="AA671" s="32"/>
    </row>
    <row r="672" spans="1:27" ht="12.75" customHeight="1" x14ac:dyDescent="0.2">
      <c r="A672" s="31"/>
      <c r="B672" s="31"/>
      <c r="C672" s="31"/>
      <c r="D672" s="31"/>
      <c r="E672" s="31"/>
      <c r="F672" s="31"/>
      <c r="G672" s="32"/>
      <c r="H672" s="32"/>
      <c r="I672" s="32"/>
      <c r="J672" s="32"/>
      <c r="K672" s="32"/>
      <c r="L672" s="32"/>
      <c r="M672" s="32"/>
      <c r="N672" s="32"/>
      <c r="O672" s="32"/>
      <c r="P672" s="32"/>
      <c r="Q672" s="32"/>
      <c r="R672" s="32"/>
      <c r="S672" s="32"/>
      <c r="T672" s="32"/>
      <c r="U672" s="32"/>
      <c r="V672" s="32"/>
      <c r="W672" s="32"/>
      <c r="X672" s="32"/>
      <c r="Y672" s="32"/>
      <c r="Z672" s="32"/>
      <c r="AA672" s="32"/>
    </row>
    <row r="673" spans="1:27" ht="12.75" customHeight="1" x14ac:dyDescent="0.2">
      <c r="A673" s="31"/>
      <c r="B673" s="31"/>
      <c r="C673" s="31"/>
      <c r="D673" s="31"/>
      <c r="E673" s="31"/>
      <c r="F673" s="31"/>
      <c r="G673" s="32"/>
      <c r="H673" s="32"/>
      <c r="I673" s="32"/>
      <c r="J673" s="32"/>
      <c r="K673" s="32"/>
      <c r="L673" s="32"/>
      <c r="M673" s="32"/>
      <c r="N673" s="32"/>
      <c r="O673" s="32"/>
      <c r="P673" s="32"/>
      <c r="Q673" s="32"/>
      <c r="R673" s="32"/>
      <c r="S673" s="32"/>
      <c r="T673" s="32"/>
      <c r="U673" s="32"/>
      <c r="V673" s="32"/>
      <c r="W673" s="32"/>
      <c r="X673" s="32"/>
      <c r="Y673" s="32"/>
      <c r="Z673" s="32"/>
      <c r="AA673" s="32"/>
    </row>
    <row r="674" spans="1:27" ht="12.75" customHeight="1" x14ac:dyDescent="0.2">
      <c r="A674" s="31"/>
      <c r="B674" s="31"/>
      <c r="C674" s="31"/>
      <c r="D674" s="31"/>
      <c r="E674" s="31"/>
      <c r="F674" s="31"/>
      <c r="G674" s="32"/>
      <c r="H674" s="32"/>
      <c r="I674" s="32"/>
      <c r="J674" s="32"/>
      <c r="K674" s="32"/>
      <c r="L674" s="32"/>
      <c r="M674" s="32"/>
      <c r="N674" s="32"/>
      <c r="O674" s="32"/>
      <c r="P674" s="32"/>
      <c r="Q674" s="32"/>
      <c r="R674" s="32"/>
      <c r="S674" s="32"/>
      <c r="T674" s="32"/>
      <c r="U674" s="32"/>
      <c r="V674" s="32"/>
      <c r="W674" s="32"/>
      <c r="X674" s="32"/>
      <c r="Y674" s="32"/>
      <c r="Z674" s="32"/>
      <c r="AA674" s="32"/>
    </row>
    <row r="675" spans="1:27" ht="12.75" customHeight="1" x14ac:dyDescent="0.2">
      <c r="A675" s="31"/>
      <c r="B675" s="31"/>
      <c r="C675" s="31"/>
      <c r="D675" s="31"/>
      <c r="E675" s="31"/>
      <c r="F675" s="31"/>
      <c r="G675" s="32"/>
      <c r="H675" s="32"/>
      <c r="I675" s="32"/>
      <c r="J675" s="32"/>
      <c r="K675" s="32"/>
      <c r="L675" s="32"/>
      <c r="M675" s="32"/>
      <c r="N675" s="32"/>
      <c r="O675" s="32"/>
      <c r="P675" s="32"/>
      <c r="Q675" s="32"/>
      <c r="R675" s="32"/>
      <c r="S675" s="32"/>
      <c r="T675" s="32"/>
      <c r="U675" s="32"/>
      <c r="V675" s="32"/>
      <c r="W675" s="32"/>
      <c r="X675" s="32"/>
      <c r="Y675" s="32"/>
      <c r="Z675" s="32"/>
      <c r="AA675" s="32"/>
    </row>
    <row r="676" spans="1:27" ht="12.75" customHeight="1" x14ac:dyDescent="0.2">
      <c r="A676" s="31"/>
      <c r="B676" s="31"/>
      <c r="C676" s="31"/>
      <c r="D676" s="31"/>
      <c r="E676" s="31"/>
      <c r="F676" s="31"/>
      <c r="G676" s="32"/>
      <c r="H676" s="32"/>
      <c r="I676" s="32"/>
      <c r="J676" s="32"/>
      <c r="K676" s="32"/>
      <c r="L676" s="32"/>
      <c r="M676" s="32"/>
      <c r="N676" s="32"/>
      <c r="O676" s="32"/>
      <c r="P676" s="32"/>
      <c r="Q676" s="32"/>
      <c r="R676" s="32"/>
      <c r="S676" s="32"/>
      <c r="T676" s="32"/>
      <c r="U676" s="32"/>
      <c r="V676" s="32"/>
      <c r="W676" s="32"/>
      <c r="X676" s="32"/>
      <c r="Y676" s="32"/>
      <c r="Z676" s="32"/>
      <c r="AA676" s="32"/>
    </row>
    <row r="677" spans="1:27" ht="12.75" customHeight="1" x14ac:dyDescent="0.2">
      <c r="A677" s="31"/>
      <c r="B677" s="31"/>
      <c r="C677" s="31"/>
      <c r="D677" s="31"/>
      <c r="E677" s="31"/>
      <c r="F677" s="31"/>
      <c r="G677" s="32"/>
      <c r="H677" s="32"/>
      <c r="I677" s="32"/>
      <c r="J677" s="32"/>
      <c r="K677" s="32"/>
      <c r="L677" s="32"/>
      <c r="M677" s="32"/>
      <c r="N677" s="32"/>
      <c r="O677" s="32"/>
      <c r="P677" s="32"/>
      <c r="Q677" s="32"/>
      <c r="R677" s="32"/>
      <c r="S677" s="32"/>
      <c r="T677" s="32"/>
      <c r="U677" s="32"/>
      <c r="V677" s="32"/>
      <c r="W677" s="32"/>
      <c r="X677" s="32"/>
      <c r="Y677" s="32"/>
      <c r="Z677" s="32"/>
      <c r="AA677" s="32"/>
    </row>
    <row r="678" spans="1:27" ht="12.75" customHeight="1" x14ac:dyDescent="0.2">
      <c r="A678" s="31"/>
      <c r="B678" s="31"/>
      <c r="C678" s="31"/>
      <c r="D678" s="31"/>
      <c r="E678" s="31"/>
      <c r="F678" s="31"/>
      <c r="G678" s="32"/>
      <c r="H678" s="32"/>
      <c r="I678" s="32"/>
      <c r="J678" s="32"/>
      <c r="K678" s="32"/>
      <c r="L678" s="32"/>
      <c r="M678" s="32"/>
      <c r="N678" s="32"/>
      <c r="O678" s="32"/>
      <c r="P678" s="32"/>
      <c r="Q678" s="32"/>
      <c r="R678" s="32"/>
      <c r="S678" s="32"/>
      <c r="T678" s="32"/>
      <c r="U678" s="32"/>
      <c r="V678" s="32"/>
      <c r="W678" s="32"/>
      <c r="X678" s="32"/>
      <c r="Y678" s="32"/>
      <c r="Z678" s="32"/>
      <c r="AA678" s="32"/>
    </row>
    <row r="679" spans="1:27" ht="12.75" customHeight="1" x14ac:dyDescent="0.2">
      <c r="A679" s="31"/>
      <c r="B679" s="31"/>
      <c r="C679" s="31"/>
      <c r="D679" s="31"/>
      <c r="E679" s="31"/>
      <c r="F679" s="31"/>
      <c r="G679" s="32"/>
      <c r="H679" s="32"/>
      <c r="I679" s="32"/>
      <c r="J679" s="32"/>
      <c r="K679" s="32"/>
      <c r="L679" s="32"/>
      <c r="M679" s="32"/>
      <c r="N679" s="32"/>
      <c r="O679" s="32"/>
      <c r="P679" s="32"/>
      <c r="Q679" s="32"/>
      <c r="R679" s="32"/>
      <c r="S679" s="32"/>
      <c r="T679" s="32"/>
      <c r="U679" s="32"/>
      <c r="V679" s="32"/>
      <c r="W679" s="32"/>
      <c r="X679" s="32"/>
      <c r="Y679" s="32"/>
      <c r="Z679" s="32"/>
      <c r="AA679" s="32"/>
    </row>
    <row r="680" spans="1:27" ht="12.75" customHeight="1" x14ac:dyDescent="0.2">
      <c r="A680" s="31"/>
      <c r="B680" s="31"/>
      <c r="C680" s="31"/>
      <c r="D680" s="31"/>
      <c r="E680" s="31"/>
      <c r="F680" s="31"/>
      <c r="G680" s="32"/>
      <c r="H680" s="32"/>
      <c r="I680" s="32"/>
      <c r="J680" s="32"/>
      <c r="K680" s="32"/>
      <c r="L680" s="32"/>
      <c r="M680" s="32"/>
      <c r="N680" s="32"/>
      <c r="O680" s="32"/>
      <c r="P680" s="32"/>
      <c r="Q680" s="32"/>
      <c r="R680" s="32"/>
      <c r="S680" s="32"/>
      <c r="T680" s="32"/>
      <c r="U680" s="32"/>
      <c r="V680" s="32"/>
      <c r="W680" s="32"/>
      <c r="X680" s="32"/>
      <c r="Y680" s="32"/>
      <c r="Z680" s="32"/>
      <c r="AA680" s="32"/>
    </row>
    <row r="681" spans="1:27" ht="12.75" customHeight="1" x14ac:dyDescent="0.2">
      <c r="A681" s="31"/>
      <c r="B681" s="31"/>
      <c r="C681" s="31"/>
      <c r="D681" s="31"/>
      <c r="E681" s="31"/>
      <c r="F681" s="31"/>
      <c r="G681" s="32"/>
      <c r="H681" s="32"/>
      <c r="I681" s="32"/>
      <c r="J681" s="32"/>
      <c r="K681" s="32"/>
      <c r="L681" s="32"/>
      <c r="M681" s="32"/>
      <c r="N681" s="32"/>
      <c r="O681" s="32"/>
      <c r="P681" s="32"/>
      <c r="Q681" s="32"/>
      <c r="R681" s="32"/>
      <c r="S681" s="32"/>
      <c r="T681" s="32"/>
      <c r="U681" s="32"/>
      <c r="V681" s="32"/>
      <c r="W681" s="32"/>
      <c r="X681" s="32"/>
      <c r="Y681" s="32"/>
      <c r="Z681" s="32"/>
      <c r="AA681" s="32"/>
    </row>
    <row r="682" spans="1:27" ht="12.75" customHeight="1" x14ac:dyDescent="0.2">
      <c r="A682" s="31"/>
      <c r="B682" s="31"/>
      <c r="C682" s="31"/>
      <c r="D682" s="31"/>
      <c r="E682" s="31"/>
      <c r="F682" s="31"/>
      <c r="G682" s="32"/>
      <c r="H682" s="32"/>
      <c r="I682" s="32"/>
      <c r="J682" s="32"/>
      <c r="K682" s="32"/>
      <c r="L682" s="32"/>
      <c r="M682" s="32"/>
      <c r="N682" s="32"/>
      <c r="O682" s="32"/>
      <c r="P682" s="32"/>
      <c r="Q682" s="32"/>
      <c r="R682" s="32"/>
      <c r="S682" s="32"/>
      <c r="T682" s="32"/>
      <c r="U682" s="32"/>
      <c r="V682" s="32"/>
      <c r="W682" s="32"/>
      <c r="X682" s="32"/>
      <c r="Y682" s="32"/>
      <c r="Z682" s="32"/>
      <c r="AA682" s="32"/>
    </row>
    <row r="683" spans="1:27" ht="12.75" customHeight="1" x14ac:dyDescent="0.2">
      <c r="A683" s="31"/>
      <c r="B683" s="31"/>
      <c r="C683" s="31"/>
      <c r="D683" s="31"/>
      <c r="E683" s="31"/>
      <c r="F683" s="31"/>
      <c r="G683" s="32"/>
      <c r="H683" s="32"/>
      <c r="I683" s="32"/>
      <c r="J683" s="32"/>
      <c r="K683" s="32"/>
      <c r="L683" s="32"/>
      <c r="M683" s="32"/>
      <c r="N683" s="32"/>
      <c r="O683" s="32"/>
      <c r="P683" s="32"/>
      <c r="Q683" s="32"/>
      <c r="R683" s="32"/>
      <c r="S683" s="32"/>
      <c r="T683" s="32"/>
      <c r="U683" s="32"/>
      <c r="V683" s="32"/>
      <c r="W683" s="32"/>
      <c r="X683" s="32"/>
      <c r="Y683" s="32"/>
      <c r="Z683" s="32"/>
      <c r="AA683" s="32"/>
    </row>
    <row r="684" spans="1:27" ht="12.75" customHeight="1" x14ac:dyDescent="0.2">
      <c r="A684" s="31"/>
      <c r="B684" s="31"/>
      <c r="C684" s="31"/>
      <c r="D684" s="31"/>
      <c r="E684" s="31"/>
      <c r="F684" s="31"/>
      <c r="G684" s="32"/>
      <c r="H684" s="32"/>
      <c r="I684" s="32"/>
      <c r="J684" s="32"/>
      <c r="K684" s="32"/>
      <c r="L684" s="32"/>
      <c r="M684" s="32"/>
      <c r="N684" s="32"/>
      <c r="O684" s="32"/>
      <c r="P684" s="32"/>
      <c r="Q684" s="32"/>
      <c r="R684" s="32"/>
      <c r="S684" s="32"/>
      <c r="T684" s="32"/>
      <c r="U684" s="32"/>
      <c r="V684" s="32"/>
      <c r="W684" s="32"/>
      <c r="X684" s="32"/>
      <c r="Y684" s="32"/>
      <c r="Z684" s="32"/>
      <c r="AA684" s="32"/>
    </row>
    <row r="685" spans="1:27" ht="12.75" customHeight="1" x14ac:dyDescent="0.2">
      <c r="A685" s="31"/>
      <c r="B685" s="31"/>
      <c r="C685" s="31"/>
      <c r="D685" s="31"/>
      <c r="E685" s="31"/>
      <c r="F685" s="31"/>
      <c r="G685" s="32"/>
      <c r="H685" s="32"/>
      <c r="I685" s="32"/>
      <c r="J685" s="32"/>
      <c r="K685" s="32"/>
      <c r="L685" s="32"/>
      <c r="M685" s="32"/>
      <c r="N685" s="32"/>
      <c r="O685" s="32"/>
      <c r="P685" s="32"/>
      <c r="Q685" s="32"/>
      <c r="R685" s="32"/>
      <c r="S685" s="32"/>
      <c r="T685" s="32"/>
      <c r="U685" s="32"/>
      <c r="V685" s="32"/>
      <c r="W685" s="32"/>
      <c r="X685" s="32"/>
      <c r="Y685" s="32"/>
      <c r="Z685" s="32"/>
      <c r="AA685" s="32"/>
    </row>
    <row r="686" spans="1:27" ht="12.75" customHeight="1" x14ac:dyDescent="0.2">
      <c r="A686" s="31"/>
      <c r="B686" s="31"/>
      <c r="C686" s="31"/>
      <c r="D686" s="31"/>
      <c r="E686" s="31"/>
      <c r="F686" s="31"/>
      <c r="G686" s="32"/>
      <c r="H686" s="32"/>
      <c r="I686" s="32"/>
      <c r="J686" s="32"/>
      <c r="K686" s="32"/>
      <c r="L686" s="32"/>
      <c r="M686" s="32"/>
      <c r="N686" s="32"/>
      <c r="O686" s="32"/>
      <c r="P686" s="32"/>
      <c r="Q686" s="32"/>
      <c r="R686" s="32"/>
      <c r="S686" s="32"/>
      <c r="T686" s="32"/>
      <c r="U686" s="32"/>
      <c r="V686" s="32"/>
      <c r="W686" s="32"/>
      <c r="X686" s="32"/>
      <c r="Y686" s="32"/>
      <c r="Z686" s="32"/>
      <c r="AA686" s="32"/>
    </row>
    <row r="687" spans="1:27" ht="12.75" customHeight="1" x14ac:dyDescent="0.2">
      <c r="A687" s="31"/>
      <c r="B687" s="31"/>
      <c r="C687" s="31"/>
      <c r="D687" s="31"/>
      <c r="E687" s="31"/>
      <c r="F687" s="31"/>
      <c r="G687" s="32"/>
      <c r="H687" s="32"/>
      <c r="I687" s="32"/>
      <c r="J687" s="32"/>
      <c r="K687" s="32"/>
      <c r="L687" s="32"/>
      <c r="M687" s="32"/>
      <c r="N687" s="32"/>
      <c r="O687" s="32"/>
      <c r="P687" s="32"/>
      <c r="Q687" s="32"/>
      <c r="R687" s="32"/>
      <c r="S687" s="32"/>
      <c r="T687" s="32"/>
      <c r="U687" s="32"/>
      <c r="V687" s="32"/>
      <c r="W687" s="32"/>
      <c r="X687" s="32"/>
      <c r="Y687" s="32"/>
      <c r="Z687" s="32"/>
      <c r="AA687" s="32"/>
    </row>
    <row r="688" spans="1:27" ht="12.75" customHeight="1" x14ac:dyDescent="0.2">
      <c r="A688" s="31"/>
      <c r="B688" s="31"/>
      <c r="C688" s="31"/>
      <c r="D688" s="31"/>
      <c r="E688" s="31"/>
      <c r="F688" s="31"/>
      <c r="G688" s="32"/>
      <c r="H688" s="32"/>
      <c r="I688" s="32"/>
      <c r="J688" s="32"/>
      <c r="K688" s="32"/>
      <c r="L688" s="32"/>
      <c r="M688" s="32"/>
      <c r="N688" s="32"/>
      <c r="O688" s="32"/>
      <c r="P688" s="32"/>
      <c r="Q688" s="32"/>
      <c r="R688" s="32"/>
      <c r="S688" s="32"/>
      <c r="T688" s="32"/>
      <c r="U688" s="32"/>
      <c r="V688" s="32"/>
      <c r="W688" s="32"/>
      <c r="X688" s="32"/>
      <c r="Y688" s="32"/>
      <c r="Z688" s="32"/>
      <c r="AA688" s="32"/>
    </row>
    <row r="689" spans="1:27" ht="12.75" customHeight="1" x14ac:dyDescent="0.2">
      <c r="A689" s="31"/>
      <c r="B689" s="31"/>
      <c r="C689" s="31"/>
      <c r="D689" s="31"/>
      <c r="E689" s="31"/>
      <c r="F689" s="31"/>
      <c r="G689" s="32"/>
      <c r="H689" s="32"/>
      <c r="I689" s="32"/>
      <c r="J689" s="32"/>
      <c r="K689" s="32"/>
      <c r="L689" s="32"/>
      <c r="M689" s="32"/>
      <c r="N689" s="32"/>
      <c r="O689" s="32"/>
      <c r="P689" s="32"/>
      <c r="Q689" s="32"/>
      <c r="R689" s="32"/>
      <c r="S689" s="32"/>
      <c r="T689" s="32"/>
      <c r="U689" s="32"/>
      <c r="V689" s="32"/>
      <c r="W689" s="32"/>
      <c r="X689" s="32"/>
      <c r="Y689" s="32"/>
      <c r="Z689" s="32"/>
      <c r="AA689" s="32"/>
    </row>
    <row r="690" spans="1:27" ht="12.75" customHeight="1" x14ac:dyDescent="0.2">
      <c r="A690" s="31"/>
      <c r="B690" s="31"/>
      <c r="C690" s="31"/>
      <c r="D690" s="31"/>
      <c r="E690" s="31"/>
      <c r="F690" s="31"/>
      <c r="G690" s="32"/>
      <c r="H690" s="32"/>
      <c r="I690" s="32"/>
      <c r="J690" s="32"/>
      <c r="K690" s="32"/>
      <c r="L690" s="32"/>
      <c r="M690" s="32"/>
      <c r="N690" s="32"/>
      <c r="O690" s="32"/>
      <c r="P690" s="32"/>
      <c r="Q690" s="32"/>
      <c r="R690" s="32"/>
      <c r="S690" s="32"/>
      <c r="T690" s="32"/>
      <c r="U690" s="32"/>
      <c r="V690" s="32"/>
      <c r="W690" s="32"/>
      <c r="X690" s="32"/>
      <c r="Y690" s="32"/>
      <c r="Z690" s="32"/>
      <c r="AA690" s="32"/>
    </row>
    <row r="691" spans="1:27" ht="12.75" customHeight="1" x14ac:dyDescent="0.2">
      <c r="A691" s="31"/>
      <c r="B691" s="31"/>
      <c r="C691" s="31"/>
      <c r="D691" s="31"/>
      <c r="E691" s="31"/>
      <c r="F691" s="31"/>
      <c r="G691" s="32"/>
      <c r="H691" s="32"/>
      <c r="I691" s="32"/>
      <c r="J691" s="32"/>
      <c r="K691" s="32"/>
      <c r="L691" s="32"/>
      <c r="M691" s="32"/>
      <c r="N691" s="32"/>
      <c r="O691" s="32"/>
      <c r="P691" s="32"/>
      <c r="Q691" s="32"/>
      <c r="R691" s="32"/>
      <c r="S691" s="32"/>
      <c r="T691" s="32"/>
      <c r="U691" s="32"/>
      <c r="V691" s="32"/>
      <c r="W691" s="32"/>
      <c r="X691" s="32"/>
      <c r="Y691" s="32"/>
      <c r="Z691" s="32"/>
      <c r="AA691" s="32"/>
    </row>
    <row r="692" spans="1:27" ht="12.75" customHeight="1" x14ac:dyDescent="0.2">
      <c r="A692" s="31"/>
      <c r="B692" s="31"/>
      <c r="C692" s="31"/>
      <c r="D692" s="31"/>
      <c r="E692" s="31"/>
      <c r="F692" s="31"/>
      <c r="G692" s="32"/>
      <c r="H692" s="32"/>
      <c r="I692" s="32"/>
      <c r="J692" s="32"/>
      <c r="K692" s="32"/>
      <c r="L692" s="32"/>
      <c r="M692" s="32"/>
      <c r="N692" s="32"/>
      <c r="O692" s="32"/>
      <c r="P692" s="32"/>
      <c r="Q692" s="32"/>
      <c r="R692" s="32"/>
      <c r="S692" s="32"/>
      <c r="T692" s="32"/>
      <c r="U692" s="32"/>
      <c r="V692" s="32"/>
      <c r="W692" s="32"/>
      <c r="X692" s="32"/>
      <c r="Y692" s="32"/>
      <c r="Z692" s="32"/>
      <c r="AA692" s="32"/>
    </row>
    <row r="693" spans="1:27" ht="12.75" customHeight="1" x14ac:dyDescent="0.2">
      <c r="A693" s="31"/>
      <c r="B693" s="31"/>
      <c r="C693" s="31"/>
      <c r="D693" s="31"/>
      <c r="E693" s="31"/>
      <c r="F693" s="31"/>
      <c r="G693" s="32"/>
      <c r="H693" s="32"/>
      <c r="I693" s="32"/>
      <c r="J693" s="32"/>
      <c r="K693" s="32"/>
      <c r="L693" s="32"/>
      <c r="M693" s="32"/>
      <c r="N693" s="32"/>
      <c r="O693" s="32"/>
      <c r="P693" s="32"/>
      <c r="Q693" s="32"/>
      <c r="R693" s="32"/>
      <c r="S693" s="32"/>
      <c r="T693" s="32"/>
      <c r="U693" s="32"/>
      <c r="V693" s="32"/>
      <c r="W693" s="32"/>
      <c r="X693" s="32"/>
      <c r="Y693" s="32"/>
      <c r="Z693" s="32"/>
      <c r="AA693" s="32"/>
    </row>
    <row r="694" spans="1:27" ht="12.75" customHeight="1" x14ac:dyDescent="0.2">
      <c r="A694" s="31"/>
      <c r="B694" s="31"/>
      <c r="C694" s="31"/>
      <c r="D694" s="31"/>
      <c r="E694" s="31"/>
      <c r="F694" s="31"/>
      <c r="G694" s="32"/>
      <c r="H694" s="32"/>
      <c r="I694" s="32"/>
      <c r="J694" s="32"/>
      <c r="K694" s="32"/>
      <c r="L694" s="32"/>
      <c r="M694" s="32"/>
      <c r="N694" s="32"/>
      <c r="O694" s="32"/>
      <c r="P694" s="32"/>
      <c r="Q694" s="32"/>
      <c r="R694" s="32"/>
      <c r="S694" s="32"/>
      <c r="T694" s="32"/>
      <c r="U694" s="32"/>
      <c r="V694" s="32"/>
      <c r="W694" s="32"/>
      <c r="X694" s="32"/>
      <c r="Y694" s="32"/>
      <c r="Z694" s="32"/>
      <c r="AA694" s="32"/>
    </row>
    <row r="695" spans="1:27" ht="12.75" customHeight="1" x14ac:dyDescent="0.2">
      <c r="A695" s="31"/>
      <c r="B695" s="31"/>
      <c r="C695" s="31"/>
      <c r="D695" s="31"/>
      <c r="E695" s="31"/>
      <c r="F695" s="31"/>
      <c r="G695" s="32"/>
      <c r="H695" s="32"/>
      <c r="I695" s="32"/>
      <c r="J695" s="32"/>
      <c r="K695" s="32"/>
      <c r="L695" s="32"/>
      <c r="M695" s="32"/>
      <c r="N695" s="32"/>
      <c r="O695" s="32"/>
      <c r="P695" s="32"/>
      <c r="Q695" s="32"/>
      <c r="R695" s="32"/>
      <c r="S695" s="32"/>
      <c r="T695" s="32"/>
      <c r="U695" s="32"/>
      <c r="V695" s="32"/>
      <c r="W695" s="32"/>
      <c r="X695" s="32"/>
      <c r="Y695" s="32"/>
      <c r="Z695" s="32"/>
      <c r="AA695" s="32"/>
    </row>
    <row r="696" spans="1:27" ht="12.75" customHeight="1" x14ac:dyDescent="0.2">
      <c r="A696" s="31"/>
      <c r="B696" s="31"/>
      <c r="C696" s="31"/>
      <c r="D696" s="31"/>
      <c r="E696" s="31"/>
      <c r="F696" s="31"/>
      <c r="G696" s="32"/>
      <c r="H696" s="32"/>
      <c r="I696" s="32"/>
      <c r="J696" s="32"/>
      <c r="K696" s="32"/>
      <c r="L696" s="32"/>
      <c r="M696" s="32"/>
      <c r="N696" s="32"/>
      <c r="O696" s="32"/>
      <c r="P696" s="32"/>
      <c r="Q696" s="32"/>
      <c r="R696" s="32"/>
      <c r="S696" s="32"/>
      <c r="T696" s="32"/>
      <c r="U696" s="32"/>
      <c r="V696" s="32"/>
      <c r="W696" s="32"/>
      <c r="X696" s="32"/>
      <c r="Y696" s="32"/>
      <c r="Z696" s="32"/>
      <c r="AA696" s="32"/>
    </row>
    <row r="697" spans="1:27" ht="12.75" customHeight="1" x14ac:dyDescent="0.2">
      <c r="A697" s="31"/>
      <c r="B697" s="31"/>
      <c r="C697" s="31"/>
      <c r="D697" s="31"/>
      <c r="E697" s="31"/>
      <c r="F697" s="31"/>
      <c r="G697" s="32"/>
      <c r="H697" s="32"/>
      <c r="I697" s="32"/>
      <c r="J697" s="32"/>
      <c r="K697" s="32"/>
      <c r="L697" s="32"/>
      <c r="M697" s="32"/>
      <c r="N697" s="32"/>
      <c r="O697" s="32"/>
      <c r="P697" s="32"/>
      <c r="Q697" s="32"/>
      <c r="R697" s="32"/>
      <c r="S697" s="32"/>
      <c r="T697" s="32"/>
      <c r="U697" s="32"/>
      <c r="V697" s="32"/>
      <c r="W697" s="32"/>
      <c r="X697" s="32"/>
      <c r="Y697" s="32"/>
      <c r="Z697" s="32"/>
      <c r="AA697" s="32"/>
    </row>
    <row r="698" spans="1:27" ht="12.75" customHeight="1" x14ac:dyDescent="0.2">
      <c r="A698" s="31"/>
      <c r="B698" s="31"/>
      <c r="C698" s="31"/>
      <c r="D698" s="31"/>
      <c r="E698" s="31"/>
      <c r="F698" s="31"/>
      <c r="G698" s="32"/>
      <c r="H698" s="32"/>
      <c r="I698" s="32"/>
      <c r="J698" s="32"/>
      <c r="K698" s="32"/>
      <c r="L698" s="32"/>
      <c r="M698" s="32"/>
      <c r="N698" s="32"/>
      <c r="O698" s="32"/>
      <c r="P698" s="32"/>
      <c r="Q698" s="32"/>
      <c r="R698" s="32"/>
      <c r="S698" s="32"/>
      <c r="T698" s="32"/>
      <c r="U698" s="32"/>
      <c r="V698" s="32"/>
      <c r="W698" s="32"/>
      <c r="X698" s="32"/>
      <c r="Y698" s="32"/>
      <c r="Z698" s="32"/>
      <c r="AA698" s="32"/>
    </row>
    <row r="699" spans="1:27" ht="12.75" customHeight="1" x14ac:dyDescent="0.2">
      <c r="A699" s="31"/>
      <c r="B699" s="31"/>
      <c r="C699" s="31"/>
      <c r="D699" s="31"/>
      <c r="E699" s="31"/>
      <c r="F699" s="31"/>
      <c r="G699" s="32"/>
      <c r="H699" s="32"/>
      <c r="I699" s="32"/>
      <c r="J699" s="32"/>
      <c r="K699" s="32"/>
      <c r="L699" s="32"/>
      <c r="M699" s="32"/>
      <c r="N699" s="32"/>
      <c r="O699" s="32"/>
      <c r="P699" s="32"/>
      <c r="Q699" s="32"/>
      <c r="R699" s="32"/>
      <c r="S699" s="32"/>
      <c r="T699" s="32"/>
      <c r="U699" s="32"/>
      <c r="V699" s="32"/>
      <c r="W699" s="32"/>
      <c r="X699" s="32"/>
      <c r="Y699" s="32"/>
      <c r="Z699" s="32"/>
      <c r="AA699" s="32"/>
    </row>
    <row r="700" spans="1:27" ht="12.75" customHeight="1" x14ac:dyDescent="0.2">
      <c r="A700" s="31"/>
      <c r="B700" s="31"/>
      <c r="C700" s="31"/>
      <c r="D700" s="31"/>
      <c r="E700" s="31"/>
      <c r="F700" s="31"/>
      <c r="G700" s="32"/>
      <c r="H700" s="32"/>
      <c r="I700" s="32"/>
      <c r="J700" s="32"/>
      <c r="K700" s="32"/>
      <c r="L700" s="32"/>
      <c r="M700" s="32"/>
      <c r="N700" s="32"/>
      <c r="O700" s="32"/>
      <c r="P700" s="32"/>
      <c r="Q700" s="32"/>
      <c r="R700" s="32"/>
      <c r="S700" s="32"/>
      <c r="T700" s="32"/>
      <c r="U700" s="32"/>
      <c r="V700" s="32"/>
      <c r="W700" s="32"/>
      <c r="X700" s="32"/>
      <c r="Y700" s="32"/>
      <c r="Z700" s="32"/>
      <c r="AA700" s="32"/>
    </row>
    <row r="701" spans="1:27" ht="12.75" customHeight="1" x14ac:dyDescent="0.2">
      <c r="A701" s="31"/>
      <c r="B701" s="31"/>
      <c r="C701" s="31"/>
      <c r="D701" s="31"/>
      <c r="E701" s="31"/>
      <c r="F701" s="31"/>
      <c r="G701" s="32"/>
      <c r="H701" s="32"/>
      <c r="I701" s="32"/>
      <c r="J701" s="32"/>
      <c r="K701" s="32"/>
      <c r="L701" s="32"/>
      <c r="M701" s="32"/>
      <c r="N701" s="32"/>
      <c r="O701" s="32"/>
      <c r="P701" s="32"/>
      <c r="Q701" s="32"/>
      <c r="R701" s="32"/>
      <c r="S701" s="32"/>
      <c r="T701" s="32"/>
      <c r="U701" s="32"/>
      <c r="V701" s="32"/>
      <c r="W701" s="32"/>
      <c r="X701" s="32"/>
      <c r="Y701" s="32"/>
      <c r="Z701" s="32"/>
      <c r="AA701" s="32"/>
    </row>
    <row r="702" spans="1:27" ht="12.75" customHeight="1" x14ac:dyDescent="0.2">
      <c r="A702" s="31"/>
      <c r="B702" s="31"/>
      <c r="C702" s="31"/>
      <c r="D702" s="31"/>
      <c r="E702" s="31"/>
      <c r="F702" s="31"/>
      <c r="G702" s="32"/>
      <c r="H702" s="32"/>
      <c r="I702" s="32"/>
      <c r="J702" s="32"/>
      <c r="K702" s="32"/>
      <c r="L702" s="32"/>
      <c r="M702" s="32"/>
      <c r="N702" s="32"/>
      <c r="O702" s="32"/>
      <c r="P702" s="32"/>
      <c r="Q702" s="32"/>
      <c r="R702" s="32"/>
      <c r="S702" s="32"/>
      <c r="T702" s="32"/>
      <c r="U702" s="32"/>
      <c r="V702" s="32"/>
      <c r="W702" s="32"/>
      <c r="X702" s="32"/>
      <c r="Y702" s="32"/>
      <c r="Z702" s="32"/>
      <c r="AA702" s="32"/>
    </row>
    <row r="703" spans="1:27" ht="12.75" customHeight="1" x14ac:dyDescent="0.2">
      <c r="A703" s="31"/>
      <c r="B703" s="31"/>
      <c r="C703" s="31"/>
      <c r="D703" s="31"/>
      <c r="E703" s="31"/>
      <c r="F703" s="31"/>
      <c r="G703" s="32"/>
      <c r="H703" s="32"/>
      <c r="I703" s="32"/>
      <c r="J703" s="32"/>
      <c r="K703" s="32"/>
      <c r="L703" s="32"/>
      <c r="M703" s="32"/>
      <c r="N703" s="32"/>
      <c r="O703" s="32"/>
      <c r="P703" s="32"/>
      <c r="Q703" s="32"/>
      <c r="R703" s="32"/>
      <c r="S703" s="32"/>
      <c r="T703" s="32"/>
      <c r="U703" s="32"/>
      <c r="V703" s="32"/>
      <c r="W703" s="32"/>
      <c r="X703" s="32"/>
      <c r="Y703" s="32"/>
      <c r="Z703" s="32"/>
      <c r="AA703" s="32"/>
    </row>
    <row r="704" spans="1:27" ht="12.75" customHeight="1" x14ac:dyDescent="0.2">
      <c r="A704" s="31"/>
      <c r="B704" s="31"/>
      <c r="C704" s="31"/>
      <c r="D704" s="31"/>
      <c r="E704" s="31"/>
      <c r="F704" s="31"/>
      <c r="G704" s="32"/>
      <c r="H704" s="32"/>
      <c r="I704" s="32"/>
      <c r="J704" s="32"/>
      <c r="K704" s="32"/>
      <c r="L704" s="32"/>
      <c r="M704" s="32"/>
      <c r="N704" s="32"/>
      <c r="O704" s="32"/>
      <c r="P704" s="32"/>
      <c r="Q704" s="32"/>
      <c r="R704" s="32"/>
      <c r="S704" s="32"/>
      <c r="T704" s="32"/>
      <c r="U704" s="32"/>
      <c r="V704" s="32"/>
      <c r="W704" s="32"/>
      <c r="X704" s="32"/>
      <c r="Y704" s="32"/>
      <c r="Z704" s="32"/>
      <c r="AA704" s="32"/>
    </row>
    <row r="705" spans="1:27" ht="12.75" customHeight="1" x14ac:dyDescent="0.2">
      <c r="A705" s="31"/>
      <c r="B705" s="31"/>
      <c r="C705" s="31"/>
      <c r="D705" s="31"/>
      <c r="E705" s="31"/>
      <c r="F705" s="31"/>
      <c r="G705" s="32"/>
      <c r="H705" s="32"/>
      <c r="I705" s="32"/>
      <c r="J705" s="32"/>
      <c r="K705" s="32"/>
      <c r="L705" s="32"/>
      <c r="M705" s="32"/>
      <c r="N705" s="32"/>
      <c r="O705" s="32"/>
      <c r="P705" s="32"/>
      <c r="Q705" s="32"/>
      <c r="R705" s="32"/>
      <c r="S705" s="32"/>
      <c r="T705" s="32"/>
      <c r="U705" s="32"/>
      <c r="V705" s="32"/>
      <c r="W705" s="32"/>
      <c r="X705" s="32"/>
      <c r="Y705" s="32"/>
      <c r="Z705" s="32"/>
      <c r="AA705" s="32"/>
    </row>
    <row r="706" spans="1:27" ht="12.75" customHeight="1" x14ac:dyDescent="0.2">
      <c r="A706" s="31"/>
      <c r="B706" s="31"/>
      <c r="C706" s="31"/>
      <c r="D706" s="31"/>
      <c r="E706" s="31"/>
      <c r="F706" s="31"/>
      <c r="G706" s="32"/>
      <c r="H706" s="32"/>
      <c r="I706" s="32"/>
      <c r="J706" s="32"/>
      <c r="K706" s="32"/>
      <c r="L706" s="32"/>
      <c r="M706" s="32"/>
      <c r="N706" s="32"/>
      <c r="O706" s="32"/>
      <c r="P706" s="32"/>
      <c r="Q706" s="32"/>
      <c r="R706" s="32"/>
      <c r="S706" s="32"/>
      <c r="T706" s="32"/>
      <c r="U706" s="32"/>
      <c r="V706" s="32"/>
      <c r="W706" s="32"/>
      <c r="X706" s="32"/>
      <c r="Y706" s="32"/>
      <c r="Z706" s="32"/>
      <c r="AA706" s="32"/>
    </row>
    <row r="707" spans="1:27" ht="12.75" customHeight="1" x14ac:dyDescent="0.2">
      <c r="A707" s="31"/>
      <c r="B707" s="31"/>
      <c r="C707" s="31"/>
      <c r="D707" s="31"/>
      <c r="E707" s="31"/>
      <c r="F707" s="31"/>
      <c r="G707" s="32"/>
      <c r="H707" s="32"/>
      <c r="I707" s="32"/>
      <c r="J707" s="32"/>
      <c r="K707" s="32"/>
      <c r="L707" s="32"/>
      <c r="M707" s="32"/>
      <c r="N707" s="32"/>
      <c r="O707" s="32"/>
      <c r="P707" s="32"/>
      <c r="Q707" s="32"/>
      <c r="R707" s="32"/>
      <c r="S707" s="32"/>
      <c r="T707" s="32"/>
      <c r="U707" s="32"/>
      <c r="V707" s="32"/>
      <c r="W707" s="32"/>
      <c r="X707" s="32"/>
      <c r="Y707" s="32"/>
      <c r="Z707" s="32"/>
      <c r="AA707" s="32"/>
    </row>
    <row r="708" spans="1:27" ht="12.75" customHeight="1" x14ac:dyDescent="0.2">
      <c r="A708" s="31"/>
      <c r="B708" s="31"/>
      <c r="C708" s="31"/>
      <c r="D708" s="31"/>
      <c r="E708" s="31"/>
      <c r="F708" s="31"/>
      <c r="G708" s="32"/>
      <c r="H708" s="32"/>
      <c r="I708" s="32"/>
      <c r="J708" s="32"/>
      <c r="K708" s="32"/>
      <c r="L708" s="32"/>
      <c r="M708" s="32"/>
      <c r="N708" s="32"/>
      <c r="O708" s="32"/>
      <c r="P708" s="32"/>
      <c r="Q708" s="32"/>
      <c r="R708" s="32"/>
      <c r="S708" s="32"/>
      <c r="T708" s="32"/>
      <c r="U708" s="32"/>
      <c r="V708" s="32"/>
      <c r="W708" s="32"/>
      <c r="X708" s="32"/>
      <c r="Y708" s="32"/>
      <c r="Z708" s="32"/>
      <c r="AA708" s="32"/>
    </row>
    <row r="709" spans="1:27" ht="12.75" customHeight="1" x14ac:dyDescent="0.2">
      <c r="A709" s="31"/>
      <c r="B709" s="31"/>
      <c r="C709" s="31"/>
      <c r="D709" s="31"/>
      <c r="E709" s="31"/>
      <c r="F709" s="31"/>
      <c r="G709" s="32"/>
      <c r="H709" s="32"/>
      <c r="I709" s="32"/>
      <c r="J709" s="32"/>
      <c r="K709" s="32"/>
      <c r="L709" s="32"/>
      <c r="M709" s="32"/>
      <c r="N709" s="32"/>
      <c r="O709" s="32"/>
      <c r="P709" s="32"/>
      <c r="Q709" s="32"/>
      <c r="R709" s="32"/>
      <c r="S709" s="32"/>
      <c r="T709" s="32"/>
      <c r="U709" s="32"/>
      <c r="V709" s="32"/>
      <c r="W709" s="32"/>
      <c r="X709" s="32"/>
      <c r="Y709" s="32"/>
      <c r="Z709" s="32"/>
      <c r="AA709" s="32"/>
    </row>
    <row r="710" spans="1:27" ht="12.75" customHeight="1" x14ac:dyDescent="0.2">
      <c r="A710" s="31"/>
      <c r="B710" s="31"/>
      <c r="C710" s="31"/>
      <c r="D710" s="31"/>
      <c r="E710" s="31"/>
      <c r="F710" s="31"/>
      <c r="G710" s="32"/>
      <c r="H710" s="32"/>
      <c r="I710" s="32"/>
      <c r="J710" s="32"/>
      <c r="K710" s="32"/>
      <c r="L710" s="32"/>
      <c r="M710" s="32"/>
      <c r="N710" s="32"/>
      <c r="O710" s="32"/>
      <c r="P710" s="32"/>
      <c r="Q710" s="32"/>
      <c r="R710" s="32"/>
      <c r="S710" s="32"/>
      <c r="T710" s="32"/>
      <c r="U710" s="32"/>
      <c r="V710" s="32"/>
      <c r="W710" s="32"/>
      <c r="X710" s="32"/>
      <c r="Y710" s="32"/>
      <c r="Z710" s="32"/>
      <c r="AA710" s="32"/>
    </row>
    <row r="711" spans="1:27" ht="12.75" customHeight="1" x14ac:dyDescent="0.2">
      <c r="A711" s="31"/>
      <c r="B711" s="31"/>
      <c r="C711" s="31"/>
      <c r="D711" s="31"/>
      <c r="E711" s="31"/>
      <c r="F711" s="31"/>
      <c r="G711" s="32"/>
      <c r="H711" s="32"/>
      <c r="I711" s="32"/>
      <c r="J711" s="32"/>
      <c r="K711" s="32"/>
      <c r="L711" s="32"/>
      <c r="M711" s="32"/>
      <c r="N711" s="32"/>
      <c r="O711" s="32"/>
      <c r="P711" s="32"/>
      <c r="Q711" s="32"/>
      <c r="R711" s="32"/>
      <c r="S711" s="32"/>
      <c r="T711" s="32"/>
      <c r="U711" s="32"/>
      <c r="V711" s="32"/>
      <c r="W711" s="32"/>
      <c r="X711" s="32"/>
      <c r="Y711" s="32"/>
      <c r="Z711" s="32"/>
      <c r="AA711" s="32"/>
    </row>
    <row r="712" spans="1:27" ht="12.75" customHeight="1" x14ac:dyDescent="0.2">
      <c r="A712" s="31"/>
      <c r="B712" s="31"/>
      <c r="C712" s="31"/>
      <c r="D712" s="31"/>
      <c r="E712" s="31"/>
      <c r="F712" s="31"/>
      <c r="G712" s="32"/>
      <c r="H712" s="32"/>
      <c r="I712" s="32"/>
      <c r="J712" s="32"/>
      <c r="K712" s="32"/>
      <c r="L712" s="32"/>
      <c r="M712" s="32"/>
      <c r="N712" s="32"/>
      <c r="O712" s="32"/>
      <c r="P712" s="32"/>
      <c r="Q712" s="32"/>
      <c r="R712" s="32"/>
      <c r="S712" s="32"/>
      <c r="T712" s="32"/>
      <c r="U712" s="32"/>
      <c r="V712" s="32"/>
      <c r="W712" s="32"/>
      <c r="X712" s="32"/>
      <c r="Y712" s="32"/>
      <c r="Z712" s="32"/>
      <c r="AA712" s="32"/>
    </row>
    <row r="713" spans="1:27" ht="12.75" customHeight="1" x14ac:dyDescent="0.2">
      <c r="A713" s="31"/>
      <c r="B713" s="31"/>
      <c r="C713" s="31"/>
      <c r="D713" s="31"/>
      <c r="E713" s="31"/>
      <c r="F713" s="31"/>
      <c r="G713" s="32"/>
      <c r="H713" s="32"/>
      <c r="I713" s="32"/>
      <c r="J713" s="32"/>
      <c r="K713" s="32"/>
      <c r="L713" s="32"/>
      <c r="M713" s="32"/>
      <c r="N713" s="32"/>
      <c r="O713" s="32"/>
      <c r="P713" s="32"/>
      <c r="Q713" s="32"/>
      <c r="R713" s="32"/>
      <c r="S713" s="32"/>
      <c r="T713" s="32"/>
      <c r="U713" s="32"/>
      <c r="V713" s="32"/>
      <c r="W713" s="32"/>
      <c r="X713" s="32"/>
      <c r="Y713" s="32"/>
      <c r="Z713" s="32"/>
      <c r="AA713" s="32"/>
    </row>
    <row r="714" spans="1:27" ht="12.75" customHeight="1" x14ac:dyDescent="0.2">
      <c r="A714" s="31"/>
      <c r="B714" s="31"/>
      <c r="C714" s="31"/>
      <c r="D714" s="31"/>
      <c r="E714" s="31"/>
      <c r="F714" s="31"/>
      <c r="G714" s="32"/>
      <c r="H714" s="32"/>
      <c r="I714" s="32"/>
      <c r="J714" s="32"/>
      <c r="K714" s="32"/>
      <c r="L714" s="32"/>
      <c r="M714" s="32"/>
      <c r="N714" s="32"/>
      <c r="O714" s="32"/>
      <c r="P714" s="32"/>
      <c r="Q714" s="32"/>
      <c r="R714" s="32"/>
      <c r="S714" s="32"/>
      <c r="T714" s="32"/>
      <c r="U714" s="32"/>
      <c r="V714" s="32"/>
      <c r="W714" s="32"/>
      <c r="X714" s="32"/>
      <c r="Y714" s="32"/>
      <c r="Z714" s="32"/>
      <c r="AA714" s="32"/>
    </row>
    <row r="715" spans="1:27" ht="12.75" customHeight="1" x14ac:dyDescent="0.2">
      <c r="A715" s="31"/>
      <c r="B715" s="31"/>
      <c r="C715" s="31"/>
      <c r="D715" s="31"/>
      <c r="E715" s="31"/>
      <c r="F715" s="31"/>
      <c r="G715" s="32"/>
      <c r="H715" s="32"/>
      <c r="I715" s="32"/>
      <c r="J715" s="32"/>
      <c r="K715" s="32"/>
      <c r="L715" s="32"/>
      <c r="M715" s="32"/>
      <c r="N715" s="32"/>
      <c r="O715" s="32"/>
      <c r="P715" s="32"/>
      <c r="Q715" s="32"/>
      <c r="R715" s="32"/>
      <c r="S715" s="32"/>
      <c r="T715" s="32"/>
      <c r="U715" s="32"/>
      <c r="V715" s="32"/>
      <c r="W715" s="32"/>
      <c r="X715" s="32"/>
      <c r="Y715" s="32"/>
      <c r="Z715" s="32"/>
      <c r="AA715" s="32"/>
    </row>
    <row r="716" spans="1:27" ht="12.75" customHeight="1" x14ac:dyDescent="0.2">
      <c r="A716" s="31"/>
      <c r="B716" s="31"/>
      <c r="C716" s="31"/>
      <c r="D716" s="31"/>
      <c r="E716" s="31"/>
      <c r="F716" s="31"/>
      <c r="G716" s="32"/>
      <c r="H716" s="32"/>
      <c r="I716" s="32"/>
      <c r="J716" s="32"/>
      <c r="K716" s="32"/>
      <c r="L716" s="32"/>
      <c r="M716" s="32"/>
      <c r="N716" s="32"/>
      <c r="O716" s="32"/>
      <c r="P716" s="32"/>
      <c r="Q716" s="32"/>
      <c r="R716" s="32"/>
      <c r="S716" s="32"/>
      <c r="T716" s="32"/>
      <c r="U716" s="32"/>
      <c r="V716" s="32"/>
      <c r="W716" s="32"/>
      <c r="X716" s="32"/>
      <c r="Y716" s="32"/>
      <c r="Z716" s="32"/>
      <c r="AA716" s="32"/>
    </row>
    <row r="717" spans="1:27" ht="12.75" customHeight="1" x14ac:dyDescent="0.2">
      <c r="A717" s="31"/>
      <c r="B717" s="31"/>
      <c r="C717" s="31"/>
      <c r="D717" s="31"/>
      <c r="E717" s="31"/>
      <c r="F717" s="31"/>
      <c r="G717" s="32"/>
      <c r="H717" s="32"/>
      <c r="I717" s="32"/>
      <c r="J717" s="32"/>
      <c r="K717" s="32"/>
      <c r="L717" s="32"/>
      <c r="M717" s="32"/>
      <c r="N717" s="32"/>
      <c r="O717" s="32"/>
      <c r="P717" s="32"/>
      <c r="Q717" s="32"/>
      <c r="R717" s="32"/>
      <c r="S717" s="32"/>
      <c r="T717" s="32"/>
      <c r="U717" s="32"/>
      <c r="V717" s="32"/>
      <c r="W717" s="32"/>
      <c r="X717" s="32"/>
      <c r="Y717" s="32"/>
      <c r="Z717" s="32"/>
      <c r="AA717" s="32"/>
    </row>
    <row r="718" spans="1:27" ht="12.75" customHeight="1" x14ac:dyDescent="0.2">
      <c r="A718" s="31"/>
      <c r="B718" s="31"/>
      <c r="C718" s="31"/>
      <c r="D718" s="31"/>
      <c r="E718" s="31"/>
      <c r="F718" s="31"/>
      <c r="G718" s="32"/>
      <c r="H718" s="32"/>
      <c r="I718" s="32"/>
      <c r="J718" s="32"/>
      <c r="K718" s="32"/>
      <c r="L718" s="32"/>
      <c r="M718" s="32"/>
      <c r="N718" s="32"/>
      <c r="O718" s="32"/>
      <c r="P718" s="32"/>
      <c r="Q718" s="32"/>
      <c r="R718" s="32"/>
      <c r="S718" s="32"/>
      <c r="T718" s="32"/>
      <c r="U718" s="32"/>
      <c r="V718" s="32"/>
      <c r="W718" s="32"/>
      <c r="X718" s="32"/>
      <c r="Y718" s="32"/>
      <c r="Z718" s="32"/>
      <c r="AA718" s="32"/>
    </row>
    <row r="719" spans="1:27" ht="12.75" customHeight="1" x14ac:dyDescent="0.2">
      <c r="A719" s="31"/>
      <c r="B719" s="31"/>
      <c r="C719" s="31"/>
      <c r="D719" s="31"/>
      <c r="E719" s="31"/>
      <c r="F719" s="31"/>
      <c r="G719" s="32"/>
      <c r="H719" s="32"/>
      <c r="I719" s="32"/>
      <c r="J719" s="32"/>
      <c r="K719" s="32"/>
      <c r="L719" s="32"/>
      <c r="M719" s="32"/>
      <c r="N719" s="32"/>
      <c r="O719" s="32"/>
      <c r="P719" s="32"/>
      <c r="Q719" s="32"/>
      <c r="R719" s="32"/>
      <c r="S719" s="32"/>
      <c r="T719" s="32"/>
      <c r="U719" s="32"/>
      <c r="V719" s="32"/>
      <c r="W719" s="32"/>
      <c r="X719" s="32"/>
      <c r="Y719" s="32"/>
      <c r="Z719" s="32"/>
      <c r="AA719" s="32"/>
    </row>
    <row r="720" spans="1:27" ht="12.75" customHeight="1" x14ac:dyDescent="0.2">
      <c r="A720" s="31"/>
      <c r="B720" s="31"/>
      <c r="C720" s="31"/>
      <c r="D720" s="31"/>
      <c r="E720" s="31"/>
      <c r="F720" s="31"/>
      <c r="G720" s="32"/>
      <c r="H720" s="32"/>
      <c r="I720" s="32"/>
      <c r="J720" s="32"/>
      <c r="K720" s="32"/>
      <c r="L720" s="32"/>
      <c r="M720" s="32"/>
      <c r="N720" s="32"/>
      <c r="O720" s="32"/>
      <c r="P720" s="32"/>
      <c r="Q720" s="32"/>
      <c r="R720" s="32"/>
      <c r="S720" s="32"/>
      <c r="T720" s="32"/>
      <c r="U720" s="32"/>
      <c r="V720" s="32"/>
      <c r="W720" s="32"/>
      <c r="X720" s="32"/>
      <c r="Y720" s="32"/>
      <c r="Z720" s="32"/>
      <c r="AA720" s="32"/>
    </row>
    <row r="721" spans="1:27" ht="12.75" customHeight="1" x14ac:dyDescent="0.2">
      <c r="A721" s="31"/>
      <c r="B721" s="31"/>
      <c r="C721" s="31"/>
      <c r="D721" s="31"/>
      <c r="E721" s="31"/>
      <c r="F721" s="31"/>
      <c r="G721" s="32"/>
      <c r="H721" s="32"/>
      <c r="I721" s="32"/>
      <c r="J721" s="32"/>
      <c r="K721" s="32"/>
      <c r="L721" s="32"/>
      <c r="M721" s="32"/>
      <c r="N721" s="32"/>
      <c r="O721" s="32"/>
      <c r="P721" s="32"/>
      <c r="Q721" s="32"/>
      <c r="R721" s="32"/>
      <c r="S721" s="32"/>
      <c r="T721" s="32"/>
      <c r="U721" s="32"/>
      <c r="V721" s="32"/>
      <c r="W721" s="32"/>
      <c r="X721" s="32"/>
      <c r="Y721" s="32"/>
      <c r="Z721" s="32"/>
      <c r="AA721" s="32"/>
    </row>
    <row r="722" spans="1:27" ht="12.75" customHeight="1" x14ac:dyDescent="0.2">
      <c r="A722" s="31"/>
      <c r="B722" s="31"/>
      <c r="C722" s="31"/>
      <c r="D722" s="31"/>
      <c r="E722" s="31"/>
      <c r="F722" s="31"/>
      <c r="G722" s="32"/>
      <c r="H722" s="32"/>
      <c r="I722" s="32"/>
      <c r="J722" s="32"/>
      <c r="K722" s="32"/>
      <c r="L722" s="32"/>
      <c r="M722" s="32"/>
      <c r="N722" s="32"/>
      <c r="O722" s="32"/>
      <c r="P722" s="32"/>
      <c r="Q722" s="32"/>
      <c r="R722" s="32"/>
      <c r="S722" s="32"/>
      <c r="T722" s="32"/>
      <c r="U722" s="32"/>
      <c r="V722" s="32"/>
      <c r="W722" s="32"/>
      <c r="X722" s="32"/>
      <c r="Y722" s="32"/>
      <c r="Z722" s="32"/>
      <c r="AA722" s="32"/>
    </row>
    <row r="723" spans="1:27" ht="12.75" customHeight="1" x14ac:dyDescent="0.2">
      <c r="A723" s="31"/>
      <c r="B723" s="31"/>
      <c r="C723" s="31"/>
      <c r="D723" s="31"/>
      <c r="E723" s="31"/>
      <c r="F723" s="31"/>
      <c r="G723" s="32"/>
      <c r="H723" s="32"/>
      <c r="I723" s="32"/>
      <c r="J723" s="32"/>
      <c r="K723" s="32"/>
      <c r="L723" s="32"/>
      <c r="M723" s="32"/>
      <c r="N723" s="32"/>
      <c r="O723" s="32"/>
      <c r="P723" s="32"/>
      <c r="Q723" s="32"/>
      <c r="R723" s="32"/>
      <c r="S723" s="32"/>
      <c r="T723" s="32"/>
      <c r="U723" s="32"/>
      <c r="V723" s="32"/>
      <c r="W723" s="32"/>
      <c r="X723" s="32"/>
      <c r="Y723" s="32"/>
      <c r="Z723" s="32"/>
      <c r="AA723" s="32"/>
    </row>
    <row r="724" spans="1:27" ht="12.75" customHeight="1" x14ac:dyDescent="0.2">
      <c r="A724" s="31"/>
      <c r="B724" s="31"/>
      <c r="C724" s="31"/>
      <c r="D724" s="31"/>
      <c r="E724" s="31"/>
      <c r="F724" s="31"/>
      <c r="G724" s="32"/>
      <c r="H724" s="32"/>
      <c r="I724" s="32"/>
      <c r="J724" s="32"/>
      <c r="K724" s="32"/>
      <c r="L724" s="32"/>
      <c r="M724" s="32"/>
      <c r="N724" s="32"/>
      <c r="O724" s="32"/>
      <c r="P724" s="32"/>
      <c r="Q724" s="32"/>
      <c r="R724" s="32"/>
      <c r="S724" s="32"/>
      <c r="T724" s="32"/>
      <c r="U724" s="32"/>
      <c r="V724" s="32"/>
      <c r="W724" s="32"/>
      <c r="X724" s="32"/>
      <c r="Y724" s="32"/>
      <c r="Z724" s="32"/>
      <c r="AA724" s="32"/>
    </row>
    <row r="725" spans="1:27" ht="12.75" customHeight="1" x14ac:dyDescent="0.2">
      <c r="A725" s="31"/>
      <c r="B725" s="31"/>
      <c r="C725" s="31"/>
      <c r="D725" s="31"/>
      <c r="E725" s="31"/>
      <c r="F725" s="31"/>
      <c r="G725" s="32"/>
      <c r="H725" s="32"/>
      <c r="I725" s="32"/>
      <c r="J725" s="32"/>
      <c r="K725" s="32"/>
      <c r="L725" s="32"/>
      <c r="M725" s="32"/>
      <c r="N725" s="32"/>
      <c r="O725" s="32"/>
      <c r="P725" s="32"/>
      <c r="Q725" s="32"/>
      <c r="R725" s="32"/>
      <c r="S725" s="32"/>
      <c r="T725" s="32"/>
      <c r="U725" s="32"/>
      <c r="V725" s="32"/>
      <c r="W725" s="32"/>
      <c r="X725" s="32"/>
      <c r="Y725" s="32"/>
      <c r="Z725" s="32"/>
      <c r="AA725" s="32"/>
    </row>
    <row r="726" spans="1:27" ht="12.75" customHeight="1" x14ac:dyDescent="0.2">
      <c r="A726" s="31"/>
      <c r="B726" s="31"/>
      <c r="C726" s="31"/>
      <c r="D726" s="31"/>
      <c r="E726" s="31"/>
      <c r="F726" s="31"/>
      <c r="G726" s="32"/>
      <c r="H726" s="32"/>
      <c r="I726" s="32"/>
      <c r="J726" s="32"/>
      <c r="K726" s="32"/>
      <c r="L726" s="32"/>
      <c r="M726" s="32"/>
      <c r="N726" s="32"/>
      <c r="O726" s="32"/>
      <c r="P726" s="32"/>
      <c r="Q726" s="32"/>
      <c r="R726" s="32"/>
      <c r="S726" s="32"/>
      <c r="T726" s="32"/>
      <c r="U726" s="32"/>
      <c r="V726" s="32"/>
      <c r="W726" s="32"/>
      <c r="X726" s="32"/>
      <c r="Y726" s="32"/>
      <c r="Z726" s="32"/>
      <c r="AA726" s="32"/>
    </row>
    <row r="727" spans="1:27" ht="12.75" customHeight="1" x14ac:dyDescent="0.2">
      <c r="A727" s="31"/>
      <c r="B727" s="31"/>
      <c r="C727" s="31"/>
      <c r="D727" s="31"/>
      <c r="E727" s="31"/>
      <c r="F727" s="31"/>
      <c r="G727" s="32"/>
      <c r="H727" s="32"/>
      <c r="I727" s="32"/>
      <c r="J727" s="32"/>
      <c r="K727" s="32"/>
      <c r="L727" s="32"/>
      <c r="M727" s="32"/>
      <c r="N727" s="32"/>
      <c r="O727" s="32"/>
      <c r="P727" s="32"/>
      <c r="Q727" s="32"/>
      <c r="R727" s="32"/>
      <c r="S727" s="32"/>
      <c r="T727" s="32"/>
      <c r="U727" s="32"/>
      <c r="V727" s="32"/>
      <c r="W727" s="32"/>
      <c r="X727" s="32"/>
      <c r="Y727" s="32"/>
      <c r="Z727" s="32"/>
      <c r="AA727" s="32"/>
    </row>
    <row r="728" spans="1:27" ht="12.75" customHeight="1" x14ac:dyDescent="0.2">
      <c r="A728" s="31"/>
      <c r="B728" s="31"/>
      <c r="C728" s="31"/>
      <c r="D728" s="31"/>
      <c r="E728" s="31"/>
      <c r="F728" s="31"/>
      <c r="G728" s="32"/>
      <c r="H728" s="32"/>
      <c r="I728" s="32"/>
      <c r="J728" s="32"/>
      <c r="K728" s="32"/>
      <c r="L728" s="32"/>
      <c r="M728" s="32"/>
      <c r="N728" s="32"/>
      <c r="O728" s="32"/>
      <c r="P728" s="32"/>
      <c r="Q728" s="32"/>
      <c r="R728" s="32"/>
      <c r="S728" s="32"/>
      <c r="T728" s="32"/>
      <c r="U728" s="32"/>
      <c r="V728" s="32"/>
      <c r="W728" s="32"/>
      <c r="X728" s="32"/>
      <c r="Y728" s="32"/>
      <c r="Z728" s="32"/>
      <c r="AA728" s="32"/>
    </row>
    <row r="729" spans="1:27" ht="12.75" customHeight="1" x14ac:dyDescent="0.2">
      <c r="A729" s="31"/>
      <c r="B729" s="31"/>
      <c r="C729" s="31"/>
      <c r="D729" s="31"/>
      <c r="E729" s="31"/>
      <c r="F729" s="31"/>
      <c r="G729" s="32"/>
      <c r="H729" s="32"/>
      <c r="I729" s="32"/>
      <c r="J729" s="32"/>
      <c r="K729" s="32"/>
      <c r="L729" s="32"/>
      <c r="M729" s="32"/>
      <c r="N729" s="32"/>
      <c r="O729" s="32"/>
      <c r="P729" s="32"/>
      <c r="Q729" s="32"/>
      <c r="R729" s="32"/>
      <c r="S729" s="32"/>
      <c r="T729" s="32"/>
      <c r="U729" s="32"/>
      <c r="V729" s="32"/>
      <c r="W729" s="32"/>
      <c r="X729" s="32"/>
      <c r="Y729" s="32"/>
      <c r="Z729" s="32"/>
      <c r="AA729" s="32"/>
    </row>
    <row r="730" spans="1:27" ht="12.75" customHeight="1" x14ac:dyDescent="0.2">
      <c r="A730" s="31"/>
      <c r="B730" s="31"/>
      <c r="C730" s="31"/>
      <c r="D730" s="31"/>
      <c r="E730" s="31"/>
      <c r="F730" s="31"/>
      <c r="G730" s="32"/>
      <c r="H730" s="32"/>
      <c r="I730" s="32"/>
      <c r="J730" s="32"/>
      <c r="K730" s="32"/>
      <c r="L730" s="32"/>
      <c r="M730" s="32"/>
      <c r="N730" s="32"/>
      <c r="O730" s="32"/>
      <c r="P730" s="32"/>
      <c r="Q730" s="32"/>
      <c r="R730" s="32"/>
      <c r="S730" s="32"/>
      <c r="T730" s="32"/>
      <c r="U730" s="32"/>
      <c r="V730" s="32"/>
      <c r="W730" s="32"/>
      <c r="X730" s="32"/>
      <c r="Y730" s="32"/>
      <c r="Z730" s="32"/>
      <c r="AA730" s="32"/>
    </row>
    <row r="731" spans="1:27" ht="12.75" customHeight="1" x14ac:dyDescent="0.2">
      <c r="A731" s="31"/>
      <c r="B731" s="31"/>
      <c r="C731" s="31"/>
      <c r="D731" s="31"/>
      <c r="E731" s="31"/>
      <c r="F731" s="31"/>
      <c r="G731" s="32"/>
      <c r="H731" s="32"/>
      <c r="I731" s="32"/>
      <c r="J731" s="32"/>
      <c r="K731" s="32"/>
      <c r="L731" s="32"/>
      <c r="M731" s="32"/>
      <c r="N731" s="32"/>
      <c r="O731" s="32"/>
      <c r="P731" s="32"/>
      <c r="Q731" s="32"/>
      <c r="R731" s="32"/>
      <c r="S731" s="32"/>
      <c r="T731" s="32"/>
      <c r="U731" s="32"/>
      <c r="V731" s="32"/>
      <c r="W731" s="32"/>
      <c r="X731" s="32"/>
      <c r="Y731" s="32"/>
      <c r="Z731" s="32"/>
      <c r="AA731" s="32"/>
    </row>
    <row r="732" spans="1:27" ht="12.75" customHeight="1" x14ac:dyDescent="0.2">
      <c r="A732" s="31"/>
      <c r="B732" s="31"/>
      <c r="C732" s="31"/>
      <c r="D732" s="31"/>
      <c r="E732" s="31"/>
      <c r="F732" s="31"/>
      <c r="G732" s="32"/>
      <c r="H732" s="32"/>
      <c r="I732" s="32"/>
      <c r="J732" s="32"/>
      <c r="K732" s="32"/>
      <c r="L732" s="32"/>
      <c r="M732" s="32"/>
      <c r="N732" s="32"/>
      <c r="O732" s="32"/>
      <c r="P732" s="32"/>
      <c r="Q732" s="32"/>
      <c r="R732" s="32"/>
      <c r="S732" s="32"/>
      <c r="T732" s="32"/>
      <c r="U732" s="32"/>
      <c r="V732" s="32"/>
      <c r="W732" s="32"/>
      <c r="X732" s="32"/>
      <c r="Y732" s="32"/>
      <c r="Z732" s="32"/>
      <c r="AA732" s="32"/>
    </row>
    <row r="733" spans="1:27" ht="12.75" customHeight="1" x14ac:dyDescent="0.2">
      <c r="A733" s="31"/>
      <c r="B733" s="31"/>
      <c r="C733" s="31"/>
      <c r="D733" s="31"/>
      <c r="E733" s="31"/>
      <c r="F733" s="31"/>
      <c r="G733" s="32"/>
      <c r="H733" s="32"/>
      <c r="I733" s="32"/>
      <c r="J733" s="32"/>
      <c r="K733" s="32"/>
      <c r="L733" s="32"/>
      <c r="M733" s="32"/>
      <c r="N733" s="32"/>
      <c r="O733" s="32"/>
      <c r="P733" s="32"/>
      <c r="Q733" s="32"/>
      <c r="R733" s="32"/>
      <c r="S733" s="32"/>
      <c r="T733" s="32"/>
      <c r="U733" s="32"/>
      <c r="V733" s="32"/>
      <c r="W733" s="32"/>
      <c r="X733" s="32"/>
      <c r="Y733" s="32"/>
      <c r="Z733" s="32"/>
      <c r="AA733" s="32"/>
    </row>
    <row r="734" spans="1:27" ht="12.75" customHeight="1" x14ac:dyDescent="0.2">
      <c r="A734" s="31"/>
      <c r="B734" s="31"/>
      <c r="C734" s="31"/>
      <c r="D734" s="31"/>
      <c r="E734" s="31"/>
      <c r="F734" s="31"/>
      <c r="G734" s="32"/>
      <c r="H734" s="32"/>
      <c r="I734" s="32"/>
      <c r="J734" s="32"/>
      <c r="K734" s="32"/>
      <c r="L734" s="32"/>
      <c r="M734" s="32"/>
      <c r="N734" s="32"/>
      <c r="O734" s="32"/>
      <c r="P734" s="32"/>
      <c r="Q734" s="32"/>
      <c r="R734" s="32"/>
      <c r="S734" s="32"/>
      <c r="T734" s="32"/>
      <c r="U734" s="32"/>
      <c r="V734" s="32"/>
      <c r="W734" s="32"/>
      <c r="X734" s="32"/>
      <c r="Y734" s="32"/>
      <c r="Z734" s="32"/>
      <c r="AA734" s="32"/>
    </row>
    <row r="735" spans="1:27" ht="12.75" customHeight="1" x14ac:dyDescent="0.2">
      <c r="A735" s="31"/>
      <c r="B735" s="31"/>
      <c r="C735" s="31"/>
      <c r="D735" s="31"/>
      <c r="E735" s="31"/>
      <c r="F735" s="31"/>
      <c r="G735" s="32"/>
      <c r="H735" s="32"/>
      <c r="I735" s="32"/>
      <c r="J735" s="32"/>
      <c r="K735" s="32"/>
      <c r="L735" s="32"/>
      <c r="M735" s="32"/>
      <c r="N735" s="32"/>
      <c r="O735" s="32"/>
      <c r="P735" s="32"/>
      <c r="Q735" s="32"/>
      <c r="R735" s="32"/>
      <c r="S735" s="32"/>
      <c r="T735" s="32"/>
      <c r="U735" s="32"/>
      <c r="V735" s="32"/>
      <c r="W735" s="32"/>
      <c r="X735" s="32"/>
      <c r="Y735" s="32"/>
      <c r="Z735" s="32"/>
      <c r="AA735" s="32"/>
    </row>
    <row r="736" spans="1:27" ht="12.75" customHeight="1" x14ac:dyDescent="0.2">
      <c r="A736" s="31"/>
      <c r="B736" s="31"/>
      <c r="C736" s="31"/>
      <c r="D736" s="31"/>
      <c r="E736" s="31"/>
      <c r="F736" s="31"/>
      <c r="G736" s="32"/>
      <c r="H736" s="32"/>
      <c r="I736" s="32"/>
      <c r="J736" s="32"/>
      <c r="K736" s="32"/>
      <c r="L736" s="32"/>
      <c r="M736" s="32"/>
      <c r="N736" s="32"/>
      <c r="O736" s="32"/>
      <c r="P736" s="32"/>
      <c r="Q736" s="32"/>
      <c r="R736" s="32"/>
      <c r="S736" s="32"/>
      <c r="T736" s="32"/>
      <c r="U736" s="32"/>
      <c r="V736" s="32"/>
      <c r="W736" s="32"/>
      <c r="X736" s="32"/>
      <c r="Y736" s="32"/>
      <c r="Z736" s="32"/>
      <c r="AA736" s="32"/>
    </row>
    <row r="737" spans="1:27" ht="12.75" customHeight="1" x14ac:dyDescent="0.2">
      <c r="A737" s="31"/>
      <c r="B737" s="31"/>
      <c r="C737" s="31"/>
      <c r="D737" s="31"/>
      <c r="E737" s="31"/>
      <c r="F737" s="31"/>
      <c r="G737" s="32"/>
      <c r="H737" s="32"/>
      <c r="I737" s="32"/>
      <c r="J737" s="32"/>
      <c r="K737" s="32"/>
      <c r="L737" s="32"/>
      <c r="M737" s="32"/>
      <c r="N737" s="32"/>
      <c r="O737" s="32"/>
      <c r="P737" s="32"/>
      <c r="Q737" s="32"/>
      <c r="R737" s="32"/>
      <c r="S737" s="32"/>
      <c r="T737" s="32"/>
      <c r="U737" s="32"/>
      <c r="V737" s="32"/>
      <c r="W737" s="32"/>
      <c r="X737" s="32"/>
      <c r="Y737" s="32"/>
      <c r="Z737" s="32"/>
      <c r="AA737" s="32"/>
    </row>
    <row r="738" spans="1:27" ht="12.75" customHeight="1" x14ac:dyDescent="0.2">
      <c r="A738" s="31"/>
      <c r="B738" s="31"/>
      <c r="C738" s="31"/>
      <c r="D738" s="31"/>
      <c r="E738" s="31"/>
      <c r="F738" s="31"/>
      <c r="G738" s="32"/>
      <c r="H738" s="32"/>
      <c r="I738" s="32"/>
      <c r="J738" s="32"/>
      <c r="K738" s="32"/>
      <c r="L738" s="32"/>
      <c r="M738" s="32"/>
      <c r="N738" s="32"/>
      <c r="O738" s="32"/>
      <c r="P738" s="32"/>
      <c r="Q738" s="32"/>
      <c r="R738" s="32"/>
      <c r="S738" s="32"/>
      <c r="T738" s="32"/>
      <c r="U738" s="32"/>
      <c r="V738" s="32"/>
      <c r="W738" s="32"/>
      <c r="X738" s="32"/>
      <c r="Y738" s="32"/>
      <c r="Z738" s="32"/>
      <c r="AA738" s="32"/>
    </row>
    <row r="739" spans="1:27" ht="12.75" customHeight="1" x14ac:dyDescent="0.2">
      <c r="A739" s="31"/>
      <c r="B739" s="31"/>
      <c r="C739" s="31"/>
      <c r="D739" s="31"/>
      <c r="E739" s="31"/>
      <c r="F739" s="31"/>
      <c r="G739" s="32"/>
      <c r="H739" s="32"/>
      <c r="I739" s="32"/>
      <c r="J739" s="32"/>
      <c r="K739" s="32"/>
      <c r="L739" s="32"/>
      <c r="M739" s="32"/>
      <c r="N739" s="32"/>
      <c r="O739" s="32"/>
      <c r="P739" s="32"/>
      <c r="Q739" s="32"/>
      <c r="R739" s="32"/>
      <c r="S739" s="32"/>
      <c r="T739" s="32"/>
      <c r="U739" s="32"/>
      <c r="V739" s="32"/>
      <c r="W739" s="32"/>
      <c r="X739" s="32"/>
      <c r="Y739" s="32"/>
      <c r="Z739" s="32"/>
      <c r="AA739" s="32"/>
    </row>
    <row r="740" spans="1:27" ht="12.75" customHeight="1" x14ac:dyDescent="0.2">
      <c r="A740" s="31"/>
      <c r="B740" s="31"/>
      <c r="C740" s="31"/>
      <c r="D740" s="31"/>
      <c r="E740" s="31"/>
      <c r="F740" s="31"/>
      <c r="G740" s="32"/>
      <c r="H740" s="32"/>
      <c r="I740" s="32"/>
      <c r="J740" s="32"/>
      <c r="K740" s="32"/>
      <c r="L740" s="32"/>
      <c r="M740" s="32"/>
      <c r="N740" s="32"/>
      <c r="O740" s="32"/>
      <c r="P740" s="32"/>
      <c r="Q740" s="32"/>
      <c r="R740" s="32"/>
      <c r="S740" s="32"/>
      <c r="T740" s="32"/>
      <c r="U740" s="32"/>
      <c r="V740" s="32"/>
      <c r="W740" s="32"/>
      <c r="X740" s="32"/>
      <c r="Y740" s="32"/>
      <c r="Z740" s="32"/>
      <c r="AA740" s="32"/>
    </row>
    <row r="741" spans="1:27" ht="12.75" customHeight="1" x14ac:dyDescent="0.2">
      <c r="A741" s="31"/>
      <c r="B741" s="31"/>
      <c r="C741" s="31"/>
      <c r="D741" s="31"/>
      <c r="E741" s="31"/>
      <c r="F741" s="31"/>
      <c r="G741" s="32"/>
      <c r="H741" s="32"/>
      <c r="I741" s="32"/>
      <c r="J741" s="32"/>
      <c r="K741" s="32"/>
      <c r="L741" s="32"/>
      <c r="M741" s="32"/>
      <c r="N741" s="32"/>
      <c r="O741" s="32"/>
      <c r="P741" s="32"/>
      <c r="Q741" s="32"/>
      <c r="R741" s="32"/>
      <c r="S741" s="32"/>
      <c r="T741" s="32"/>
      <c r="U741" s="32"/>
      <c r="V741" s="32"/>
      <c r="W741" s="32"/>
      <c r="X741" s="32"/>
      <c r="Y741" s="32"/>
      <c r="Z741" s="32"/>
      <c r="AA741" s="32"/>
    </row>
    <row r="742" spans="1:27" ht="12.75" customHeight="1" x14ac:dyDescent="0.2">
      <c r="A742" s="31"/>
      <c r="B742" s="31"/>
      <c r="C742" s="31"/>
      <c r="D742" s="31"/>
      <c r="E742" s="31"/>
      <c r="F742" s="31"/>
      <c r="G742" s="32"/>
      <c r="H742" s="32"/>
      <c r="I742" s="32"/>
      <c r="J742" s="32"/>
      <c r="K742" s="32"/>
      <c r="L742" s="32"/>
      <c r="M742" s="32"/>
      <c r="N742" s="32"/>
      <c r="O742" s="32"/>
      <c r="P742" s="32"/>
      <c r="Q742" s="32"/>
      <c r="R742" s="32"/>
      <c r="S742" s="32"/>
      <c r="T742" s="32"/>
      <c r="U742" s="32"/>
      <c r="V742" s="32"/>
      <c r="W742" s="32"/>
      <c r="X742" s="32"/>
      <c r="Y742" s="32"/>
      <c r="Z742" s="32"/>
      <c r="AA742" s="32"/>
    </row>
    <row r="743" spans="1:27" ht="12.75" customHeight="1" x14ac:dyDescent="0.2">
      <c r="A743" s="31"/>
      <c r="B743" s="31"/>
      <c r="C743" s="31"/>
      <c r="D743" s="31"/>
      <c r="E743" s="31"/>
      <c r="F743" s="31"/>
      <c r="G743" s="32"/>
      <c r="H743" s="32"/>
      <c r="I743" s="32"/>
      <c r="J743" s="32"/>
      <c r="K743" s="32"/>
      <c r="L743" s="32"/>
      <c r="M743" s="32"/>
      <c r="N743" s="32"/>
      <c r="O743" s="32"/>
      <c r="P743" s="32"/>
      <c r="Q743" s="32"/>
      <c r="R743" s="32"/>
      <c r="S743" s="32"/>
      <c r="T743" s="32"/>
      <c r="U743" s="32"/>
      <c r="V743" s="32"/>
      <c r="W743" s="32"/>
      <c r="X743" s="32"/>
      <c r="Y743" s="32"/>
      <c r="Z743" s="32"/>
      <c r="AA743" s="32"/>
    </row>
    <row r="744" spans="1:27" ht="12.75" customHeight="1" x14ac:dyDescent="0.2">
      <c r="A744" s="31"/>
      <c r="B744" s="31"/>
      <c r="C744" s="31"/>
      <c r="D744" s="31"/>
      <c r="E744" s="31"/>
      <c r="F744" s="31"/>
      <c r="G744" s="32"/>
      <c r="H744" s="32"/>
      <c r="I744" s="32"/>
      <c r="J744" s="32"/>
      <c r="K744" s="32"/>
      <c r="L744" s="32"/>
      <c r="M744" s="32"/>
      <c r="N744" s="32"/>
      <c r="O744" s="32"/>
      <c r="P744" s="32"/>
      <c r="Q744" s="32"/>
      <c r="R744" s="32"/>
      <c r="S744" s="32"/>
      <c r="T744" s="32"/>
      <c r="U744" s="32"/>
      <c r="V744" s="32"/>
      <c r="W744" s="32"/>
      <c r="X744" s="32"/>
      <c r="Y744" s="32"/>
      <c r="Z744" s="32"/>
      <c r="AA744" s="32"/>
    </row>
    <row r="745" spans="1:27" ht="12.75" customHeight="1" x14ac:dyDescent="0.2">
      <c r="A745" s="31"/>
      <c r="B745" s="31"/>
      <c r="C745" s="31"/>
      <c r="D745" s="31"/>
      <c r="E745" s="31"/>
      <c r="F745" s="31"/>
      <c r="G745" s="32"/>
      <c r="H745" s="32"/>
      <c r="I745" s="32"/>
      <c r="J745" s="32"/>
      <c r="K745" s="32"/>
      <c r="L745" s="32"/>
      <c r="M745" s="32"/>
      <c r="N745" s="32"/>
      <c r="O745" s="32"/>
      <c r="P745" s="32"/>
      <c r="Q745" s="32"/>
      <c r="R745" s="32"/>
      <c r="S745" s="32"/>
      <c r="T745" s="32"/>
      <c r="U745" s="32"/>
      <c r="V745" s="32"/>
      <c r="W745" s="32"/>
      <c r="X745" s="32"/>
      <c r="Y745" s="32"/>
      <c r="Z745" s="32"/>
      <c r="AA745" s="32"/>
    </row>
    <row r="746" spans="1:27" ht="12.75" customHeight="1" x14ac:dyDescent="0.2">
      <c r="A746" s="31"/>
      <c r="B746" s="31"/>
      <c r="C746" s="31"/>
      <c r="D746" s="31"/>
      <c r="E746" s="31"/>
      <c r="F746" s="31"/>
      <c r="G746" s="32"/>
      <c r="H746" s="32"/>
      <c r="I746" s="32"/>
      <c r="J746" s="32"/>
      <c r="K746" s="32"/>
      <c r="L746" s="32"/>
      <c r="M746" s="32"/>
      <c r="N746" s="32"/>
      <c r="O746" s="32"/>
      <c r="P746" s="32"/>
      <c r="Q746" s="32"/>
      <c r="R746" s="32"/>
      <c r="S746" s="32"/>
      <c r="T746" s="32"/>
      <c r="U746" s="32"/>
      <c r="V746" s="32"/>
      <c r="W746" s="32"/>
      <c r="X746" s="32"/>
      <c r="Y746" s="32"/>
      <c r="Z746" s="32"/>
      <c r="AA746" s="32"/>
    </row>
    <row r="747" spans="1:27" ht="12.75" customHeight="1" x14ac:dyDescent="0.2">
      <c r="A747" s="31"/>
      <c r="B747" s="31"/>
      <c r="C747" s="31"/>
      <c r="D747" s="31"/>
      <c r="E747" s="31"/>
      <c r="F747" s="31"/>
      <c r="G747" s="32"/>
      <c r="H747" s="32"/>
      <c r="I747" s="32"/>
      <c r="J747" s="32"/>
      <c r="K747" s="32"/>
      <c r="L747" s="32"/>
      <c r="M747" s="32"/>
      <c r="N747" s="32"/>
      <c r="O747" s="32"/>
      <c r="P747" s="32"/>
      <c r="Q747" s="32"/>
      <c r="R747" s="32"/>
      <c r="S747" s="32"/>
      <c r="T747" s="32"/>
      <c r="U747" s="32"/>
      <c r="V747" s="32"/>
      <c r="W747" s="32"/>
      <c r="X747" s="32"/>
      <c r="Y747" s="32"/>
      <c r="Z747" s="32"/>
      <c r="AA747" s="32"/>
    </row>
    <row r="748" spans="1:27" ht="12.75" customHeight="1" x14ac:dyDescent="0.2">
      <c r="A748" s="31"/>
      <c r="B748" s="31"/>
      <c r="C748" s="31"/>
      <c r="D748" s="31"/>
      <c r="E748" s="31"/>
      <c r="F748" s="31"/>
      <c r="G748" s="32"/>
      <c r="H748" s="32"/>
      <c r="I748" s="32"/>
      <c r="J748" s="32"/>
      <c r="K748" s="32"/>
      <c r="L748" s="32"/>
      <c r="M748" s="32"/>
      <c r="N748" s="32"/>
      <c r="O748" s="32"/>
      <c r="P748" s="32"/>
      <c r="Q748" s="32"/>
      <c r="R748" s="32"/>
      <c r="S748" s="32"/>
      <c r="T748" s="32"/>
      <c r="U748" s="32"/>
      <c r="V748" s="32"/>
      <c r="W748" s="32"/>
      <c r="X748" s="32"/>
      <c r="Y748" s="32"/>
      <c r="Z748" s="32"/>
      <c r="AA748" s="32"/>
    </row>
    <row r="749" spans="1:27" ht="12.75" customHeight="1" x14ac:dyDescent="0.2">
      <c r="A749" s="31"/>
      <c r="B749" s="31"/>
      <c r="C749" s="31"/>
      <c r="D749" s="31"/>
      <c r="E749" s="31"/>
      <c r="F749" s="31"/>
      <c r="G749" s="32"/>
      <c r="H749" s="32"/>
      <c r="I749" s="32"/>
      <c r="J749" s="32"/>
      <c r="K749" s="32"/>
      <c r="L749" s="32"/>
      <c r="M749" s="32"/>
      <c r="N749" s="32"/>
      <c r="O749" s="32"/>
      <c r="P749" s="32"/>
      <c r="Q749" s="32"/>
      <c r="R749" s="32"/>
      <c r="S749" s="32"/>
      <c r="T749" s="32"/>
      <c r="U749" s="32"/>
      <c r="V749" s="32"/>
      <c r="W749" s="32"/>
      <c r="X749" s="32"/>
      <c r="Y749" s="32"/>
      <c r="Z749" s="32"/>
      <c r="AA749" s="32"/>
    </row>
    <row r="750" spans="1:27" ht="12.75" customHeight="1" x14ac:dyDescent="0.2">
      <c r="A750" s="31"/>
      <c r="B750" s="31"/>
      <c r="C750" s="31"/>
      <c r="D750" s="31"/>
      <c r="E750" s="31"/>
      <c r="F750" s="31"/>
      <c r="G750" s="32"/>
      <c r="H750" s="32"/>
      <c r="I750" s="32"/>
      <c r="J750" s="32"/>
      <c r="K750" s="32"/>
      <c r="L750" s="32"/>
      <c r="M750" s="32"/>
      <c r="N750" s="32"/>
      <c r="O750" s="32"/>
      <c r="P750" s="32"/>
      <c r="Q750" s="32"/>
      <c r="R750" s="32"/>
      <c r="S750" s="32"/>
      <c r="T750" s="32"/>
      <c r="U750" s="32"/>
      <c r="V750" s="32"/>
      <c r="W750" s="32"/>
      <c r="X750" s="32"/>
      <c r="Y750" s="32"/>
      <c r="Z750" s="32"/>
      <c r="AA750" s="32"/>
    </row>
    <row r="751" spans="1:27" ht="12.75" customHeight="1" x14ac:dyDescent="0.2">
      <c r="A751" s="31"/>
      <c r="B751" s="31"/>
      <c r="C751" s="31"/>
      <c r="D751" s="31"/>
      <c r="E751" s="31"/>
      <c r="F751" s="31"/>
      <c r="G751" s="32"/>
      <c r="H751" s="32"/>
      <c r="I751" s="32"/>
      <c r="J751" s="32"/>
      <c r="K751" s="32"/>
      <c r="L751" s="32"/>
      <c r="M751" s="32"/>
      <c r="N751" s="32"/>
      <c r="O751" s="32"/>
      <c r="P751" s="32"/>
      <c r="Q751" s="32"/>
      <c r="R751" s="32"/>
      <c r="S751" s="32"/>
      <c r="T751" s="32"/>
      <c r="U751" s="32"/>
      <c r="V751" s="32"/>
      <c r="W751" s="32"/>
      <c r="X751" s="32"/>
      <c r="Y751" s="32"/>
      <c r="Z751" s="32"/>
      <c r="AA751" s="32"/>
    </row>
    <row r="752" spans="1:27" ht="12.75" customHeight="1" x14ac:dyDescent="0.2">
      <c r="A752" s="31"/>
      <c r="B752" s="31"/>
      <c r="C752" s="31"/>
      <c r="D752" s="31"/>
      <c r="E752" s="31"/>
      <c r="F752" s="31"/>
      <c r="G752" s="32"/>
      <c r="H752" s="32"/>
      <c r="I752" s="32"/>
      <c r="J752" s="32"/>
      <c r="K752" s="32"/>
      <c r="L752" s="32"/>
      <c r="M752" s="32"/>
      <c r="N752" s="32"/>
      <c r="O752" s="32"/>
      <c r="P752" s="32"/>
      <c r="Q752" s="32"/>
      <c r="R752" s="32"/>
      <c r="S752" s="32"/>
      <c r="T752" s="32"/>
      <c r="U752" s="32"/>
      <c r="V752" s="32"/>
      <c r="W752" s="32"/>
      <c r="X752" s="32"/>
      <c r="Y752" s="32"/>
      <c r="Z752" s="32"/>
      <c r="AA752" s="32"/>
    </row>
    <row r="753" spans="1:27" ht="12.75" customHeight="1" x14ac:dyDescent="0.2">
      <c r="A753" s="31"/>
      <c r="B753" s="31"/>
      <c r="C753" s="31"/>
      <c r="D753" s="31"/>
      <c r="E753" s="31"/>
      <c r="F753" s="31"/>
      <c r="G753" s="32"/>
      <c r="H753" s="32"/>
      <c r="I753" s="32"/>
      <c r="J753" s="32"/>
      <c r="K753" s="32"/>
      <c r="L753" s="32"/>
      <c r="M753" s="32"/>
      <c r="N753" s="32"/>
      <c r="O753" s="32"/>
      <c r="P753" s="32"/>
      <c r="Q753" s="32"/>
      <c r="R753" s="32"/>
      <c r="S753" s="32"/>
      <c r="T753" s="32"/>
      <c r="U753" s="32"/>
      <c r="V753" s="32"/>
      <c r="W753" s="32"/>
      <c r="X753" s="32"/>
      <c r="Y753" s="32"/>
      <c r="Z753" s="32"/>
      <c r="AA753" s="32"/>
    </row>
    <row r="754" spans="1:27" ht="12.75" customHeight="1" x14ac:dyDescent="0.2">
      <c r="A754" s="31"/>
      <c r="B754" s="31"/>
      <c r="C754" s="31"/>
      <c r="D754" s="31"/>
      <c r="E754" s="31"/>
      <c r="F754" s="31"/>
      <c r="G754" s="32"/>
      <c r="H754" s="32"/>
      <c r="I754" s="32"/>
      <c r="J754" s="32"/>
      <c r="K754" s="32"/>
      <c r="L754" s="32"/>
      <c r="M754" s="32"/>
      <c r="N754" s="32"/>
      <c r="O754" s="32"/>
      <c r="P754" s="32"/>
      <c r="Q754" s="32"/>
      <c r="R754" s="32"/>
      <c r="S754" s="32"/>
      <c r="T754" s="32"/>
      <c r="U754" s="32"/>
      <c r="V754" s="32"/>
      <c r="W754" s="32"/>
      <c r="X754" s="32"/>
      <c r="Y754" s="32"/>
      <c r="Z754" s="32"/>
      <c r="AA754" s="32"/>
    </row>
    <row r="755" spans="1:27" ht="12.75" customHeight="1" x14ac:dyDescent="0.2">
      <c r="A755" s="31"/>
      <c r="B755" s="31"/>
      <c r="C755" s="31"/>
      <c r="D755" s="31"/>
      <c r="E755" s="31"/>
      <c r="F755" s="31"/>
      <c r="G755" s="32"/>
      <c r="H755" s="32"/>
      <c r="I755" s="32"/>
      <c r="J755" s="32"/>
      <c r="K755" s="32"/>
      <c r="L755" s="32"/>
      <c r="M755" s="32"/>
      <c r="N755" s="32"/>
      <c r="O755" s="32"/>
      <c r="P755" s="32"/>
      <c r="Q755" s="32"/>
      <c r="R755" s="32"/>
      <c r="S755" s="32"/>
      <c r="T755" s="32"/>
      <c r="U755" s="32"/>
      <c r="V755" s="32"/>
      <c r="W755" s="32"/>
      <c r="X755" s="32"/>
      <c r="Y755" s="32"/>
      <c r="Z755" s="32"/>
      <c r="AA755" s="32"/>
    </row>
    <row r="756" spans="1:27" ht="12.75" customHeight="1" x14ac:dyDescent="0.2">
      <c r="A756" s="31"/>
      <c r="B756" s="31"/>
      <c r="C756" s="31"/>
      <c r="D756" s="31"/>
      <c r="E756" s="31"/>
      <c r="F756" s="31"/>
      <c r="G756" s="32"/>
      <c r="H756" s="32"/>
      <c r="I756" s="32"/>
      <c r="J756" s="32"/>
      <c r="K756" s="32"/>
      <c r="L756" s="32"/>
      <c r="M756" s="32"/>
      <c r="N756" s="32"/>
      <c r="O756" s="32"/>
      <c r="P756" s="32"/>
      <c r="Q756" s="32"/>
      <c r="R756" s="32"/>
      <c r="S756" s="32"/>
      <c r="T756" s="32"/>
      <c r="U756" s="32"/>
      <c r="V756" s="32"/>
      <c r="W756" s="32"/>
      <c r="X756" s="32"/>
      <c r="Y756" s="32"/>
      <c r="Z756" s="32"/>
      <c r="AA756" s="32"/>
    </row>
    <row r="757" spans="1:27" ht="12.75" customHeight="1" x14ac:dyDescent="0.2">
      <c r="A757" s="31"/>
      <c r="B757" s="31"/>
      <c r="C757" s="31"/>
      <c r="D757" s="31"/>
      <c r="E757" s="31"/>
      <c r="F757" s="31"/>
      <c r="G757" s="32"/>
      <c r="H757" s="32"/>
      <c r="I757" s="32"/>
      <c r="J757" s="32"/>
      <c r="K757" s="32"/>
      <c r="L757" s="32"/>
      <c r="M757" s="32"/>
      <c r="N757" s="32"/>
      <c r="O757" s="32"/>
      <c r="P757" s="32"/>
      <c r="Q757" s="32"/>
      <c r="R757" s="32"/>
      <c r="S757" s="32"/>
      <c r="T757" s="32"/>
      <c r="U757" s="32"/>
      <c r="V757" s="32"/>
      <c r="W757" s="32"/>
      <c r="X757" s="32"/>
      <c r="Y757" s="32"/>
      <c r="Z757" s="32"/>
      <c r="AA757" s="32"/>
    </row>
    <row r="758" spans="1:27" ht="12.75" customHeight="1" x14ac:dyDescent="0.2">
      <c r="A758" s="31"/>
      <c r="B758" s="31"/>
      <c r="C758" s="31"/>
      <c r="D758" s="31"/>
      <c r="E758" s="31"/>
      <c r="F758" s="31"/>
      <c r="G758" s="32"/>
      <c r="H758" s="32"/>
      <c r="I758" s="32"/>
      <c r="J758" s="32"/>
      <c r="K758" s="32"/>
      <c r="L758" s="32"/>
      <c r="M758" s="32"/>
      <c r="N758" s="32"/>
      <c r="O758" s="32"/>
      <c r="P758" s="32"/>
      <c r="Q758" s="32"/>
      <c r="R758" s="32"/>
      <c r="S758" s="32"/>
      <c r="T758" s="32"/>
      <c r="U758" s="32"/>
      <c r="V758" s="32"/>
      <c r="W758" s="32"/>
      <c r="X758" s="32"/>
      <c r="Y758" s="32"/>
      <c r="Z758" s="32"/>
      <c r="AA758" s="32"/>
    </row>
    <row r="759" spans="1:27" ht="12.75" customHeight="1" x14ac:dyDescent="0.2">
      <c r="A759" s="31"/>
      <c r="B759" s="31"/>
      <c r="C759" s="31"/>
      <c r="D759" s="31"/>
      <c r="E759" s="31"/>
      <c r="F759" s="31"/>
      <c r="G759" s="32"/>
      <c r="H759" s="32"/>
      <c r="I759" s="32"/>
      <c r="J759" s="32"/>
      <c r="K759" s="32"/>
      <c r="L759" s="32"/>
      <c r="M759" s="32"/>
      <c r="N759" s="32"/>
      <c r="O759" s="32"/>
      <c r="P759" s="32"/>
      <c r="Q759" s="32"/>
      <c r="R759" s="32"/>
      <c r="S759" s="32"/>
      <c r="T759" s="32"/>
      <c r="U759" s="32"/>
      <c r="V759" s="32"/>
      <c r="W759" s="32"/>
      <c r="X759" s="32"/>
      <c r="Y759" s="32"/>
      <c r="Z759" s="32"/>
      <c r="AA759" s="32"/>
    </row>
    <row r="760" spans="1:27" ht="12.75" customHeight="1" x14ac:dyDescent="0.2">
      <c r="A760" s="31"/>
      <c r="B760" s="31"/>
      <c r="C760" s="31"/>
      <c r="D760" s="31"/>
      <c r="E760" s="31"/>
      <c r="F760" s="31"/>
      <c r="G760" s="32"/>
      <c r="H760" s="32"/>
      <c r="I760" s="32"/>
      <c r="J760" s="32"/>
      <c r="K760" s="32"/>
      <c r="L760" s="32"/>
      <c r="M760" s="32"/>
      <c r="N760" s="32"/>
      <c r="O760" s="32"/>
      <c r="P760" s="32"/>
      <c r="Q760" s="32"/>
      <c r="R760" s="32"/>
      <c r="S760" s="32"/>
      <c r="T760" s="32"/>
      <c r="U760" s="32"/>
      <c r="V760" s="32"/>
      <c r="W760" s="32"/>
      <c r="X760" s="32"/>
      <c r="Y760" s="32"/>
      <c r="Z760" s="32"/>
      <c r="AA760" s="32"/>
    </row>
    <row r="761" spans="1:27" ht="12.75" customHeight="1" x14ac:dyDescent="0.2">
      <c r="A761" s="31"/>
      <c r="B761" s="31"/>
      <c r="C761" s="31"/>
      <c r="D761" s="31"/>
      <c r="E761" s="31"/>
      <c r="F761" s="31"/>
      <c r="G761" s="32"/>
      <c r="H761" s="32"/>
      <c r="I761" s="32"/>
      <c r="J761" s="32"/>
      <c r="K761" s="32"/>
      <c r="L761" s="32"/>
      <c r="M761" s="32"/>
      <c r="N761" s="32"/>
      <c r="O761" s="32"/>
      <c r="P761" s="32"/>
      <c r="Q761" s="32"/>
      <c r="R761" s="32"/>
      <c r="S761" s="32"/>
      <c r="T761" s="32"/>
      <c r="U761" s="32"/>
      <c r="V761" s="32"/>
      <c r="W761" s="32"/>
      <c r="X761" s="32"/>
      <c r="Y761" s="32"/>
      <c r="Z761" s="32"/>
      <c r="AA761" s="32"/>
    </row>
    <row r="762" spans="1:27" ht="12.75" customHeight="1" x14ac:dyDescent="0.2">
      <c r="A762" s="31"/>
      <c r="B762" s="31"/>
      <c r="C762" s="31"/>
      <c r="D762" s="31"/>
      <c r="E762" s="31"/>
      <c r="F762" s="31"/>
      <c r="G762" s="32"/>
      <c r="H762" s="32"/>
      <c r="I762" s="32"/>
      <c r="J762" s="32"/>
      <c r="K762" s="32"/>
      <c r="L762" s="32"/>
      <c r="M762" s="32"/>
      <c r="N762" s="32"/>
      <c r="O762" s="32"/>
      <c r="P762" s="32"/>
      <c r="Q762" s="32"/>
      <c r="R762" s="32"/>
      <c r="S762" s="32"/>
      <c r="T762" s="32"/>
      <c r="U762" s="32"/>
      <c r="V762" s="32"/>
      <c r="W762" s="32"/>
      <c r="X762" s="32"/>
      <c r="Y762" s="32"/>
      <c r="Z762" s="32"/>
      <c r="AA762" s="32"/>
    </row>
    <row r="763" spans="1:27" ht="12.75" customHeight="1" x14ac:dyDescent="0.2">
      <c r="A763" s="31"/>
      <c r="B763" s="31"/>
      <c r="C763" s="31"/>
      <c r="D763" s="31"/>
      <c r="E763" s="31"/>
      <c r="F763" s="31"/>
      <c r="G763" s="32"/>
      <c r="H763" s="32"/>
      <c r="I763" s="32"/>
      <c r="J763" s="32"/>
      <c r="K763" s="32"/>
      <c r="L763" s="32"/>
      <c r="M763" s="32"/>
      <c r="N763" s="32"/>
      <c r="O763" s="32"/>
      <c r="P763" s="32"/>
      <c r="Q763" s="32"/>
      <c r="R763" s="32"/>
      <c r="S763" s="32"/>
      <c r="T763" s="32"/>
      <c r="U763" s="32"/>
      <c r="V763" s="32"/>
      <c r="W763" s="32"/>
      <c r="X763" s="32"/>
      <c r="Y763" s="32"/>
      <c r="Z763" s="32"/>
      <c r="AA763" s="32"/>
    </row>
    <row r="764" spans="1:27" ht="12.75" customHeight="1" x14ac:dyDescent="0.2">
      <c r="A764" s="31"/>
      <c r="B764" s="31"/>
      <c r="C764" s="31"/>
      <c r="D764" s="31"/>
      <c r="E764" s="31"/>
      <c r="F764" s="31"/>
      <c r="G764" s="32"/>
      <c r="H764" s="32"/>
      <c r="I764" s="32"/>
      <c r="J764" s="32"/>
      <c r="K764" s="32"/>
      <c r="L764" s="32"/>
      <c r="M764" s="32"/>
      <c r="N764" s="32"/>
      <c r="O764" s="32"/>
      <c r="P764" s="32"/>
      <c r="Q764" s="32"/>
      <c r="R764" s="32"/>
      <c r="S764" s="32"/>
      <c r="T764" s="32"/>
      <c r="U764" s="32"/>
      <c r="V764" s="32"/>
      <c r="W764" s="32"/>
      <c r="X764" s="32"/>
      <c r="Y764" s="32"/>
      <c r="Z764" s="32"/>
      <c r="AA764" s="32"/>
    </row>
    <row r="765" spans="1:27" ht="12.75" customHeight="1" x14ac:dyDescent="0.2">
      <c r="A765" s="31"/>
      <c r="B765" s="31"/>
      <c r="C765" s="31"/>
      <c r="D765" s="31"/>
      <c r="E765" s="31"/>
      <c r="F765" s="31"/>
      <c r="G765" s="32"/>
      <c r="H765" s="32"/>
      <c r="I765" s="32"/>
      <c r="J765" s="32"/>
      <c r="K765" s="32"/>
      <c r="L765" s="32"/>
      <c r="M765" s="32"/>
      <c r="N765" s="32"/>
      <c r="O765" s="32"/>
      <c r="P765" s="32"/>
      <c r="Q765" s="32"/>
      <c r="R765" s="32"/>
      <c r="S765" s="32"/>
      <c r="T765" s="32"/>
      <c r="U765" s="32"/>
      <c r="V765" s="32"/>
      <c r="W765" s="32"/>
      <c r="X765" s="32"/>
      <c r="Y765" s="32"/>
      <c r="Z765" s="32"/>
      <c r="AA765" s="32"/>
    </row>
    <row r="766" spans="1:27" ht="12.75" customHeight="1" x14ac:dyDescent="0.2">
      <c r="A766" s="31"/>
      <c r="B766" s="31"/>
      <c r="C766" s="31"/>
      <c r="D766" s="31"/>
      <c r="E766" s="31"/>
      <c r="F766" s="31"/>
      <c r="G766" s="32"/>
      <c r="H766" s="32"/>
      <c r="I766" s="32"/>
      <c r="J766" s="32"/>
      <c r="K766" s="32"/>
      <c r="L766" s="32"/>
      <c r="M766" s="32"/>
      <c r="N766" s="32"/>
      <c r="O766" s="32"/>
      <c r="P766" s="32"/>
      <c r="Q766" s="32"/>
      <c r="R766" s="32"/>
      <c r="S766" s="32"/>
      <c r="T766" s="32"/>
      <c r="U766" s="32"/>
      <c r="V766" s="32"/>
      <c r="W766" s="32"/>
      <c r="X766" s="32"/>
      <c r="Y766" s="32"/>
      <c r="Z766" s="32"/>
      <c r="AA766" s="32"/>
    </row>
    <row r="767" spans="1:27" ht="12.75" customHeight="1" x14ac:dyDescent="0.2">
      <c r="A767" s="31"/>
      <c r="B767" s="31"/>
      <c r="C767" s="31"/>
      <c r="D767" s="31"/>
      <c r="E767" s="31"/>
      <c r="F767" s="31"/>
      <c r="G767" s="32"/>
      <c r="H767" s="32"/>
      <c r="I767" s="32"/>
      <c r="J767" s="32"/>
      <c r="K767" s="32"/>
      <c r="L767" s="32"/>
      <c r="M767" s="32"/>
      <c r="N767" s="32"/>
      <c r="O767" s="32"/>
      <c r="P767" s="32"/>
      <c r="Q767" s="32"/>
      <c r="R767" s="32"/>
      <c r="S767" s="32"/>
      <c r="T767" s="32"/>
      <c r="U767" s="32"/>
      <c r="V767" s="32"/>
      <c r="W767" s="32"/>
      <c r="X767" s="32"/>
      <c r="Y767" s="32"/>
      <c r="Z767" s="32"/>
      <c r="AA767" s="32"/>
    </row>
    <row r="768" spans="1:27" ht="12.75" customHeight="1" x14ac:dyDescent="0.2">
      <c r="A768" s="31"/>
      <c r="B768" s="31"/>
      <c r="C768" s="31"/>
      <c r="D768" s="31"/>
      <c r="E768" s="31"/>
      <c r="F768" s="31"/>
      <c r="G768" s="32"/>
      <c r="H768" s="32"/>
      <c r="I768" s="32"/>
      <c r="J768" s="32"/>
      <c r="K768" s="32"/>
      <c r="L768" s="32"/>
      <c r="M768" s="32"/>
      <c r="N768" s="32"/>
      <c r="O768" s="32"/>
      <c r="P768" s="32"/>
      <c r="Q768" s="32"/>
      <c r="R768" s="32"/>
      <c r="S768" s="32"/>
      <c r="T768" s="32"/>
      <c r="U768" s="32"/>
      <c r="V768" s="32"/>
      <c r="W768" s="32"/>
      <c r="X768" s="32"/>
      <c r="Y768" s="32"/>
      <c r="Z768" s="32"/>
      <c r="AA768" s="32"/>
    </row>
    <row r="769" spans="1:27" ht="12.75" customHeight="1" x14ac:dyDescent="0.2">
      <c r="A769" s="31"/>
      <c r="B769" s="31"/>
      <c r="C769" s="31"/>
      <c r="D769" s="31"/>
      <c r="E769" s="31"/>
      <c r="F769" s="31"/>
      <c r="G769" s="32"/>
      <c r="H769" s="32"/>
      <c r="I769" s="32"/>
      <c r="J769" s="32"/>
      <c r="K769" s="32"/>
      <c r="L769" s="32"/>
      <c r="M769" s="32"/>
      <c r="N769" s="32"/>
      <c r="O769" s="32"/>
      <c r="P769" s="32"/>
      <c r="Q769" s="32"/>
      <c r="R769" s="32"/>
      <c r="S769" s="32"/>
      <c r="T769" s="32"/>
      <c r="U769" s="32"/>
      <c r="V769" s="32"/>
      <c r="W769" s="32"/>
      <c r="X769" s="32"/>
      <c r="Y769" s="32"/>
      <c r="Z769" s="32"/>
      <c r="AA769" s="32"/>
    </row>
    <row r="770" spans="1:27" ht="12.75" customHeight="1" x14ac:dyDescent="0.2">
      <c r="A770" s="31"/>
      <c r="B770" s="31"/>
      <c r="C770" s="31"/>
      <c r="D770" s="31"/>
      <c r="E770" s="31"/>
      <c r="F770" s="31"/>
      <c r="G770" s="32"/>
      <c r="H770" s="32"/>
      <c r="I770" s="32"/>
      <c r="J770" s="32"/>
      <c r="K770" s="32"/>
      <c r="L770" s="32"/>
      <c r="M770" s="32"/>
      <c r="N770" s="32"/>
      <c r="O770" s="32"/>
      <c r="P770" s="32"/>
      <c r="Q770" s="32"/>
      <c r="R770" s="32"/>
      <c r="S770" s="32"/>
      <c r="T770" s="32"/>
      <c r="U770" s="32"/>
      <c r="V770" s="32"/>
      <c r="W770" s="32"/>
      <c r="X770" s="32"/>
      <c r="Y770" s="32"/>
      <c r="Z770" s="32"/>
      <c r="AA770" s="32"/>
    </row>
    <row r="771" spans="1:27" ht="12.75" customHeight="1" x14ac:dyDescent="0.2">
      <c r="A771" s="31"/>
      <c r="B771" s="31"/>
      <c r="C771" s="31"/>
      <c r="D771" s="31"/>
      <c r="E771" s="31"/>
      <c r="F771" s="31"/>
      <c r="G771" s="32"/>
      <c r="H771" s="32"/>
      <c r="I771" s="32"/>
      <c r="J771" s="32"/>
      <c r="K771" s="32"/>
      <c r="L771" s="32"/>
      <c r="M771" s="32"/>
      <c r="N771" s="32"/>
      <c r="O771" s="32"/>
      <c r="P771" s="32"/>
      <c r="Q771" s="32"/>
      <c r="R771" s="32"/>
      <c r="S771" s="32"/>
      <c r="T771" s="32"/>
      <c r="U771" s="32"/>
      <c r="V771" s="32"/>
      <c r="W771" s="32"/>
      <c r="X771" s="32"/>
      <c r="Y771" s="32"/>
      <c r="Z771" s="32"/>
      <c r="AA771" s="32"/>
    </row>
    <row r="772" spans="1:27" ht="12.75" customHeight="1" x14ac:dyDescent="0.2">
      <c r="A772" s="31"/>
      <c r="B772" s="31"/>
      <c r="C772" s="31"/>
      <c r="D772" s="31"/>
      <c r="E772" s="31"/>
      <c r="F772" s="31"/>
      <c r="G772" s="32"/>
      <c r="H772" s="32"/>
      <c r="I772" s="32"/>
      <c r="J772" s="32"/>
      <c r="K772" s="32"/>
      <c r="L772" s="32"/>
      <c r="M772" s="32"/>
      <c r="N772" s="32"/>
      <c r="O772" s="32"/>
      <c r="P772" s="32"/>
      <c r="Q772" s="32"/>
      <c r="R772" s="32"/>
      <c r="S772" s="32"/>
      <c r="T772" s="32"/>
      <c r="U772" s="32"/>
      <c r="V772" s="32"/>
      <c r="W772" s="32"/>
      <c r="X772" s="32"/>
      <c r="Y772" s="32"/>
      <c r="Z772" s="32"/>
      <c r="AA772" s="32"/>
    </row>
    <row r="773" spans="1:27" ht="12.75" customHeight="1" x14ac:dyDescent="0.2">
      <c r="A773" s="31"/>
      <c r="B773" s="31"/>
      <c r="C773" s="31"/>
      <c r="D773" s="31"/>
      <c r="E773" s="31"/>
      <c r="F773" s="31"/>
      <c r="G773" s="32"/>
      <c r="H773" s="32"/>
      <c r="I773" s="32"/>
      <c r="J773" s="32"/>
      <c r="K773" s="32"/>
      <c r="L773" s="32"/>
      <c r="M773" s="32"/>
      <c r="N773" s="32"/>
      <c r="O773" s="32"/>
      <c r="P773" s="32"/>
      <c r="Q773" s="32"/>
      <c r="R773" s="32"/>
      <c r="S773" s="32"/>
      <c r="T773" s="32"/>
      <c r="U773" s="32"/>
      <c r="V773" s="32"/>
      <c r="W773" s="32"/>
      <c r="X773" s="32"/>
      <c r="Y773" s="32"/>
      <c r="Z773" s="32"/>
      <c r="AA773" s="32"/>
    </row>
    <row r="774" spans="1:27" ht="12.75" customHeight="1" x14ac:dyDescent="0.2">
      <c r="A774" s="31"/>
      <c r="B774" s="31"/>
      <c r="C774" s="31"/>
      <c r="D774" s="31"/>
      <c r="E774" s="31"/>
      <c r="F774" s="31"/>
      <c r="G774" s="32"/>
      <c r="H774" s="32"/>
      <c r="I774" s="32"/>
      <c r="J774" s="32"/>
      <c r="K774" s="32"/>
      <c r="L774" s="32"/>
      <c r="M774" s="32"/>
      <c r="N774" s="32"/>
      <c r="O774" s="32"/>
      <c r="P774" s="32"/>
      <c r="Q774" s="32"/>
      <c r="R774" s="32"/>
      <c r="S774" s="32"/>
      <c r="T774" s="32"/>
      <c r="U774" s="32"/>
      <c r="V774" s="32"/>
      <c r="W774" s="32"/>
      <c r="X774" s="32"/>
      <c r="Y774" s="32"/>
      <c r="Z774" s="32"/>
      <c r="AA774" s="32"/>
    </row>
    <row r="775" spans="1:27" ht="12.75" customHeight="1" x14ac:dyDescent="0.2">
      <c r="A775" s="31"/>
      <c r="B775" s="31"/>
      <c r="C775" s="31"/>
      <c r="D775" s="31"/>
      <c r="E775" s="31"/>
      <c r="F775" s="31"/>
      <c r="G775" s="32"/>
      <c r="H775" s="32"/>
      <c r="I775" s="32"/>
      <c r="J775" s="32"/>
      <c r="K775" s="32"/>
      <c r="L775" s="32"/>
      <c r="M775" s="32"/>
      <c r="N775" s="32"/>
      <c r="O775" s="32"/>
      <c r="P775" s="32"/>
      <c r="Q775" s="32"/>
      <c r="R775" s="32"/>
      <c r="S775" s="32"/>
      <c r="T775" s="32"/>
      <c r="U775" s="32"/>
      <c r="V775" s="32"/>
      <c r="W775" s="32"/>
      <c r="X775" s="32"/>
      <c r="Y775" s="32"/>
      <c r="Z775" s="32"/>
      <c r="AA775" s="32"/>
    </row>
    <row r="776" spans="1:27" ht="12.75" customHeight="1" x14ac:dyDescent="0.2">
      <c r="A776" s="31"/>
      <c r="B776" s="31"/>
      <c r="C776" s="31"/>
      <c r="D776" s="31"/>
      <c r="E776" s="31"/>
      <c r="F776" s="31"/>
      <c r="G776" s="32"/>
      <c r="H776" s="32"/>
      <c r="I776" s="32"/>
      <c r="J776" s="32"/>
      <c r="K776" s="32"/>
      <c r="L776" s="32"/>
      <c r="M776" s="32"/>
      <c r="N776" s="32"/>
      <c r="O776" s="32"/>
      <c r="P776" s="32"/>
      <c r="Q776" s="32"/>
      <c r="R776" s="32"/>
      <c r="S776" s="32"/>
      <c r="T776" s="32"/>
      <c r="U776" s="32"/>
      <c r="V776" s="32"/>
      <c r="W776" s="32"/>
      <c r="X776" s="32"/>
      <c r="Y776" s="32"/>
      <c r="Z776" s="32"/>
      <c r="AA776" s="32"/>
    </row>
    <row r="777" spans="1:27" ht="12.75" customHeight="1" x14ac:dyDescent="0.2">
      <c r="A777" s="31"/>
      <c r="B777" s="31"/>
      <c r="C777" s="31"/>
      <c r="D777" s="31"/>
      <c r="E777" s="31"/>
      <c r="F777" s="31"/>
      <c r="G777" s="32"/>
      <c r="H777" s="32"/>
      <c r="I777" s="32"/>
      <c r="J777" s="32"/>
      <c r="K777" s="32"/>
      <c r="L777" s="32"/>
      <c r="M777" s="32"/>
      <c r="N777" s="32"/>
      <c r="O777" s="32"/>
      <c r="P777" s="32"/>
      <c r="Q777" s="32"/>
      <c r="R777" s="32"/>
      <c r="S777" s="32"/>
      <c r="T777" s="32"/>
      <c r="U777" s="32"/>
      <c r="V777" s="32"/>
      <c r="W777" s="32"/>
      <c r="X777" s="32"/>
      <c r="Y777" s="32"/>
      <c r="Z777" s="32"/>
      <c r="AA777" s="32"/>
    </row>
    <row r="778" spans="1:27" ht="12.75" customHeight="1" x14ac:dyDescent="0.2">
      <c r="A778" s="31"/>
      <c r="B778" s="31"/>
      <c r="C778" s="31"/>
      <c r="D778" s="31"/>
      <c r="E778" s="31"/>
      <c r="F778" s="31"/>
      <c r="G778" s="32"/>
      <c r="H778" s="32"/>
      <c r="I778" s="32"/>
      <c r="J778" s="32"/>
      <c r="K778" s="32"/>
      <c r="L778" s="32"/>
      <c r="M778" s="32"/>
      <c r="N778" s="32"/>
      <c r="O778" s="32"/>
      <c r="P778" s="32"/>
      <c r="Q778" s="32"/>
      <c r="R778" s="32"/>
      <c r="S778" s="32"/>
      <c r="T778" s="32"/>
      <c r="U778" s="32"/>
      <c r="V778" s="32"/>
      <c r="W778" s="32"/>
      <c r="X778" s="32"/>
      <c r="Y778" s="32"/>
      <c r="Z778" s="32"/>
      <c r="AA778" s="32"/>
    </row>
    <row r="779" spans="1:27" ht="12.75" customHeight="1" x14ac:dyDescent="0.2">
      <c r="A779" s="31"/>
      <c r="B779" s="31"/>
      <c r="C779" s="31"/>
      <c r="D779" s="31"/>
      <c r="E779" s="31"/>
      <c r="F779" s="31"/>
      <c r="G779" s="32"/>
      <c r="H779" s="32"/>
      <c r="I779" s="32"/>
      <c r="J779" s="32"/>
      <c r="K779" s="32"/>
      <c r="L779" s="32"/>
      <c r="M779" s="32"/>
      <c r="N779" s="32"/>
      <c r="O779" s="32"/>
      <c r="P779" s="32"/>
      <c r="Q779" s="32"/>
      <c r="R779" s="32"/>
      <c r="S779" s="32"/>
      <c r="T779" s="32"/>
      <c r="U779" s="32"/>
      <c r="V779" s="32"/>
      <c r="W779" s="32"/>
      <c r="X779" s="32"/>
      <c r="Y779" s="32"/>
      <c r="Z779" s="32"/>
      <c r="AA779" s="32"/>
    </row>
    <row r="780" spans="1:27" ht="12.75" customHeight="1" x14ac:dyDescent="0.2">
      <c r="A780" s="31"/>
      <c r="B780" s="31"/>
      <c r="C780" s="31"/>
      <c r="D780" s="31"/>
      <c r="E780" s="31"/>
      <c r="F780" s="31"/>
      <c r="G780" s="32"/>
      <c r="H780" s="32"/>
      <c r="I780" s="32"/>
      <c r="J780" s="32"/>
      <c r="K780" s="32"/>
      <c r="L780" s="32"/>
      <c r="M780" s="32"/>
      <c r="N780" s="32"/>
      <c r="O780" s="32"/>
      <c r="P780" s="32"/>
      <c r="Q780" s="32"/>
      <c r="R780" s="32"/>
      <c r="S780" s="32"/>
      <c r="T780" s="32"/>
      <c r="U780" s="32"/>
      <c r="V780" s="32"/>
      <c r="W780" s="32"/>
      <c r="X780" s="32"/>
      <c r="Y780" s="32"/>
      <c r="Z780" s="32"/>
      <c r="AA780" s="32"/>
    </row>
    <row r="781" spans="1:27" ht="12.75" customHeight="1" x14ac:dyDescent="0.2">
      <c r="A781" s="31"/>
      <c r="B781" s="31"/>
      <c r="C781" s="31"/>
      <c r="D781" s="31"/>
      <c r="E781" s="31"/>
      <c r="F781" s="31"/>
      <c r="G781" s="32"/>
      <c r="H781" s="32"/>
      <c r="I781" s="32"/>
      <c r="J781" s="32"/>
      <c r="K781" s="32"/>
      <c r="L781" s="32"/>
      <c r="M781" s="32"/>
      <c r="N781" s="32"/>
      <c r="O781" s="32"/>
      <c r="P781" s="32"/>
      <c r="Q781" s="32"/>
      <c r="R781" s="32"/>
      <c r="S781" s="32"/>
      <c r="T781" s="32"/>
      <c r="U781" s="32"/>
      <c r="V781" s="32"/>
      <c r="W781" s="32"/>
      <c r="X781" s="32"/>
      <c r="Y781" s="32"/>
      <c r="Z781" s="32"/>
      <c r="AA781" s="32"/>
    </row>
    <row r="782" spans="1:27" ht="12.75" customHeight="1" x14ac:dyDescent="0.2">
      <c r="A782" s="31"/>
      <c r="B782" s="31"/>
      <c r="C782" s="31"/>
      <c r="D782" s="31"/>
      <c r="E782" s="31"/>
      <c r="F782" s="31"/>
      <c r="G782" s="32"/>
      <c r="H782" s="32"/>
      <c r="I782" s="32"/>
      <c r="J782" s="32"/>
      <c r="K782" s="32"/>
      <c r="L782" s="32"/>
      <c r="M782" s="32"/>
      <c r="N782" s="32"/>
      <c r="O782" s="32"/>
      <c r="P782" s="32"/>
      <c r="Q782" s="32"/>
      <c r="R782" s="32"/>
      <c r="S782" s="32"/>
      <c r="T782" s="32"/>
      <c r="U782" s="32"/>
      <c r="V782" s="32"/>
      <c r="W782" s="32"/>
      <c r="X782" s="32"/>
      <c r="Y782" s="32"/>
      <c r="Z782" s="32"/>
      <c r="AA782" s="32"/>
    </row>
    <row r="783" spans="1:27" ht="12.75" customHeight="1" x14ac:dyDescent="0.2">
      <c r="A783" s="31"/>
      <c r="B783" s="31"/>
      <c r="C783" s="31"/>
      <c r="D783" s="31"/>
      <c r="E783" s="31"/>
      <c r="F783" s="31"/>
      <c r="G783" s="32"/>
      <c r="H783" s="32"/>
      <c r="I783" s="32"/>
      <c r="J783" s="32"/>
      <c r="K783" s="32"/>
      <c r="L783" s="32"/>
      <c r="M783" s="32"/>
      <c r="N783" s="32"/>
      <c r="O783" s="32"/>
      <c r="P783" s="32"/>
      <c r="Q783" s="32"/>
      <c r="R783" s="32"/>
      <c r="S783" s="32"/>
      <c r="T783" s="32"/>
      <c r="U783" s="32"/>
      <c r="V783" s="32"/>
      <c r="W783" s="32"/>
      <c r="X783" s="32"/>
      <c r="Y783" s="32"/>
      <c r="Z783" s="32"/>
      <c r="AA783" s="32"/>
    </row>
    <row r="784" spans="1:27" ht="12.75" customHeight="1" x14ac:dyDescent="0.2">
      <c r="A784" s="31"/>
      <c r="B784" s="31"/>
      <c r="C784" s="31"/>
      <c r="D784" s="31"/>
      <c r="E784" s="31"/>
      <c r="F784" s="31"/>
      <c r="G784" s="32"/>
      <c r="H784" s="32"/>
      <c r="I784" s="32"/>
      <c r="J784" s="32"/>
      <c r="K784" s="32"/>
      <c r="L784" s="32"/>
      <c r="M784" s="32"/>
      <c r="N784" s="32"/>
      <c r="O784" s="32"/>
      <c r="P784" s="32"/>
      <c r="Q784" s="32"/>
      <c r="R784" s="32"/>
      <c r="S784" s="32"/>
      <c r="T784" s="32"/>
      <c r="U784" s="32"/>
      <c r="V784" s="32"/>
      <c r="W784" s="32"/>
      <c r="X784" s="32"/>
      <c r="Y784" s="32"/>
      <c r="Z784" s="32"/>
      <c r="AA784" s="32"/>
    </row>
    <row r="785" spans="1:27" ht="12.75" customHeight="1" x14ac:dyDescent="0.2">
      <c r="A785" s="31"/>
      <c r="B785" s="31"/>
      <c r="C785" s="31"/>
      <c r="D785" s="31"/>
      <c r="E785" s="31"/>
      <c r="F785" s="31"/>
      <c r="G785" s="32"/>
      <c r="H785" s="32"/>
      <c r="I785" s="32"/>
      <c r="J785" s="32"/>
      <c r="K785" s="32"/>
      <c r="L785" s="32"/>
      <c r="M785" s="32"/>
      <c r="N785" s="32"/>
      <c r="O785" s="32"/>
      <c r="P785" s="32"/>
      <c r="Q785" s="32"/>
      <c r="R785" s="32"/>
      <c r="S785" s="32"/>
      <c r="T785" s="32"/>
      <c r="U785" s="32"/>
      <c r="V785" s="32"/>
      <c r="W785" s="32"/>
      <c r="X785" s="32"/>
      <c r="Y785" s="32"/>
      <c r="Z785" s="32"/>
      <c r="AA785" s="32"/>
    </row>
    <row r="786" spans="1:27" ht="12.75" customHeight="1" x14ac:dyDescent="0.2">
      <c r="A786" s="31"/>
      <c r="B786" s="31"/>
      <c r="C786" s="31"/>
      <c r="D786" s="31"/>
      <c r="E786" s="31"/>
      <c r="F786" s="31"/>
      <c r="G786" s="32"/>
      <c r="H786" s="32"/>
      <c r="I786" s="32"/>
      <c r="J786" s="32"/>
      <c r="K786" s="32"/>
      <c r="L786" s="32"/>
      <c r="M786" s="32"/>
      <c r="N786" s="32"/>
      <c r="O786" s="32"/>
      <c r="P786" s="32"/>
      <c r="Q786" s="32"/>
      <c r="R786" s="32"/>
      <c r="S786" s="32"/>
      <c r="T786" s="32"/>
      <c r="U786" s="32"/>
      <c r="V786" s="32"/>
      <c r="W786" s="32"/>
      <c r="X786" s="32"/>
      <c r="Y786" s="32"/>
      <c r="Z786" s="32"/>
      <c r="AA786" s="32"/>
    </row>
    <row r="787" spans="1:27" ht="12.75" customHeight="1" x14ac:dyDescent="0.2">
      <c r="A787" s="31"/>
      <c r="B787" s="31"/>
      <c r="C787" s="31"/>
      <c r="D787" s="31"/>
      <c r="E787" s="31"/>
      <c r="F787" s="31"/>
      <c r="G787" s="32"/>
      <c r="H787" s="32"/>
      <c r="I787" s="32"/>
      <c r="J787" s="32"/>
      <c r="K787" s="32"/>
      <c r="L787" s="32"/>
      <c r="M787" s="32"/>
      <c r="N787" s="32"/>
      <c r="O787" s="32"/>
      <c r="P787" s="32"/>
      <c r="Q787" s="32"/>
      <c r="R787" s="32"/>
      <c r="S787" s="32"/>
      <c r="T787" s="32"/>
      <c r="U787" s="32"/>
      <c r="V787" s="32"/>
      <c r="W787" s="32"/>
      <c r="X787" s="32"/>
      <c r="Y787" s="32"/>
      <c r="Z787" s="32"/>
      <c r="AA787" s="32"/>
    </row>
    <row r="788" spans="1:27" ht="12.75" customHeight="1" x14ac:dyDescent="0.2">
      <c r="A788" s="31"/>
      <c r="B788" s="31"/>
      <c r="C788" s="31"/>
      <c r="D788" s="31"/>
      <c r="E788" s="31"/>
      <c r="F788" s="31"/>
      <c r="G788" s="32"/>
      <c r="H788" s="32"/>
      <c r="I788" s="32"/>
      <c r="J788" s="32"/>
      <c r="K788" s="32"/>
      <c r="L788" s="32"/>
      <c r="M788" s="32"/>
      <c r="N788" s="32"/>
      <c r="O788" s="32"/>
      <c r="P788" s="32"/>
      <c r="Q788" s="32"/>
      <c r="R788" s="32"/>
      <c r="S788" s="32"/>
      <c r="T788" s="32"/>
      <c r="U788" s="32"/>
      <c r="V788" s="32"/>
      <c r="W788" s="32"/>
      <c r="X788" s="32"/>
      <c r="Y788" s="32"/>
      <c r="Z788" s="32"/>
      <c r="AA788" s="32"/>
    </row>
    <row r="789" spans="1:27" ht="12.75" customHeight="1" x14ac:dyDescent="0.2">
      <c r="A789" s="31"/>
      <c r="B789" s="31"/>
      <c r="C789" s="31"/>
      <c r="D789" s="31"/>
      <c r="E789" s="31"/>
      <c r="F789" s="31"/>
      <c r="G789" s="32"/>
      <c r="H789" s="32"/>
      <c r="I789" s="32"/>
      <c r="J789" s="32"/>
      <c r="K789" s="32"/>
      <c r="L789" s="32"/>
      <c r="M789" s="32"/>
      <c r="N789" s="32"/>
      <c r="O789" s="32"/>
      <c r="P789" s="32"/>
      <c r="Q789" s="32"/>
      <c r="R789" s="32"/>
      <c r="S789" s="32"/>
      <c r="T789" s="32"/>
      <c r="U789" s="32"/>
      <c r="V789" s="32"/>
      <c r="W789" s="32"/>
      <c r="X789" s="32"/>
      <c r="Y789" s="32"/>
      <c r="Z789" s="32"/>
      <c r="AA789" s="32"/>
    </row>
    <row r="790" spans="1:27" ht="12.75" customHeight="1" x14ac:dyDescent="0.2">
      <c r="A790" s="31"/>
      <c r="B790" s="31"/>
      <c r="C790" s="31"/>
      <c r="D790" s="31"/>
      <c r="E790" s="31"/>
      <c r="F790" s="31"/>
      <c r="G790" s="32"/>
      <c r="H790" s="32"/>
      <c r="I790" s="32"/>
      <c r="J790" s="32"/>
      <c r="K790" s="32"/>
      <c r="L790" s="32"/>
      <c r="M790" s="32"/>
      <c r="N790" s="32"/>
      <c r="O790" s="32"/>
      <c r="P790" s="32"/>
      <c r="Q790" s="32"/>
      <c r="R790" s="32"/>
      <c r="S790" s="32"/>
      <c r="T790" s="32"/>
      <c r="U790" s="32"/>
      <c r="V790" s="32"/>
      <c r="W790" s="32"/>
      <c r="X790" s="32"/>
      <c r="Y790" s="32"/>
      <c r="Z790" s="32"/>
      <c r="AA790" s="32"/>
    </row>
    <row r="791" spans="1:27" ht="12.75" customHeight="1" x14ac:dyDescent="0.2">
      <c r="A791" s="31"/>
      <c r="B791" s="31"/>
      <c r="C791" s="31"/>
      <c r="D791" s="31"/>
      <c r="E791" s="31"/>
      <c r="F791" s="31"/>
      <c r="G791" s="32"/>
      <c r="H791" s="32"/>
      <c r="I791" s="32"/>
      <c r="J791" s="32"/>
      <c r="K791" s="32"/>
      <c r="L791" s="32"/>
      <c r="M791" s="32"/>
      <c r="N791" s="32"/>
      <c r="O791" s="32"/>
      <c r="P791" s="32"/>
      <c r="Q791" s="32"/>
      <c r="R791" s="32"/>
      <c r="S791" s="32"/>
      <c r="T791" s="32"/>
      <c r="U791" s="32"/>
      <c r="V791" s="32"/>
      <c r="W791" s="32"/>
      <c r="X791" s="32"/>
      <c r="Y791" s="32"/>
      <c r="Z791" s="32"/>
      <c r="AA791" s="32"/>
    </row>
    <row r="792" spans="1:27" ht="12.75" customHeight="1" x14ac:dyDescent="0.2">
      <c r="A792" s="31"/>
      <c r="B792" s="31"/>
      <c r="C792" s="31"/>
      <c r="D792" s="31"/>
      <c r="E792" s="31"/>
      <c r="F792" s="31"/>
      <c r="G792" s="32"/>
      <c r="H792" s="32"/>
      <c r="I792" s="32"/>
      <c r="J792" s="32"/>
      <c r="K792" s="32"/>
      <c r="L792" s="32"/>
      <c r="M792" s="32"/>
      <c r="N792" s="32"/>
      <c r="O792" s="32"/>
      <c r="P792" s="32"/>
      <c r="Q792" s="32"/>
      <c r="R792" s="32"/>
      <c r="S792" s="32"/>
      <c r="T792" s="32"/>
      <c r="U792" s="32"/>
      <c r="V792" s="32"/>
      <c r="W792" s="32"/>
      <c r="X792" s="32"/>
      <c r="Y792" s="32"/>
      <c r="Z792" s="32"/>
      <c r="AA792" s="32"/>
    </row>
    <row r="793" spans="1:27" ht="12.75" customHeight="1" x14ac:dyDescent="0.2">
      <c r="A793" s="31"/>
      <c r="B793" s="31"/>
      <c r="C793" s="31"/>
      <c r="D793" s="31"/>
      <c r="E793" s="31"/>
      <c r="F793" s="31"/>
      <c r="G793" s="32"/>
      <c r="H793" s="32"/>
      <c r="I793" s="32"/>
      <c r="J793" s="32"/>
      <c r="K793" s="32"/>
      <c r="L793" s="32"/>
      <c r="M793" s="32"/>
      <c r="N793" s="32"/>
      <c r="O793" s="32"/>
      <c r="P793" s="32"/>
      <c r="Q793" s="32"/>
      <c r="R793" s="32"/>
      <c r="S793" s="32"/>
      <c r="T793" s="32"/>
      <c r="U793" s="32"/>
      <c r="V793" s="32"/>
      <c r="W793" s="32"/>
      <c r="X793" s="32"/>
      <c r="Y793" s="32"/>
      <c r="Z793" s="32"/>
      <c r="AA793" s="32"/>
    </row>
    <row r="794" spans="1:27" ht="12.75" customHeight="1" x14ac:dyDescent="0.2">
      <c r="A794" s="31"/>
      <c r="B794" s="31"/>
      <c r="C794" s="31"/>
      <c r="D794" s="31"/>
      <c r="E794" s="31"/>
      <c r="F794" s="31"/>
      <c r="G794" s="32"/>
      <c r="H794" s="32"/>
      <c r="I794" s="32"/>
      <c r="J794" s="32"/>
      <c r="K794" s="32"/>
      <c r="L794" s="32"/>
      <c r="M794" s="32"/>
      <c r="N794" s="32"/>
      <c r="O794" s="32"/>
      <c r="P794" s="32"/>
      <c r="Q794" s="32"/>
      <c r="R794" s="32"/>
      <c r="S794" s="32"/>
      <c r="T794" s="32"/>
      <c r="U794" s="32"/>
      <c r="V794" s="32"/>
      <c r="W794" s="32"/>
      <c r="X794" s="32"/>
      <c r="Y794" s="32"/>
      <c r="Z794" s="32"/>
      <c r="AA794" s="32"/>
    </row>
    <row r="795" spans="1:27" ht="12.75" customHeight="1" x14ac:dyDescent="0.2">
      <c r="A795" s="31"/>
      <c r="B795" s="31"/>
      <c r="C795" s="31"/>
      <c r="D795" s="31"/>
      <c r="E795" s="31"/>
      <c r="F795" s="31"/>
      <c r="G795" s="32"/>
      <c r="H795" s="32"/>
      <c r="I795" s="32"/>
      <c r="J795" s="32"/>
      <c r="K795" s="32"/>
      <c r="L795" s="32"/>
      <c r="M795" s="32"/>
      <c r="N795" s="32"/>
      <c r="O795" s="32"/>
      <c r="P795" s="32"/>
      <c r="Q795" s="32"/>
      <c r="R795" s="32"/>
      <c r="S795" s="32"/>
      <c r="T795" s="32"/>
      <c r="U795" s="32"/>
      <c r="V795" s="32"/>
      <c r="W795" s="32"/>
      <c r="X795" s="32"/>
      <c r="Y795" s="32"/>
      <c r="Z795" s="32"/>
      <c r="AA795" s="32"/>
    </row>
    <row r="796" spans="1:27" ht="12.75" customHeight="1" x14ac:dyDescent="0.2">
      <c r="A796" s="31"/>
      <c r="B796" s="31"/>
      <c r="C796" s="31"/>
      <c r="D796" s="31"/>
      <c r="E796" s="31"/>
      <c r="F796" s="31"/>
      <c r="G796" s="32"/>
      <c r="H796" s="32"/>
      <c r="I796" s="32"/>
      <c r="J796" s="32"/>
      <c r="K796" s="32"/>
      <c r="L796" s="32"/>
      <c r="M796" s="32"/>
      <c r="N796" s="32"/>
      <c r="O796" s="32"/>
      <c r="P796" s="32"/>
      <c r="Q796" s="32"/>
      <c r="R796" s="32"/>
      <c r="S796" s="32"/>
      <c r="T796" s="32"/>
      <c r="U796" s="32"/>
      <c r="V796" s="32"/>
      <c r="W796" s="32"/>
      <c r="X796" s="32"/>
      <c r="Y796" s="32"/>
      <c r="Z796" s="32"/>
      <c r="AA796" s="32"/>
    </row>
    <row r="797" spans="1:27" ht="12.75" customHeight="1" x14ac:dyDescent="0.2">
      <c r="A797" s="31"/>
      <c r="B797" s="31"/>
      <c r="C797" s="31"/>
      <c r="D797" s="31"/>
      <c r="E797" s="31"/>
      <c r="F797" s="31"/>
      <c r="G797" s="32"/>
      <c r="H797" s="32"/>
      <c r="I797" s="32"/>
      <c r="J797" s="32"/>
      <c r="K797" s="32"/>
      <c r="L797" s="32"/>
      <c r="M797" s="32"/>
      <c r="N797" s="32"/>
      <c r="O797" s="32"/>
      <c r="P797" s="32"/>
      <c r="Q797" s="32"/>
      <c r="R797" s="32"/>
      <c r="S797" s="32"/>
      <c r="T797" s="32"/>
      <c r="U797" s="32"/>
      <c r="V797" s="32"/>
      <c r="W797" s="32"/>
      <c r="X797" s="32"/>
      <c r="Y797" s="32"/>
      <c r="Z797" s="32"/>
      <c r="AA797" s="32"/>
    </row>
    <row r="798" spans="1:27" ht="12.75" customHeight="1" x14ac:dyDescent="0.2">
      <c r="A798" s="31"/>
      <c r="B798" s="31"/>
      <c r="C798" s="31"/>
      <c r="D798" s="31"/>
      <c r="E798" s="31"/>
      <c r="F798" s="31"/>
      <c r="G798" s="32"/>
      <c r="H798" s="32"/>
      <c r="I798" s="32"/>
      <c r="J798" s="32"/>
      <c r="K798" s="32"/>
      <c r="L798" s="32"/>
      <c r="M798" s="32"/>
      <c r="N798" s="32"/>
      <c r="O798" s="32"/>
      <c r="P798" s="32"/>
      <c r="Q798" s="32"/>
      <c r="R798" s="32"/>
      <c r="S798" s="32"/>
      <c r="T798" s="32"/>
      <c r="U798" s="32"/>
      <c r="V798" s="32"/>
      <c r="W798" s="32"/>
      <c r="X798" s="32"/>
      <c r="Y798" s="32"/>
      <c r="Z798" s="32"/>
      <c r="AA798" s="32"/>
    </row>
    <row r="799" spans="1:27" ht="12.75" customHeight="1" x14ac:dyDescent="0.2">
      <c r="A799" s="31"/>
      <c r="B799" s="31"/>
      <c r="C799" s="31"/>
      <c r="D799" s="31"/>
      <c r="E799" s="31"/>
      <c r="F799" s="31"/>
      <c r="G799" s="32"/>
      <c r="H799" s="32"/>
      <c r="I799" s="32"/>
      <c r="J799" s="32"/>
      <c r="K799" s="32"/>
      <c r="L799" s="32"/>
      <c r="M799" s="32"/>
      <c r="N799" s="32"/>
      <c r="O799" s="32"/>
      <c r="P799" s="32"/>
      <c r="Q799" s="32"/>
      <c r="R799" s="32"/>
      <c r="S799" s="32"/>
      <c r="T799" s="32"/>
      <c r="U799" s="32"/>
      <c r="V799" s="32"/>
      <c r="W799" s="32"/>
      <c r="X799" s="32"/>
      <c r="Y799" s="32"/>
      <c r="Z799" s="32"/>
      <c r="AA799" s="32"/>
    </row>
    <row r="800" spans="1:27" ht="12.75" customHeight="1" x14ac:dyDescent="0.2">
      <c r="A800" s="31"/>
      <c r="B800" s="31"/>
      <c r="C800" s="31"/>
      <c r="D800" s="31"/>
      <c r="E800" s="31"/>
      <c r="F800" s="31"/>
      <c r="G800" s="32"/>
      <c r="H800" s="32"/>
      <c r="I800" s="32"/>
      <c r="J800" s="32"/>
      <c r="K800" s="32"/>
      <c r="L800" s="32"/>
      <c r="M800" s="32"/>
      <c r="N800" s="32"/>
      <c r="O800" s="32"/>
      <c r="P800" s="32"/>
      <c r="Q800" s="32"/>
      <c r="R800" s="32"/>
      <c r="S800" s="32"/>
      <c r="T800" s="32"/>
      <c r="U800" s="32"/>
      <c r="V800" s="32"/>
      <c r="W800" s="32"/>
      <c r="X800" s="32"/>
      <c r="Y800" s="32"/>
      <c r="Z800" s="32"/>
      <c r="AA800" s="32"/>
    </row>
    <row r="801" spans="1:27" ht="12.75" customHeight="1" x14ac:dyDescent="0.2">
      <c r="A801" s="31"/>
      <c r="B801" s="31"/>
      <c r="C801" s="31"/>
      <c r="D801" s="31"/>
      <c r="E801" s="31"/>
      <c r="F801" s="31"/>
      <c r="G801" s="32"/>
      <c r="H801" s="32"/>
      <c r="I801" s="32"/>
      <c r="J801" s="32"/>
      <c r="K801" s="32"/>
      <c r="L801" s="32"/>
      <c r="M801" s="32"/>
      <c r="N801" s="32"/>
      <c r="O801" s="32"/>
      <c r="P801" s="32"/>
      <c r="Q801" s="32"/>
      <c r="R801" s="32"/>
      <c r="S801" s="32"/>
      <c r="T801" s="32"/>
      <c r="U801" s="32"/>
      <c r="V801" s="32"/>
      <c r="W801" s="32"/>
      <c r="X801" s="32"/>
      <c r="Y801" s="32"/>
      <c r="Z801" s="32"/>
      <c r="AA801" s="32"/>
    </row>
    <row r="802" spans="1:27" ht="12.75" customHeight="1" x14ac:dyDescent="0.2">
      <c r="A802" s="31"/>
      <c r="B802" s="31"/>
      <c r="C802" s="31"/>
      <c r="D802" s="31"/>
      <c r="E802" s="31"/>
      <c r="F802" s="31"/>
      <c r="G802" s="32"/>
      <c r="H802" s="32"/>
      <c r="I802" s="32"/>
      <c r="J802" s="32"/>
      <c r="K802" s="32"/>
      <c r="L802" s="32"/>
      <c r="M802" s="32"/>
      <c r="N802" s="32"/>
      <c r="O802" s="32"/>
      <c r="P802" s="32"/>
      <c r="Q802" s="32"/>
      <c r="R802" s="32"/>
      <c r="S802" s="32"/>
      <c r="T802" s="32"/>
      <c r="U802" s="32"/>
      <c r="V802" s="32"/>
      <c r="W802" s="32"/>
      <c r="X802" s="32"/>
      <c r="Y802" s="32"/>
      <c r="Z802" s="32"/>
      <c r="AA802" s="32"/>
    </row>
    <row r="803" spans="1:27" ht="12.75" customHeight="1" x14ac:dyDescent="0.2">
      <c r="A803" s="31"/>
      <c r="B803" s="31"/>
      <c r="C803" s="31"/>
      <c r="D803" s="31"/>
      <c r="E803" s="31"/>
      <c r="F803" s="31"/>
      <c r="G803" s="32"/>
      <c r="H803" s="32"/>
      <c r="I803" s="32"/>
      <c r="J803" s="32"/>
      <c r="K803" s="32"/>
      <c r="L803" s="32"/>
      <c r="M803" s="32"/>
      <c r="N803" s="32"/>
      <c r="O803" s="32"/>
      <c r="P803" s="32"/>
      <c r="Q803" s="32"/>
      <c r="R803" s="32"/>
      <c r="S803" s="32"/>
      <c r="T803" s="32"/>
      <c r="U803" s="32"/>
      <c r="V803" s="32"/>
      <c r="W803" s="32"/>
      <c r="X803" s="32"/>
      <c r="Y803" s="32"/>
      <c r="Z803" s="32"/>
      <c r="AA803" s="32"/>
    </row>
    <row r="804" spans="1:27" ht="12.75" customHeight="1" x14ac:dyDescent="0.2">
      <c r="A804" s="31"/>
      <c r="B804" s="31"/>
      <c r="C804" s="31"/>
      <c r="D804" s="31"/>
      <c r="E804" s="31"/>
      <c r="F804" s="31"/>
      <c r="G804" s="32"/>
      <c r="H804" s="32"/>
      <c r="I804" s="32"/>
      <c r="J804" s="32"/>
      <c r="K804" s="32"/>
      <c r="L804" s="32"/>
      <c r="M804" s="32"/>
      <c r="N804" s="32"/>
      <c r="O804" s="32"/>
      <c r="P804" s="32"/>
      <c r="Q804" s="32"/>
      <c r="R804" s="32"/>
      <c r="S804" s="32"/>
      <c r="T804" s="32"/>
      <c r="U804" s="32"/>
      <c r="V804" s="32"/>
      <c r="W804" s="32"/>
      <c r="X804" s="32"/>
      <c r="Y804" s="32"/>
      <c r="Z804" s="32"/>
      <c r="AA804" s="32"/>
    </row>
    <row r="805" spans="1:27" ht="12.75" customHeight="1" x14ac:dyDescent="0.2">
      <c r="A805" s="31"/>
      <c r="B805" s="31"/>
      <c r="C805" s="31"/>
      <c r="D805" s="31"/>
      <c r="E805" s="31"/>
      <c r="F805" s="31"/>
      <c r="G805" s="32"/>
      <c r="H805" s="32"/>
      <c r="I805" s="32"/>
      <c r="J805" s="32"/>
      <c r="K805" s="32"/>
      <c r="L805" s="32"/>
      <c r="M805" s="32"/>
      <c r="N805" s="32"/>
      <c r="O805" s="32"/>
      <c r="P805" s="32"/>
      <c r="Q805" s="32"/>
      <c r="R805" s="32"/>
      <c r="S805" s="32"/>
      <c r="T805" s="32"/>
      <c r="U805" s="32"/>
      <c r="V805" s="32"/>
      <c r="W805" s="32"/>
      <c r="X805" s="32"/>
      <c r="Y805" s="32"/>
      <c r="Z805" s="32"/>
      <c r="AA805" s="32"/>
    </row>
    <row r="806" spans="1:27" ht="12.75" customHeight="1" x14ac:dyDescent="0.2">
      <c r="A806" s="31"/>
      <c r="B806" s="31"/>
      <c r="C806" s="31"/>
      <c r="D806" s="31"/>
      <c r="E806" s="31"/>
      <c r="F806" s="31"/>
      <c r="G806" s="32"/>
      <c r="H806" s="32"/>
      <c r="I806" s="32"/>
      <c r="J806" s="32"/>
      <c r="K806" s="32"/>
      <c r="L806" s="32"/>
      <c r="M806" s="32"/>
      <c r="N806" s="32"/>
      <c r="O806" s="32"/>
      <c r="P806" s="32"/>
      <c r="Q806" s="32"/>
      <c r="R806" s="32"/>
      <c r="S806" s="32"/>
      <c r="T806" s="32"/>
      <c r="U806" s="32"/>
      <c r="V806" s="32"/>
      <c r="W806" s="32"/>
      <c r="X806" s="32"/>
      <c r="Y806" s="32"/>
      <c r="Z806" s="32"/>
      <c r="AA806" s="32"/>
    </row>
    <row r="807" spans="1:27" ht="12.75" customHeight="1" x14ac:dyDescent="0.2">
      <c r="A807" s="31"/>
      <c r="B807" s="31"/>
      <c r="C807" s="31"/>
      <c r="D807" s="31"/>
      <c r="E807" s="31"/>
      <c r="F807" s="31"/>
      <c r="G807" s="32"/>
      <c r="H807" s="32"/>
      <c r="I807" s="32"/>
      <c r="J807" s="32"/>
      <c r="K807" s="32"/>
      <c r="L807" s="32"/>
      <c r="M807" s="32"/>
      <c r="N807" s="32"/>
      <c r="O807" s="32"/>
      <c r="P807" s="32"/>
      <c r="Q807" s="32"/>
      <c r="R807" s="32"/>
      <c r="S807" s="32"/>
      <c r="T807" s="32"/>
      <c r="U807" s="32"/>
      <c r="V807" s="32"/>
      <c r="W807" s="32"/>
      <c r="X807" s="32"/>
      <c r="Y807" s="32"/>
      <c r="Z807" s="32"/>
      <c r="AA807" s="32"/>
    </row>
    <row r="808" spans="1:27" ht="12.75" customHeight="1" x14ac:dyDescent="0.2">
      <c r="A808" s="31"/>
      <c r="B808" s="31"/>
      <c r="C808" s="31"/>
      <c r="D808" s="31"/>
      <c r="E808" s="31"/>
      <c r="F808" s="31"/>
      <c r="G808" s="32"/>
      <c r="H808" s="32"/>
      <c r="I808" s="32"/>
      <c r="J808" s="32"/>
      <c r="K808" s="32"/>
      <c r="L808" s="32"/>
      <c r="M808" s="32"/>
      <c r="N808" s="32"/>
      <c r="O808" s="32"/>
      <c r="P808" s="32"/>
      <c r="Q808" s="32"/>
      <c r="R808" s="32"/>
      <c r="S808" s="32"/>
      <c r="T808" s="32"/>
      <c r="U808" s="32"/>
      <c r="V808" s="32"/>
      <c r="W808" s="32"/>
      <c r="X808" s="32"/>
      <c r="Y808" s="32"/>
      <c r="Z808" s="32"/>
      <c r="AA808" s="32"/>
    </row>
    <row r="809" spans="1:27" ht="12.75" customHeight="1" x14ac:dyDescent="0.2">
      <c r="A809" s="31"/>
      <c r="B809" s="31"/>
      <c r="C809" s="31"/>
      <c r="D809" s="31"/>
      <c r="E809" s="31"/>
      <c r="F809" s="31"/>
      <c r="G809" s="32"/>
      <c r="H809" s="32"/>
      <c r="I809" s="32"/>
      <c r="J809" s="32"/>
      <c r="K809" s="32"/>
      <c r="L809" s="32"/>
      <c r="M809" s="32"/>
      <c r="N809" s="32"/>
      <c r="O809" s="32"/>
      <c r="P809" s="32"/>
      <c r="Q809" s="32"/>
      <c r="R809" s="32"/>
      <c r="S809" s="32"/>
      <c r="T809" s="32"/>
      <c r="U809" s="32"/>
      <c r="V809" s="32"/>
      <c r="W809" s="32"/>
      <c r="X809" s="32"/>
      <c r="Y809" s="32"/>
      <c r="Z809" s="32"/>
      <c r="AA809" s="32"/>
    </row>
    <row r="810" spans="1:27" ht="12.75" customHeight="1" x14ac:dyDescent="0.2">
      <c r="A810" s="31"/>
      <c r="B810" s="31"/>
      <c r="C810" s="31"/>
      <c r="D810" s="31"/>
      <c r="E810" s="31"/>
      <c r="F810" s="31"/>
      <c r="G810" s="32"/>
      <c r="H810" s="32"/>
      <c r="I810" s="32"/>
      <c r="J810" s="32"/>
      <c r="K810" s="32"/>
      <c r="L810" s="32"/>
      <c r="M810" s="32"/>
      <c r="N810" s="32"/>
      <c r="O810" s="32"/>
      <c r="P810" s="32"/>
      <c r="Q810" s="32"/>
      <c r="R810" s="32"/>
      <c r="S810" s="32"/>
      <c r="T810" s="32"/>
      <c r="U810" s="32"/>
      <c r="V810" s="32"/>
      <c r="W810" s="32"/>
      <c r="X810" s="32"/>
      <c r="Y810" s="32"/>
      <c r="Z810" s="32"/>
      <c r="AA810" s="32"/>
    </row>
    <row r="811" spans="1:27" ht="12.75" customHeight="1" x14ac:dyDescent="0.2">
      <c r="A811" s="31"/>
      <c r="B811" s="31"/>
      <c r="C811" s="31"/>
      <c r="D811" s="31"/>
      <c r="E811" s="31"/>
      <c r="F811" s="31"/>
      <c r="G811" s="32"/>
      <c r="H811" s="32"/>
      <c r="I811" s="32"/>
      <c r="J811" s="32"/>
      <c r="K811" s="32"/>
      <c r="L811" s="32"/>
      <c r="M811" s="32"/>
      <c r="N811" s="32"/>
      <c r="O811" s="32"/>
      <c r="P811" s="32"/>
      <c r="Q811" s="32"/>
      <c r="R811" s="32"/>
      <c r="S811" s="32"/>
      <c r="T811" s="32"/>
      <c r="U811" s="32"/>
      <c r="V811" s="32"/>
      <c r="W811" s="32"/>
      <c r="X811" s="32"/>
      <c r="Y811" s="32"/>
      <c r="Z811" s="32"/>
      <c r="AA811" s="32"/>
    </row>
    <row r="812" spans="1:27" ht="12.75" customHeight="1" x14ac:dyDescent="0.2">
      <c r="A812" s="31"/>
      <c r="B812" s="31"/>
      <c r="C812" s="31"/>
      <c r="D812" s="31"/>
      <c r="E812" s="31"/>
      <c r="F812" s="31"/>
      <c r="G812" s="32"/>
      <c r="H812" s="32"/>
      <c r="I812" s="32"/>
      <c r="J812" s="32"/>
      <c r="K812" s="32"/>
      <c r="L812" s="32"/>
      <c r="M812" s="32"/>
      <c r="N812" s="32"/>
      <c r="O812" s="32"/>
      <c r="P812" s="32"/>
      <c r="Q812" s="32"/>
      <c r="R812" s="32"/>
      <c r="S812" s="32"/>
      <c r="T812" s="32"/>
      <c r="U812" s="32"/>
      <c r="V812" s="32"/>
      <c r="W812" s="32"/>
      <c r="X812" s="32"/>
      <c r="Y812" s="32"/>
      <c r="Z812" s="32"/>
      <c r="AA812" s="32"/>
    </row>
    <row r="813" spans="1:27" ht="12.75" customHeight="1" x14ac:dyDescent="0.2">
      <c r="A813" s="31"/>
      <c r="B813" s="31"/>
      <c r="C813" s="31"/>
      <c r="D813" s="31"/>
      <c r="E813" s="31"/>
      <c r="F813" s="31"/>
      <c r="G813" s="32"/>
      <c r="H813" s="32"/>
      <c r="I813" s="32"/>
      <c r="J813" s="32"/>
      <c r="K813" s="32"/>
      <c r="L813" s="32"/>
      <c r="M813" s="32"/>
      <c r="N813" s="32"/>
      <c r="O813" s="32"/>
      <c r="P813" s="32"/>
      <c r="Q813" s="32"/>
      <c r="R813" s="32"/>
      <c r="S813" s="32"/>
      <c r="T813" s="32"/>
      <c r="U813" s="32"/>
      <c r="V813" s="32"/>
      <c r="W813" s="32"/>
      <c r="X813" s="32"/>
      <c r="Y813" s="32"/>
      <c r="Z813" s="32"/>
      <c r="AA813" s="32"/>
    </row>
    <row r="814" spans="1:27" ht="12.75" customHeight="1" x14ac:dyDescent="0.2">
      <c r="A814" s="31"/>
      <c r="B814" s="31"/>
      <c r="C814" s="31"/>
      <c r="D814" s="31"/>
      <c r="E814" s="31"/>
      <c r="F814" s="31"/>
      <c r="G814" s="32"/>
      <c r="H814" s="32"/>
      <c r="I814" s="32"/>
      <c r="J814" s="32"/>
      <c r="K814" s="32"/>
      <c r="L814" s="32"/>
      <c r="M814" s="32"/>
      <c r="N814" s="32"/>
      <c r="O814" s="32"/>
      <c r="P814" s="32"/>
      <c r="Q814" s="32"/>
      <c r="R814" s="32"/>
      <c r="S814" s="32"/>
      <c r="T814" s="32"/>
      <c r="U814" s="32"/>
      <c r="V814" s="32"/>
      <c r="W814" s="32"/>
      <c r="X814" s="32"/>
      <c r="Y814" s="32"/>
      <c r="Z814" s="32"/>
      <c r="AA814" s="32"/>
    </row>
    <row r="815" spans="1:27" ht="12.75" customHeight="1" x14ac:dyDescent="0.2">
      <c r="A815" s="31"/>
      <c r="B815" s="31"/>
      <c r="C815" s="31"/>
      <c r="D815" s="31"/>
      <c r="E815" s="31"/>
      <c r="F815" s="31"/>
      <c r="G815" s="32"/>
      <c r="H815" s="32"/>
      <c r="I815" s="32"/>
      <c r="J815" s="32"/>
      <c r="K815" s="32"/>
      <c r="L815" s="32"/>
      <c r="M815" s="32"/>
      <c r="N815" s="32"/>
      <c r="O815" s="32"/>
      <c r="P815" s="32"/>
      <c r="Q815" s="32"/>
      <c r="R815" s="32"/>
      <c r="S815" s="32"/>
      <c r="T815" s="32"/>
      <c r="U815" s="32"/>
      <c r="V815" s="32"/>
      <c r="W815" s="32"/>
      <c r="X815" s="32"/>
      <c r="Y815" s="32"/>
      <c r="Z815" s="32"/>
      <c r="AA815" s="32"/>
    </row>
    <row r="816" spans="1:27" ht="12.75" customHeight="1" x14ac:dyDescent="0.2">
      <c r="A816" s="31"/>
      <c r="B816" s="31"/>
      <c r="C816" s="31"/>
      <c r="D816" s="31"/>
      <c r="E816" s="31"/>
      <c r="F816" s="31"/>
      <c r="G816" s="32"/>
      <c r="H816" s="32"/>
      <c r="I816" s="32"/>
      <c r="J816" s="32"/>
      <c r="K816" s="32"/>
      <c r="L816" s="32"/>
      <c r="M816" s="32"/>
      <c r="N816" s="32"/>
      <c r="O816" s="32"/>
      <c r="P816" s="32"/>
      <c r="Q816" s="32"/>
      <c r="R816" s="32"/>
      <c r="S816" s="32"/>
      <c r="T816" s="32"/>
      <c r="U816" s="32"/>
      <c r="V816" s="32"/>
      <c r="W816" s="32"/>
      <c r="X816" s="32"/>
      <c r="Y816" s="32"/>
      <c r="Z816" s="32"/>
      <c r="AA816" s="32"/>
    </row>
    <row r="817" spans="1:27" ht="12.75" customHeight="1" x14ac:dyDescent="0.2">
      <c r="A817" s="31"/>
      <c r="B817" s="31"/>
      <c r="C817" s="31"/>
      <c r="D817" s="31"/>
      <c r="E817" s="31"/>
      <c r="F817" s="31"/>
      <c r="G817" s="32"/>
      <c r="H817" s="32"/>
      <c r="I817" s="32"/>
      <c r="J817" s="32"/>
      <c r="K817" s="32"/>
      <c r="L817" s="32"/>
      <c r="M817" s="32"/>
      <c r="N817" s="32"/>
      <c r="O817" s="32"/>
      <c r="P817" s="32"/>
      <c r="Q817" s="32"/>
      <c r="R817" s="32"/>
      <c r="S817" s="32"/>
      <c r="T817" s="32"/>
      <c r="U817" s="32"/>
      <c r="V817" s="32"/>
      <c r="W817" s="32"/>
      <c r="X817" s="32"/>
      <c r="Y817" s="32"/>
      <c r="Z817" s="32"/>
      <c r="AA817" s="32"/>
    </row>
    <row r="818" spans="1:27" ht="12.75" customHeight="1" x14ac:dyDescent="0.2">
      <c r="A818" s="31"/>
      <c r="B818" s="31"/>
      <c r="C818" s="31"/>
      <c r="D818" s="31"/>
      <c r="E818" s="31"/>
      <c r="F818" s="31"/>
      <c r="G818" s="32"/>
      <c r="H818" s="32"/>
      <c r="I818" s="32"/>
      <c r="J818" s="32"/>
      <c r="K818" s="32"/>
      <c r="L818" s="32"/>
      <c r="M818" s="32"/>
      <c r="N818" s="32"/>
      <c r="O818" s="32"/>
      <c r="P818" s="32"/>
      <c r="Q818" s="32"/>
      <c r="R818" s="32"/>
      <c r="S818" s="32"/>
      <c r="T818" s="32"/>
      <c r="U818" s="32"/>
      <c r="V818" s="32"/>
      <c r="W818" s="32"/>
      <c r="X818" s="32"/>
      <c r="Y818" s="32"/>
      <c r="Z818" s="32"/>
      <c r="AA818" s="32"/>
    </row>
    <row r="819" spans="1:27" ht="12.75" customHeight="1" x14ac:dyDescent="0.2">
      <c r="A819" s="31"/>
      <c r="B819" s="31"/>
      <c r="C819" s="31"/>
      <c r="D819" s="31"/>
      <c r="E819" s="31"/>
      <c r="F819" s="31"/>
      <c r="G819" s="32"/>
      <c r="H819" s="32"/>
      <c r="I819" s="32"/>
      <c r="J819" s="32"/>
      <c r="K819" s="32"/>
      <c r="L819" s="32"/>
      <c r="M819" s="32"/>
      <c r="N819" s="32"/>
      <c r="O819" s="32"/>
      <c r="P819" s="32"/>
      <c r="Q819" s="32"/>
      <c r="R819" s="32"/>
      <c r="S819" s="32"/>
      <c r="T819" s="32"/>
      <c r="U819" s="32"/>
      <c r="V819" s="32"/>
      <c r="W819" s="32"/>
      <c r="X819" s="32"/>
      <c r="Y819" s="32"/>
      <c r="Z819" s="32"/>
      <c r="AA819" s="32"/>
    </row>
    <row r="820" spans="1:27" ht="12.75" customHeight="1" x14ac:dyDescent="0.2">
      <c r="A820" s="31"/>
      <c r="B820" s="31"/>
      <c r="C820" s="31"/>
      <c r="D820" s="31"/>
      <c r="E820" s="31"/>
      <c r="F820" s="31"/>
      <c r="G820" s="32"/>
      <c r="H820" s="32"/>
      <c r="I820" s="32"/>
      <c r="J820" s="32"/>
      <c r="K820" s="32"/>
      <c r="L820" s="32"/>
      <c r="M820" s="32"/>
      <c r="N820" s="32"/>
      <c r="O820" s="32"/>
      <c r="P820" s="32"/>
      <c r="Q820" s="32"/>
      <c r="R820" s="32"/>
      <c r="S820" s="32"/>
      <c r="T820" s="32"/>
      <c r="U820" s="32"/>
      <c r="V820" s="32"/>
      <c r="W820" s="32"/>
      <c r="X820" s="32"/>
      <c r="Y820" s="32"/>
      <c r="Z820" s="32"/>
      <c r="AA820" s="32"/>
    </row>
    <row r="821" spans="1:27" ht="12.75" customHeight="1" x14ac:dyDescent="0.2">
      <c r="A821" s="31"/>
      <c r="B821" s="31"/>
      <c r="C821" s="31"/>
      <c r="D821" s="31"/>
      <c r="E821" s="31"/>
      <c r="F821" s="31"/>
      <c r="G821" s="32"/>
      <c r="H821" s="32"/>
      <c r="I821" s="32"/>
      <c r="J821" s="32"/>
      <c r="K821" s="32"/>
      <c r="L821" s="32"/>
      <c r="M821" s="32"/>
      <c r="N821" s="32"/>
      <c r="O821" s="32"/>
      <c r="P821" s="32"/>
      <c r="Q821" s="32"/>
      <c r="R821" s="32"/>
      <c r="S821" s="32"/>
      <c r="T821" s="32"/>
      <c r="U821" s="32"/>
      <c r="V821" s="32"/>
      <c r="W821" s="32"/>
      <c r="X821" s="32"/>
      <c r="Y821" s="32"/>
      <c r="Z821" s="32"/>
      <c r="AA821" s="32"/>
    </row>
    <row r="822" spans="1:27" ht="12.75" customHeight="1" x14ac:dyDescent="0.2">
      <c r="A822" s="31"/>
      <c r="B822" s="31"/>
      <c r="C822" s="31"/>
      <c r="D822" s="31"/>
      <c r="E822" s="31"/>
      <c r="F822" s="31"/>
      <c r="G822" s="32"/>
      <c r="H822" s="32"/>
      <c r="I822" s="32"/>
      <c r="J822" s="32"/>
      <c r="K822" s="32"/>
      <c r="L822" s="32"/>
      <c r="M822" s="32"/>
      <c r="N822" s="32"/>
      <c r="O822" s="32"/>
      <c r="P822" s="32"/>
      <c r="Q822" s="32"/>
      <c r="R822" s="32"/>
      <c r="S822" s="32"/>
      <c r="T822" s="32"/>
      <c r="U822" s="32"/>
      <c r="V822" s="32"/>
      <c r="W822" s="32"/>
      <c r="X822" s="32"/>
      <c r="Y822" s="32"/>
      <c r="Z822" s="32"/>
      <c r="AA822" s="32"/>
    </row>
    <row r="823" spans="1:27" ht="12.75" customHeight="1" x14ac:dyDescent="0.2">
      <c r="A823" s="31"/>
      <c r="B823" s="31"/>
      <c r="C823" s="31"/>
      <c r="D823" s="31"/>
      <c r="E823" s="31"/>
      <c r="F823" s="31"/>
      <c r="G823" s="32"/>
      <c r="H823" s="32"/>
      <c r="I823" s="32"/>
      <c r="J823" s="32"/>
      <c r="K823" s="32"/>
      <c r="L823" s="32"/>
      <c r="M823" s="32"/>
      <c r="N823" s="32"/>
      <c r="O823" s="32"/>
      <c r="P823" s="32"/>
      <c r="Q823" s="32"/>
      <c r="R823" s="32"/>
      <c r="S823" s="32"/>
      <c r="T823" s="32"/>
      <c r="U823" s="32"/>
      <c r="V823" s="32"/>
      <c r="W823" s="32"/>
      <c r="X823" s="32"/>
      <c r="Y823" s="32"/>
      <c r="Z823" s="32"/>
      <c r="AA823" s="32"/>
    </row>
    <row r="824" spans="1:27" ht="12.75" customHeight="1" x14ac:dyDescent="0.2">
      <c r="A824" s="31"/>
      <c r="B824" s="31"/>
      <c r="C824" s="31"/>
      <c r="D824" s="31"/>
      <c r="E824" s="31"/>
      <c r="F824" s="31"/>
      <c r="G824" s="32"/>
      <c r="H824" s="32"/>
      <c r="I824" s="32"/>
      <c r="J824" s="32"/>
      <c r="K824" s="32"/>
      <c r="L824" s="32"/>
      <c r="M824" s="32"/>
      <c r="N824" s="32"/>
      <c r="O824" s="32"/>
      <c r="P824" s="32"/>
      <c r="Q824" s="32"/>
      <c r="R824" s="32"/>
      <c r="S824" s="32"/>
      <c r="T824" s="32"/>
      <c r="U824" s="32"/>
      <c r="V824" s="32"/>
      <c r="W824" s="32"/>
      <c r="X824" s="32"/>
      <c r="Y824" s="32"/>
      <c r="Z824" s="32"/>
      <c r="AA824" s="32"/>
    </row>
    <row r="825" spans="1:27" ht="12.75" customHeight="1" x14ac:dyDescent="0.2">
      <c r="A825" s="31"/>
      <c r="B825" s="31"/>
      <c r="C825" s="31"/>
      <c r="D825" s="31"/>
      <c r="E825" s="31"/>
      <c r="F825" s="31"/>
      <c r="G825" s="32"/>
      <c r="H825" s="32"/>
      <c r="I825" s="32"/>
      <c r="J825" s="32"/>
      <c r="K825" s="32"/>
      <c r="L825" s="32"/>
      <c r="M825" s="32"/>
      <c r="N825" s="32"/>
      <c r="O825" s="32"/>
      <c r="P825" s="32"/>
      <c r="Q825" s="32"/>
      <c r="R825" s="32"/>
      <c r="S825" s="32"/>
      <c r="T825" s="32"/>
      <c r="U825" s="32"/>
      <c r="V825" s="32"/>
      <c r="W825" s="32"/>
      <c r="X825" s="32"/>
      <c r="Y825" s="32"/>
      <c r="Z825" s="32"/>
      <c r="AA825" s="32"/>
    </row>
    <row r="826" spans="1:27" ht="12.75" customHeight="1" x14ac:dyDescent="0.2">
      <c r="A826" s="31"/>
      <c r="B826" s="31"/>
      <c r="C826" s="31"/>
      <c r="D826" s="31"/>
      <c r="E826" s="31"/>
      <c r="F826" s="31"/>
      <c r="G826" s="32"/>
      <c r="H826" s="32"/>
      <c r="I826" s="32"/>
      <c r="J826" s="32"/>
      <c r="K826" s="32"/>
      <c r="L826" s="32"/>
      <c r="M826" s="32"/>
      <c r="N826" s="32"/>
      <c r="O826" s="32"/>
      <c r="P826" s="32"/>
      <c r="Q826" s="32"/>
      <c r="R826" s="32"/>
      <c r="S826" s="32"/>
      <c r="T826" s="32"/>
      <c r="U826" s="32"/>
      <c r="V826" s="32"/>
      <c r="W826" s="32"/>
      <c r="X826" s="32"/>
      <c r="Y826" s="32"/>
      <c r="Z826" s="32"/>
      <c r="AA826" s="32"/>
    </row>
    <row r="827" spans="1:27" ht="12.75" customHeight="1" x14ac:dyDescent="0.2">
      <c r="A827" s="31"/>
      <c r="B827" s="31"/>
      <c r="C827" s="31"/>
      <c r="D827" s="31"/>
      <c r="E827" s="31"/>
      <c r="F827" s="31"/>
      <c r="G827" s="32"/>
      <c r="H827" s="32"/>
      <c r="I827" s="32"/>
      <c r="J827" s="32"/>
      <c r="K827" s="32"/>
      <c r="L827" s="32"/>
      <c r="M827" s="32"/>
      <c r="N827" s="32"/>
      <c r="O827" s="32"/>
      <c r="P827" s="32"/>
      <c r="Q827" s="32"/>
      <c r="R827" s="32"/>
      <c r="S827" s="32"/>
      <c r="T827" s="32"/>
      <c r="U827" s="32"/>
      <c r="V827" s="32"/>
      <c r="W827" s="32"/>
      <c r="X827" s="32"/>
      <c r="Y827" s="32"/>
      <c r="Z827" s="32"/>
      <c r="AA827" s="32"/>
    </row>
    <row r="828" spans="1:27" ht="12.75" customHeight="1" x14ac:dyDescent="0.2">
      <c r="A828" s="31"/>
      <c r="B828" s="31"/>
      <c r="C828" s="31"/>
      <c r="D828" s="31"/>
      <c r="E828" s="31"/>
      <c r="F828" s="31"/>
      <c r="G828" s="32"/>
      <c r="H828" s="32"/>
      <c r="I828" s="32"/>
      <c r="J828" s="32"/>
      <c r="K828" s="32"/>
      <c r="L828" s="32"/>
      <c r="M828" s="32"/>
      <c r="N828" s="32"/>
      <c r="O828" s="32"/>
      <c r="P828" s="32"/>
      <c r="Q828" s="32"/>
      <c r="R828" s="32"/>
      <c r="S828" s="32"/>
      <c r="T828" s="32"/>
      <c r="U828" s="32"/>
      <c r="V828" s="32"/>
      <c r="W828" s="32"/>
      <c r="X828" s="32"/>
      <c r="Y828" s="32"/>
      <c r="Z828" s="32"/>
      <c r="AA828" s="32"/>
    </row>
    <row r="829" spans="1:27" ht="12.75" customHeight="1" x14ac:dyDescent="0.2">
      <c r="A829" s="31"/>
      <c r="B829" s="31"/>
      <c r="C829" s="31"/>
      <c r="D829" s="31"/>
      <c r="E829" s="31"/>
      <c r="F829" s="31"/>
      <c r="G829" s="32"/>
      <c r="H829" s="32"/>
      <c r="I829" s="32"/>
      <c r="J829" s="32"/>
      <c r="K829" s="32"/>
      <c r="L829" s="32"/>
      <c r="M829" s="32"/>
      <c r="N829" s="32"/>
      <c r="O829" s="32"/>
      <c r="P829" s="32"/>
      <c r="Q829" s="32"/>
      <c r="R829" s="32"/>
      <c r="S829" s="32"/>
      <c r="T829" s="32"/>
      <c r="U829" s="32"/>
      <c r="V829" s="32"/>
      <c r="W829" s="32"/>
      <c r="X829" s="32"/>
      <c r="Y829" s="32"/>
      <c r="Z829" s="32"/>
      <c r="AA829" s="32"/>
    </row>
    <row r="830" spans="1:27" ht="12.75" customHeight="1" x14ac:dyDescent="0.2">
      <c r="A830" s="31"/>
      <c r="B830" s="31"/>
      <c r="C830" s="31"/>
      <c r="D830" s="31"/>
      <c r="E830" s="31"/>
      <c r="F830" s="31"/>
      <c r="G830" s="32"/>
      <c r="H830" s="32"/>
      <c r="I830" s="32"/>
      <c r="J830" s="32"/>
      <c r="K830" s="32"/>
      <c r="L830" s="32"/>
      <c r="M830" s="32"/>
      <c r="N830" s="32"/>
      <c r="O830" s="32"/>
      <c r="P830" s="32"/>
      <c r="Q830" s="32"/>
      <c r="R830" s="32"/>
      <c r="S830" s="32"/>
      <c r="T830" s="32"/>
      <c r="U830" s="32"/>
      <c r="V830" s="32"/>
      <c r="W830" s="32"/>
      <c r="X830" s="32"/>
      <c r="Y830" s="32"/>
      <c r="Z830" s="32"/>
      <c r="AA830" s="32"/>
    </row>
    <row r="831" spans="1:27" ht="12.75" customHeight="1" x14ac:dyDescent="0.2">
      <c r="A831" s="31"/>
      <c r="B831" s="31"/>
      <c r="C831" s="31"/>
      <c r="D831" s="31"/>
      <c r="E831" s="31"/>
      <c r="F831" s="31"/>
      <c r="G831" s="32"/>
      <c r="H831" s="32"/>
      <c r="I831" s="32"/>
      <c r="J831" s="32"/>
      <c r="K831" s="32"/>
      <c r="L831" s="32"/>
      <c r="M831" s="32"/>
      <c r="N831" s="32"/>
      <c r="O831" s="32"/>
      <c r="P831" s="32"/>
      <c r="Q831" s="32"/>
      <c r="R831" s="32"/>
      <c r="S831" s="32"/>
      <c r="T831" s="32"/>
      <c r="U831" s="32"/>
      <c r="V831" s="32"/>
      <c r="W831" s="32"/>
      <c r="X831" s="32"/>
      <c r="Y831" s="32"/>
      <c r="Z831" s="32"/>
      <c r="AA831" s="32"/>
    </row>
    <row r="832" spans="1:27" ht="12.75" customHeight="1" x14ac:dyDescent="0.2">
      <c r="A832" s="31"/>
      <c r="B832" s="31"/>
      <c r="C832" s="31"/>
      <c r="D832" s="31"/>
      <c r="E832" s="31"/>
      <c r="F832" s="31"/>
      <c r="G832" s="32"/>
      <c r="H832" s="32"/>
      <c r="I832" s="32"/>
      <c r="J832" s="32"/>
      <c r="K832" s="32"/>
      <c r="L832" s="32"/>
      <c r="M832" s="32"/>
      <c r="N832" s="32"/>
      <c r="O832" s="32"/>
      <c r="P832" s="32"/>
      <c r="Q832" s="32"/>
      <c r="R832" s="32"/>
      <c r="S832" s="32"/>
      <c r="T832" s="32"/>
      <c r="U832" s="32"/>
      <c r="V832" s="32"/>
      <c r="W832" s="32"/>
      <c r="X832" s="32"/>
      <c r="Y832" s="32"/>
      <c r="Z832" s="32"/>
      <c r="AA832" s="32"/>
    </row>
    <row r="833" spans="1:27" ht="12.75" customHeight="1" x14ac:dyDescent="0.2">
      <c r="A833" s="31"/>
      <c r="B833" s="31"/>
      <c r="C833" s="31"/>
      <c r="D833" s="31"/>
      <c r="E833" s="31"/>
      <c r="F833" s="31"/>
      <c r="G833" s="32"/>
      <c r="H833" s="32"/>
      <c r="I833" s="32"/>
      <c r="J833" s="32"/>
      <c r="K833" s="32"/>
      <c r="L833" s="32"/>
      <c r="M833" s="32"/>
      <c r="N833" s="32"/>
      <c r="O833" s="32"/>
      <c r="P833" s="32"/>
      <c r="Q833" s="32"/>
      <c r="R833" s="32"/>
      <c r="S833" s="32"/>
      <c r="T833" s="32"/>
      <c r="U833" s="32"/>
      <c r="V833" s="32"/>
      <c r="W833" s="32"/>
      <c r="X833" s="32"/>
      <c r="Y833" s="32"/>
      <c r="Z833" s="32"/>
      <c r="AA833" s="32"/>
    </row>
    <row r="834" spans="1:27" ht="12.75" customHeight="1" x14ac:dyDescent="0.2">
      <c r="A834" s="31"/>
      <c r="B834" s="31"/>
      <c r="C834" s="31"/>
      <c r="D834" s="31"/>
      <c r="E834" s="31"/>
      <c r="F834" s="31"/>
      <c r="G834" s="32"/>
      <c r="H834" s="32"/>
      <c r="I834" s="32"/>
      <c r="J834" s="32"/>
      <c r="K834" s="32"/>
      <c r="L834" s="32"/>
      <c r="M834" s="32"/>
      <c r="N834" s="32"/>
      <c r="O834" s="32"/>
      <c r="P834" s="32"/>
      <c r="Q834" s="32"/>
      <c r="R834" s="32"/>
      <c r="S834" s="32"/>
      <c r="T834" s="32"/>
      <c r="U834" s="32"/>
      <c r="V834" s="32"/>
      <c r="W834" s="32"/>
      <c r="X834" s="32"/>
      <c r="Y834" s="32"/>
      <c r="Z834" s="32"/>
      <c r="AA834" s="32"/>
    </row>
    <row r="835" spans="1:27" ht="12.75" customHeight="1" x14ac:dyDescent="0.2">
      <c r="A835" s="31"/>
      <c r="B835" s="31"/>
      <c r="C835" s="31"/>
      <c r="D835" s="31"/>
      <c r="E835" s="31"/>
      <c r="F835" s="31"/>
      <c r="G835" s="32"/>
      <c r="H835" s="32"/>
      <c r="I835" s="32"/>
      <c r="J835" s="32"/>
      <c r="K835" s="32"/>
      <c r="L835" s="32"/>
      <c r="M835" s="32"/>
      <c r="N835" s="32"/>
      <c r="O835" s="32"/>
      <c r="P835" s="32"/>
      <c r="Q835" s="32"/>
      <c r="R835" s="32"/>
      <c r="S835" s="32"/>
      <c r="T835" s="32"/>
      <c r="U835" s="32"/>
      <c r="V835" s="32"/>
      <c r="W835" s="32"/>
      <c r="X835" s="32"/>
      <c r="Y835" s="32"/>
      <c r="Z835" s="32"/>
      <c r="AA835" s="32"/>
    </row>
    <row r="836" spans="1:27" ht="12.75" customHeight="1" x14ac:dyDescent="0.2">
      <c r="A836" s="31"/>
      <c r="B836" s="31"/>
      <c r="C836" s="31"/>
      <c r="D836" s="31"/>
      <c r="E836" s="31"/>
      <c r="F836" s="31"/>
      <c r="G836" s="32"/>
      <c r="H836" s="32"/>
      <c r="I836" s="32"/>
      <c r="J836" s="32"/>
      <c r="K836" s="32"/>
      <c r="L836" s="32"/>
      <c r="M836" s="32"/>
      <c r="N836" s="32"/>
      <c r="O836" s="32"/>
      <c r="P836" s="32"/>
      <c r="Q836" s="32"/>
      <c r="R836" s="32"/>
      <c r="S836" s="32"/>
      <c r="T836" s="32"/>
      <c r="U836" s="32"/>
      <c r="V836" s="32"/>
      <c r="W836" s="32"/>
      <c r="X836" s="32"/>
      <c r="Y836" s="32"/>
      <c r="Z836" s="32"/>
      <c r="AA836" s="32"/>
    </row>
    <row r="837" spans="1:27" ht="12.75" customHeight="1" x14ac:dyDescent="0.2">
      <c r="A837" s="31"/>
      <c r="B837" s="31"/>
      <c r="C837" s="31"/>
      <c r="D837" s="31"/>
      <c r="E837" s="31"/>
      <c r="F837" s="31"/>
      <c r="G837" s="32"/>
      <c r="H837" s="32"/>
      <c r="I837" s="32"/>
      <c r="J837" s="32"/>
      <c r="K837" s="32"/>
      <c r="L837" s="32"/>
      <c r="M837" s="32"/>
      <c r="N837" s="32"/>
      <c r="O837" s="32"/>
      <c r="P837" s="32"/>
      <c r="Q837" s="32"/>
      <c r="R837" s="32"/>
      <c r="S837" s="32"/>
      <c r="T837" s="32"/>
      <c r="U837" s="32"/>
      <c r="V837" s="32"/>
      <c r="W837" s="32"/>
      <c r="X837" s="32"/>
      <c r="Y837" s="32"/>
      <c r="Z837" s="32"/>
      <c r="AA837" s="32"/>
    </row>
    <row r="838" spans="1:27" ht="12.75" customHeight="1" x14ac:dyDescent="0.2">
      <c r="A838" s="31"/>
      <c r="B838" s="31"/>
      <c r="C838" s="31"/>
      <c r="D838" s="31"/>
      <c r="E838" s="31"/>
      <c r="F838" s="31"/>
      <c r="G838" s="32"/>
      <c r="H838" s="32"/>
      <c r="I838" s="32"/>
      <c r="J838" s="32"/>
      <c r="K838" s="32"/>
      <c r="L838" s="32"/>
      <c r="M838" s="32"/>
      <c r="N838" s="32"/>
      <c r="O838" s="32"/>
      <c r="P838" s="32"/>
      <c r="Q838" s="32"/>
      <c r="R838" s="32"/>
      <c r="S838" s="32"/>
      <c r="T838" s="32"/>
      <c r="U838" s="32"/>
      <c r="V838" s="32"/>
      <c r="W838" s="32"/>
      <c r="X838" s="32"/>
      <c r="Y838" s="32"/>
      <c r="Z838" s="32"/>
      <c r="AA838" s="32"/>
    </row>
    <row r="839" spans="1:27" ht="12.75" customHeight="1" x14ac:dyDescent="0.2">
      <c r="A839" s="31"/>
      <c r="B839" s="31"/>
      <c r="C839" s="31"/>
      <c r="D839" s="31"/>
      <c r="E839" s="31"/>
      <c r="F839" s="31"/>
      <c r="G839" s="32"/>
      <c r="H839" s="32"/>
      <c r="I839" s="32"/>
      <c r="J839" s="32"/>
      <c r="K839" s="32"/>
      <c r="L839" s="32"/>
      <c r="M839" s="32"/>
      <c r="N839" s="32"/>
      <c r="O839" s="32"/>
      <c r="P839" s="32"/>
      <c r="Q839" s="32"/>
      <c r="R839" s="32"/>
      <c r="S839" s="32"/>
      <c r="T839" s="32"/>
      <c r="U839" s="32"/>
      <c r="V839" s="32"/>
      <c r="W839" s="32"/>
      <c r="X839" s="32"/>
      <c r="Y839" s="32"/>
      <c r="Z839" s="32"/>
      <c r="AA839" s="32"/>
    </row>
    <row r="840" spans="1:27" ht="12.75" customHeight="1" x14ac:dyDescent="0.2">
      <c r="A840" s="31"/>
      <c r="B840" s="31"/>
      <c r="C840" s="31"/>
      <c r="D840" s="31"/>
      <c r="E840" s="31"/>
      <c r="F840" s="31"/>
      <c r="G840" s="32"/>
      <c r="H840" s="32"/>
      <c r="I840" s="32"/>
      <c r="J840" s="32"/>
      <c r="K840" s="32"/>
      <c r="L840" s="32"/>
      <c r="M840" s="32"/>
      <c r="N840" s="32"/>
      <c r="O840" s="32"/>
      <c r="P840" s="32"/>
      <c r="Q840" s="32"/>
      <c r="R840" s="32"/>
      <c r="S840" s="32"/>
      <c r="T840" s="32"/>
      <c r="U840" s="32"/>
      <c r="V840" s="32"/>
      <c r="W840" s="32"/>
      <c r="X840" s="32"/>
      <c r="Y840" s="32"/>
      <c r="Z840" s="32"/>
      <c r="AA840" s="32"/>
    </row>
    <row r="841" spans="1:27" ht="12.75" customHeight="1" x14ac:dyDescent="0.2">
      <c r="A841" s="31"/>
      <c r="B841" s="31"/>
      <c r="C841" s="31"/>
      <c r="D841" s="31"/>
      <c r="E841" s="31"/>
      <c r="F841" s="31"/>
      <c r="G841" s="32"/>
      <c r="H841" s="32"/>
      <c r="I841" s="32"/>
      <c r="J841" s="32"/>
      <c r="K841" s="32"/>
      <c r="L841" s="32"/>
      <c r="M841" s="32"/>
      <c r="N841" s="32"/>
      <c r="O841" s="32"/>
      <c r="P841" s="32"/>
      <c r="Q841" s="32"/>
      <c r="R841" s="32"/>
      <c r="S841" s="32"/>
      <c r="T841" s="32"/>
      <c r="U841" s="32"/>
      <c r="V841" s="32"/>
      <c r="W841" s="32"/>
      <c r="X841" s="32"/>
      <c r="Y841" s="32"/>
      <c r="Z841" s="32"/>
      <c r="AA841" s="32"/>
    </row>
    <row r="842" spans="1:27" ht="12.75" customHeight="1" x14ac:dyDescent="0.2">
      <c r="A842" s="31"/>
      <c r="B842" s="31"/>
      <c r="C842" s="31"/>
      <c r="D842" s="31"/>
      <c r="E842" s="31"/>
      <c r="F842" s="31"/>
      <c r="G842" s="32"/>
      <c r="H842" s="32"/>
      <c r="I842" s="32"/>
      <c r="J842" s="32"/>
      <c r="K842" s="32"/>
      <c r="L842" s="32"/>
      <c r="M842" s="32"/>
      <c r="N842" s="32"/>
      <c r="O842" s="32"/>
      <c r="P842" s="32"/>
      <c r="Q842" s="32"/>
      <c r="R842" s="32"/>
      <c r="S842" s="32"/>
      <c r="T842" s="32"/>
      <c r="U842" s="32"/>
      <c r="V842" s="32"/>
      <c r="W842" s="32"/>
      <c r="X842" s="32"/>
      <c r="Y842" s="32"/>
      <c r="Z842" s="32"/>
      <c r="AA842" s="32"/>
    </row>
    <row r="843" spans="1:27" ht="12.75" customHeight="1" x14ac:dyDescent="0.2">
      <c r="A843" s="31"/>
      <c r="B843" s="31"/>
      <c r="C843" s="31"/>
      <c r="D843" s="31"/>
      <c r="E843" s="31"/>
      <c r="F843" s="31"/>
      <c r="G843" s="32"/>
      <c r="H843" s="32"/>
      <c r="I843" s="32"/>
      <c r="J843" s="32"/>
      <c r="K843" s="32"/>
      <c r="L843" s="32"/>
      <c r="M843" s="32"/>
      <c r="N843" s="32"/>
      <c r="O843" s="32"/>
      <c r="P843" s="32"/>
      <c r="Q843" s="32"/>
      <c r="R843" s="32"/>
      <c r="S843" s="32"/>
      <c r="T843" s="32"/>
      <c r="U843" s="32"/>
      <c r="V843" s="32"/>
      <c r="W843" s="32"/>
      <c r="X843" s="32"/>
      <c r="Y843" s="32"/>
      <c r="Z843" s="32"/>
      <c r="AA843" s="32"/>
    </row>
    <row r="844" spans="1:27" ht="12.75" customHeight="1" x14ac:dyDescent="0.2">
      <c r="A844" s="31"/>
      <c r="B844" s="31"/>
      <c r="C844" s="31"/>
      <c r="D844" s="31"/>
      <c r="E844" s="31"/>
      <c r="F844" s="31"/>
      <c r="G844" s="32"/>
      <c r="H844" s="32"/>
      <c r="I844" s="32"/>
      <c r="J844" s="32"/>
      <c r="K844" s="32"/>
      <c r="L844" s="32"/>
      <c r="M844" s="32"/>
      <c r="N844" s="32"/>
      <c r="O844" s="32"/>
      <c r="P844" s="32"/>
      <c r="Q844" s="32"/>
      <c r="R844" s="32"/>
      <c r="S844" s="32"/>
      <c r="T844" s="32"/>
      <c r="U844" s="32"/>
      <c r="V844" s="32"/>
      <c r="W844" s="32"/>
      <c r="X844" s="32"/>
      <c r="Y844" s="32"/>
      <c r="Z844" s="32"/>
      <c r="AA844" s="32"/>
    </row>
    <row r="845" spans="1:27" ht="12.75" customHeight="1" x14ac:dyDescent="0.2">
      <c r="A845" s="31"/>
      <c r="B845" s="31"/>
      <c r="C845" s="31"/>
      <c r="D845" s="31"/>
      <c r="E845" s="31"/>
      <c r="F845" s="31"/>
      <c r="G845" s="32"/>
      <c r="H845" s="32"/>
      <c r="I845" s="32"/>
      <c r="J845" s="32"/>
      <c r="K845" s="32"/>
      <c r="L845" s="32"/>
      <c r="M845" s="32"/>
      <c r="N845" s="32"/>
      <c r="O845" s="32"/>
      <c r="P845" s="32"/>
      <c r="Q845" s="32"/>
      <c r="R845" s="32"/>
      <c r="S845" s="32"/>
      <c r="T845" s="32"/>
      <c r="U845" s="32"/>
      <c r="V845" s="32"/>
      <c r="W845" s="32"/>
      <c r="X845" s="32"/>
      <c r="Y845" s="32"/>
      <c r="Z845" s="32"/>
      <c r="AA845" s="32"/>
    </row>
    <row r="846" spans="1:27" ht="12.75" customHeight="1" x14ac:dyDescent="0.2">
      <c r="A846" s="31"/>
      <c r="B846" s="31"/>
      <c r="C846" s="31"/>
      <c r="D846" s="31"/>
      <c r="E846" s="31"/>
      <c r="F846" s="31"/>
      <c r="G846" s="32"/>
      <c r="H846" s="32"/>
      <c r="I846" s="32"/>
      <c r="J846" s="32"/>
      <c r="K846" s="32"/>
      <c r="L846" s="32"/>
      <c r="M846" s="32"/>
      <c r="N846" s="32"/>
      <c r="O846" s="32"/>
      <c r="P846" s="32"/>
      <c r="Q846" s="32"/>
      <c r="R846" s="32"/>
      <c r="S846" s="32"/>
      <c r="T846" s="32"/>
      <c r="U846" s="32"/>
      <c r="V846" s="32"/>
      <c r="W846" s="32"/>
      <c r="X846" s="32"/>
      <c r="Y846" s="32"/>
      <c r="Z846" s="32"/>
      <c r="AA846" s="32"/>
    </row>
    <row r="847" spans="1:27" ht="12.75" customHeight="1" x14ac:dyDescent="0.2">
      <c r="A847" s="31"/>
      <c r="B847" s="31"/>
      <c r="C847" s="31"/>
      <c r="D847" s="31"/>
      <c r="E847" s="31"/>
      <c r="F847" s="31"/>
      <c r="G847" s="32"/>
      <c r="H847" s="32"/>
      <c r="I847" s="32"/>
      <c r="J847" s="32"/>
      <c r="K847" s="32"/>
      <c r="L847" s="32"/>
      <c r="M847" s="32"/>
      <c r="N847" s="32"/>
      <c r="O847" s="32"/>
      <c r="P847" s="32"/>
      <c r="Q847" s="32"/>
      <c r="R847" s="32"/>
      <c r="S847" s="32"/>
      <c r="T847" s="32"/>
      <c r="U847" s="32"/>
      <c r="V847" s="32"/>
      <c r="W847" s="32"/>
      <c r="X847" s="32"/>
      <c r="Y847" s="32"/>
      <c r="Z847" s="32"/>
      <c r="AA847" s="32"/>
    </row>
    <row r="848" spans="1:27" ht="12.75" customHeight="1" x14ac:dyDescent="0.2">
      <c r="A848" s="31"/>
      <c r="B848" s="31"/>
      <c r="C848" s="31"/>
      <c r="D848" s="31"/>
      <c r="E848" s="31"/>
      <c r="F848" s="31"/>
      <c r="G848" s="32"/>
      <c r="H848" s="32"/>
      <c r="I848" s="32"/>
      <c r="J848" s="32"/>
      <c r="K848" s="32"/>
      <c r="L848" s="32"/>
      <c r="M848" s="32"/>
      <c r="N848" s="32"/>
      <c r="O848" s="32"/>
      <c r="P848" s="32"/>
      <c r="Q848" s="32"/>
      <c r="R848" s="32"/>
      <c r="S848" s="32"/>
      <c r="T848" s="32"/>
      <c r="U848" s="32"/>
      <c r="V848" s="32"/>
      <c r="W848" s="32"/>
      <c r="X848" s="32"/>
      <c r="Y848" s="32"/>
      <c r="Z848" s="32"/>
      <c r="AA848" s="32"/>
    </row>
    <row r="849" spans="1:27" ht="12.75" customHeight="1" x14ac:dyDescent="0.2">
      <c r="A849" s="31"/>
      <c r="B849" s="31"/>
      <c r="C849" s="31"/>
      <c r="D849" s="31"/>
      <c r="E849" s="31"/>
      <c r="F849" s="31"/>
      <c r="G849" s="32"/>
      <c r="H849" s="32"/>
      <c r="I849" s="32"/>
      <c r="J849" s="32"/>
      <c r="K849" s="32"/>
      <c r="L849" s="32"/>
      <c r="M849" s="32"/>
      <c r="N849" s="32"/>
      <c r="O849" s="32"/>
      <c r="P849" s="32"/>
      <c r="Q849" s="32"/>
      <c r="R849" s="32"/>
      <c r="S849" s="32"/>
      <c r="T849" s="32"/>
      <c r="U849" s="32"/>
      <c r="V849" s="32"/>
      <c r="W849" s="32"/>
      <c r="X849" s="32"/>
      <c r="Y849" s="32"/>
      <c r="Z849" s="32"/>
      <c r="AA849" s="32"/>
    </row>
    <row r="850" spans="1:27" ht="12.75" customHeight="1" x14ac:dyDescent="0.2">
      <c r="A850" s="31"/>
      <c r="B850" s="31"/>
      <c r="C850" s="31"/>
      <c r="D850" s="31"/>
      <c r="E850" s="31"/>
      <c r="F850" s="31"/>
      <c r="G850" s="32"/>
      <c r="H850" s="32"/>
      <c r="I850" s="32"/>
      <c r="J850" s="32"/>
      <c r="K850" s="32"/>
      <c r="L850" s="32"/>
      <c r="M850" s="32"/>
      <c r="N850" s="32"/>
      <c r="O850" s="32"/>
      <c r="P850" s="32"/>
      <c r="Q850" s="32"/>
      <c r="R850" s="32"/>
      <c r="S850" s="32"/>
      <c r="T850" s="32"/>
      <c r="U850" s="32"/>
      <c r="V850" s="32"/>
      <c r="W850" s="32"/>
      <c r="X850" s="32"/>
      <c r="Y850" s="32"/>
      <c r="Z850" s="32"/>
      <c r="AA850" s="32"/>
    </row>
    <row r="851" spans="1:27" ht="12.75" customHeight="1" x14ac:dyDescent="0.2">
      <c r="A851" s="31"/>
      <c r="B851" s="31"/>
      <c r="C851" s="31"/>
      <c r="D851" s="31"/>
      <c r="E851" s="31"/>
      <c r="F851" s="31"/>
      <c r="G851" s="32"/>
      <c r="H851" s="32"/>
      <c r="I851" s="32"/>
      <c r="J851" s="32"/>
      <c r="K851" s="32"/>
      <c r="L851" s="32"/>
      <c r="M851" s="32"/>
      <c r="N851" s="32"/>
      <c r="O851" s="32"/>
      <c r="P851" s="32"/>
      <c r="Q851" s="32"/>
      <c r="R851" s="32"/>
      <c r="S851" s="32"/>
      <c r="T851" s="32"/>
      <c r="U851" s="32"/>
      <c r="V851" s="32"/>
      <c r="W851" s="32"/>
      <c r="X851" s="32"/>
      <c r="Y851" s="32"/>
      <c r="Z851" s="32"/>
      <c r="AA851" s="32"/>
    </row>
    <row r="852" spans="1:27" ht="12.75" customHeight="1" x14ac:dyDescent="0.2">
      <c r="A852" s="31"/>
      <c r="B852" s="31"/>
      <c r="C852" s="31"/>
      <c r="D852" s="31"/>
      <c r="E852" s="31"/>
      <c r="F852" s="31"/>
      <c r="G852" s="32"/>
      <c r="H852" s="32"/>
      <c r="I852" s="32"/>
      <c r="J852" s="32"/>
      <c r="K852" s="32"/>
      <c r="L852" s="32"/>
      <c r="M852" s="32"/>
      <c r="N852" s="32"/>
      <c r="O852" s="32"/>
      <c r="P852" s="32"/>
      <c r="Q852" s="32"/>
      <c r="R852" s="32"/>
      <c r="S852" s="32"/>
      <c r="T852" s="32"/>
      <c r="U852" s="32"/>
      <c r="V852" s="32"/>
      <c r="W852" s="32"/>
      <c r="X852" s="32"/>
      <c r="Y852" s="32"/>
      <c r="Z852" s="32"/>
      <c r="AA852" s="32"/>
    </row>
    <row r="853" spans="1:27" ht="12.75" customHeight="1" x14ac:dyDescent="0.2">
      <c r="A853" s="31"/>
      <c r="B853" s="31"/>
      <c r="C853" s="31"/>
      <c r="D853" s="31"/>
      <c r="E853" s="31"/>
      <c r="F853" s="31"/>
      <c r="G853" s="32"/>
      <c r="H853" s="32"/>
      <c r="I853" s="32"/>
      <c r="J853" s="32"/>
      <c r="K853" s="32"/>
      <c r="L853" s="32"/>
      <c r="M853" s="32"/>
      <c r="N853" s="32"/>
      <c r="O853" s="32"/>
      <c r="P853" s="32"/>
      <c r="Q853" s="32"/>
      <c r="R853" s="32"/>
      <c r="S853" s="32"/>
      <c r="T853" s="32"/>
      <c r="U853" s="32"/>
      <c r="V853" s="32"/>
      <c r="W853" s="32"/>
      <c r="X853" s="32"/>
      <c r="Y853" s="32"/>
      <c r="Z853" s="32"/>
      <c r="AA853" s="32"/>
    </row>
    <row r="854" spans="1:27" ht="12.75" customHeight="1" x14ac:dyDescent="0.2">
      <c r="A854" s="31"/>
      <c r="B854" s="31"/>
      <c r="C854" s="31"/>
      <c r="D854" s="31"/>
      <c r="E854" s="31"/>
      <c r="F854" s="31"/>
      <c r="G854" s="32"/>
      <c r="H854" s="32"/>
      <c r="I854" s="32"/>
      <c r="J854" s="32"/>
      <c r="K854" s="32"/>
      <c r="L854" s="32"/>
      <c r="M854" s="32"/>
      <c r="N854" s="32"/>
      <c r="O854" s="32"/>
      <c r="P854" s="32"/>
      <c r="Q854" s="32"/>
      <c r="R854" s="32"/>
      <c r="S854" s="32"/>
      <c r="T854" s="32"/>
      <c r="U854" s="32"/>
      <c r="V854" s="32"/>
      <c r="W854" s="32"/>
      <c r="X854" s="32"/>
      <c r="Y854" s="32"/>
      <c r="Z854" s="32"/>
      <c r="AA854" s="32"/>
    </row>
    <row r="855" spans="1:27" ht="12.75" customHeight="1" x14ac:dyDescent="0.2">
      <c r="A855" s="31"/>
      <c r="B855" s="31"/>
      <c r="C855" s="31"/>
      <c r="D855" s="31"/>
      <c r="E855" s="31"/>
      <c r="F855" s="31"/>
      <c r="G855" s="32"/>
      <c r="H855" s="32"/>
      <c r="I855" s="32"/>
      <c r="J855" s="32"/>
      <c r="K855" s="32"/>
      <c r="L855" s="32"/>
      <c r="M855" s="32"/>
      <c r="N855" s="32"/>
      <c r="O855" s="32"/>
      <c r="P855" s="32"/>
      <c r="Q855" s="32"/>
      <c r="R855" s="32"/>
      <c r="S855" s="32"/>
      <c r="T855" s="32"/>
      <c r="U855" s="32"/>
      <c r="V855" s="32"/>
      <c r="W855" s="32"/>
      <c r="X855" s="32"/>
      <c r="Y855" s="32"/>
      <c r="Z855" s="32"/>
      <c r="AA855" s="32"/>
    </row>
    <row r="856" spans="1:27" ht="12.75" customHeight="1" x14ac:dyDescent="0.2">
      <c r="A856" s="31"/>
      <c r="B856" s="31"/>
      <c r="C856" s="31"/>
      <c r="D856" s="31"/>
      <c r="E856" s="31"/>
      <c r="F856" s="31"/>
      <c r="G856" s="32"/>
      <c r="H856" s="32"/>
      <c r="I856" s="32"/>
      <c r="J856" s="32"/>
      <c r="K856" s="32"/>
      <c r="L856" s="32"/>
      <c r="M856" s="32"/>
      <c r="N856" s="32"/>
      <c r="O856" s="32"/>
      <c r="P856" s="32"/>
      <c r="Q856" s="32"/>
      <c r="R856" s="32"/>
      <c r="S856" s="32"/>
      <c r="T856" s="32"/>
      <c r="U856" s="32"/>
      <c r="V856" s="32"/>
      <c r="W856" s="32"/>
      <c r="X856" s="32"/>
      <c r="Y856" s="32"/>
      <c r="Z856" s="32"/>
      <c r="AA856" s="32"/>
    </row>
    <row r="857" spans="1:27" ht="12.75" customHeight="1" x14ac:dyDescent="0.2">
      <c r="A857" s="31"/>
      <c r="B857" s="31"/>
      <c r="C857" s="31"/>
      <c r="D857" s="31"/>
      <c r="E857" s="31"/>
      <c r="F857" s="31"/>
      <c r="G857" s="32"/>
      <c r="H857" s="32"/>
      <c r="I857" s="32"/>
      <c r="J857" s="32"/>
      <c r="K857" s="32"/>
      <c r="L857" s="32"/>
      <c r="M857" s="32"/>
      <c r="N857" s="32"/>
      <c r="O857" s="32"/>
      <c r="P857" s="32"/>
      <c r="Q857" s="32"/>
      <c r="R857" s="32"/>
      <c r="S857" s="32"/>
      <c r="T857" s="32"/>
      <c r="U857" s="32"/>
      <c r="V857" s="32"/>
      <c r="W857" s="32"/>
      <c r="X857" s="32"/>
      <c r="Y857" s="32"/>
      <c r="Z857" s="32"/>
      <c r="AA857" s="32"/>
    </row>
    <row r="858" spans="1:27" ht="12.75" customHeight="1" x14ac:dyDescent="0.2">
      <c r="A858" s="31"/>
      <c r="B858" s="31"/>
      <c r="C858" s="31"/>
      <c r="D858" s="31"/>
      <c r="E858" s="31"/>
      <c r="F858" s="31"/>
      <c r="G858" s="32"/>
      <c r="H858" s="32"/>
      <c r="I858" s="32"/>
      <c r="J858" s="32"/>
      <c r="K858" s="32"/>
      <c r="L858" s="32"/>
      <c r="M858" s="32"/>
      <c r="N858" s="32"/>
      <c r="O858" s="32"/>
      <c r="P858" s="32"/>
      <c r="Q858" s="32"/>
      <c r="R858" s="32"/>
      <c r="S858" s="32"/>
      <c r="T858" s="32"/>
      <c r="U858" s="32"/>
      <c r="V858" s="32"/>
      <c r="W858" s="32"/>
      <c r="X858" s="32"/>
      <c r="Y858" s="32"/>
      <c r="Z858" s="32"/>
      <c r="AA858" s="32"/>
    </row>
    <row r="859" spans="1:27" ht="12.75" customHeight="1" x14ac:dyDescent="0.2">
      <c r="A859" s="31"/>
      <c r="B859" s="31"/>
      <c r="C859" s="31"/>
      <c r="D859" s="31"/>
      <c r="E859" s="31"/>
      <c r="F859" s="31"/>
      <c r="G859" s="32"/>
      <c r="H859" s="32"/>
      <c r="I859" s="32"/>
      <c r="J859" s="32"/>
      <c r="K859" s="32"/>
      <c r="L859" s="32"/>
      <c r="M859" s="32"/>
      <c r="N859" s="32"/>
      <c r="O859" s="32"/>
      <c r="P859" s="32"/>
      <c r="Q859" s="32"/>
      <c r="R859" s="32"/>
      <c r="S859" s="32"/>
      <c r="T859" s="32"/>
      <c r="U859" s="32"/>
      <c r="V859" s="32"/>
      <c r="W859" s="32"/>
      <c r="X859" s="32"/>
      <c r="Y859" s="32"/>
      <c r="Z859" s="32"/>
      <c r="AA859" s="32"/>
    </row>
    <row r="860" spans="1:27" ht="12.75" customHeight="1" x14ac:dyDescent="0.2">
      <c r="A860" s="31"/>
      <c r="B860" s="31"/>
      <c r="C860" s="31"/>
      <c r="D860" s="31"/>
      <c r="E860" s="31"/>
      <c r="F860" s="31"/>
      <c r="G860" s="32"/>
      <c r="H860" s="32"/>
      <c r="I860" s="32"/>
      <c r="J860" s="32"/>
      <c r="K860" s="32"/>
      <c r="L860" s="32"/>
      <c r="M860" s="32"/>
      <c r="N860" s="32"/>
      <c r="O860" s="32"/>
      <c r="P860" s="32"/>
      <c r="Q860" s="32"/>
      <c r="R860" s="32"/>
      <c r="S860" s="32"/>
      <c r="T860" s="32"/>
      <c r="U860" s="32"/>
      <c r="V860" s="32"/>
      <c r="W860" s="32"/>
      <c r="X860" s="32"/>
      <c r="Y860" s="32"/>
      <c r="Z860" s="32"/>
      <c r="AA860" s="32"/>
    </row>
    <row r="861" spans="1:27" ht="12.75" customHeight="1" x14ac:dyDescent="0.2">
      <c r="A861" s="31"/>
      <c r="B861" s="31"/>
      <c r="C861" s="31"/>
      <c r="D861" s="31"/>
      <c r="E861" s="31"/>
      <c r="F861" s="31"/>
      <c r="G861" s="32"/>
      <c r="H861" s="32"/>
      <c r="I861" s="32"/>
      <c r="J861" s="32"/>
      <c r="K861" s="32"/>
      <c r="L861" s="32"/>
      <c r="M861" s="32"/>
      <c r="N861" s="32"/>
      <c r="O861" s="32"/>
      <c r="P861" s="32"/>
      <c r="Q861" s="32"/>
      <c r="R861" s="32"/>
      <c r="S861" s="32"/>
      <c r="T861" s="32"/>
      <c r="U861" s="32"/>
      <c r="V861" s="32"/>
      <c r="W861" s="32"/>
      <c r="X861" s="32"/>
      <c r="Y861" s="32"/>
      <c r="Z861" s="32"/>
      <c r="AA861" s="32"/>
    </row>
    <row r="862" spans="1:27" ht="12.75" customHeight="1" x14ac:dyDescent="0.2">
      <c r="A862" s="31"/>
      <c r="B862" s="31"/>
      <c r="C862" s="31"/>
      <c r="D862" s="31"/>
      <c r="E862" s="31"/>
      <c r="F862" s="31"/>
      <c r="G862" s="32"/>
      <c r="H862" s="32"/>
      <c r="I862" s="32"/>
      <c r="J862" s="32"/>
      <c r="K862" s="32"/>
      <c r="L862" s="32"/>
      <c r="M862" s="32"/>
      <c r="N862" s="32"/>
      <c r="O862" s="32"/>
      <c r="P862" s="32"/>
      <c r="Q862" s="32"/>
      <c r="R862" s="32"/>
      <c r="S862" s="32"/>
      <c r="T862" s="32"/>
      <c r="U862" s="32"/>
      <c r="V862" s="32"/>
      <c r="W862" s="32"/>
      <c r="X862" s="32"/>
      <c r="Y862" s="32"/>
      <c r="Z862" s="32"/>
      <c r="AA862" s="32"/>
    </row>
    <row r="863" spans="1:27" ht="12.75" customHeight="1" x14ac:dyDescent="0.2">
      <c r="A863" s="31"/>
      <c r="B863" s="31"/>
      <c r="C863" s="31"/>
      <c r="D863" s="31"/>
      <c r="E863" s="31"/>
      <c r="F863" s="31"/>
      <c r="G863" s="32"/>
      <c r="H863" s="32"/>
      <c r="I863" s="32"/>
      <c r="J863" s="32"/>
      <c r="K863" s="32"/>
      <c r="L863" s="32"/>
      <c r="M863" s="32"/>
      <c r="N863" s="32"/>
      <c r="O863" s="32"/>
      <c r="P863" s="32"/>
      <c r="Q863" s="32"/>
      <c r="R863" s="32"/>
      <c r="S863" s="32"/>
      <c r="T863" s="32"/>
      <c r="U863" s="32"/>
      <c r="V863" s="32"/>
      <c r="W863" s="32"/>
      <c r="X863" s="32"/>
      <c r="Y863" s="32"/>
      <c r="Z863" s="32"/>
      <c r="AA863" s="32"/>
    </row>
    <row r="864" spans="1:27" ht="12.75" customHeight="1" x14ac:dyDescent="0.2">
      <c r="A864" s="31"/>
      <c r="B864" s="31"/>
      <c r="C864" s="31"/>
      <c r="D864" s="31"/>
      <c r="E864" s="31"/>
      <c r="F864" s="31"/>
      <c r="G864" s="32"/>
      <c r="H864" s="32"/>
      <c r="I864" s="32"/>
      <c r="J864" s="32"/>
      <c r="K864" s="32"/>
      <c r="L864" s="32"/>
      <c r="M864" s="32"/>
      <c r="N864" s="32"/>
      <c r="O864" s="32"/>
      <c r="P864" s="32"/>
      <c r="Q864" s="32"/>
      <c r="R864" s="32"/>
      <c r="S864" s="32"/>
      <c r="T864" s="32"/>
      <c r="U864" s="32"/>
      <c r="V864" s="32"/>
      <c r="W864" s="32"/>
      <c r="X864" s="32"/>
      <c r="Y864" s="32"/>
      <c r="Z864" s="32"/>
      <c r="AA864" s="32"/>
    </row>
    <row r="865" spans="1:27" ht="12.75" customHeight="1" x14ac:dyDescent="0.2">
      <c r="A865" s="31"/>
      <c r="B865" s="31"/>
      <c r="C865" s="31"/>
      <c r="D865" s="31"/>
      <c r="E865" s="31"/>
      <c r="F865" s="31"/>
      <c r="G865" s="32"/>
      <c r="H865" s="32"/>
      <c r="I865" s="32"/>
      <c r="J865" s="32"/>
      <c r="K865" s="32"/>
      <c r="L865" s="32"/>
      <c r="M865" s="32"/>
      <c r="N865" s="32"/>
      <c r="O865" s="32"/>
      <c r="P865" s="32"/>
      <c r="Q865" s="32"/>
      <c r="R865" s="32"/>
      <c r="S865" s="32"/>
      <c r="T865" s="32"/>
      <c r="U865" s="32"/>
      <c r="V865" s="32"/>
      <c r="W865" s="32"/>
      <c r="X865" s="32"/>
      <c r="Y865" s="32"/>
      <c r="Z865" s="32"/>
      <c r="AA865" s="32"/>
    </row>
    <row r="866" spans="1:27" ht="12.75" customHeight="1" x14ac:dyDescent="0.2">
      <c r="A866" s="31"/>
      <c r="B866" s="31"/>
      <c r="C866" s="31"/>
      <c r="D866" s="31"/>
      <c r="E866" s="31"/>
      <c r="F866" s="31"/>
      <c r="G866" s="32"/>
      <c r="H866" s="32"/>
      <c r="I866" s="32"/>
      <c r="J866" s="32"/>
      <c r="K866" s="32"/>
      <c r="L866" s="32"/>
      <c r="M866" s="32"/>
      <c r="N866" s="32"/>
      <c r="O866" s="32"/>
      <c r="P866" s="32"/>
      <c r="Q866" s="32"/>
      <c r="R866" s="32"/>
      <c r="S866" s="32"/>
      <c r="T866" s="32"/>
      <c r="U866" s="32"/>
      <c r="V866" s="32"/>
      <c r="W866" s="32"/>
      <c r="X866" s="32"/>
      <c r="Y866" s="32"/>
      <c r="Z866" s="32"/>
      <c r="AA866" s="32"/>
    </row>
    <row r="867" spans="1:27" ht="12.75" customHeight="1" x14ac:dyDescent="0.2">
      <c r="A867" s="31"/>
      <c r="B867" s="31"/>
      <c r="C867" s="31"/>
      <c r="D867" s="31"/>
      <c r="E867" s="31"/>
      <c r="F867" s="31"/>
      <c r="G867" s="32"/>
      <c r="H867" s="32"/>
      <c r="I867" s="32"/>
      <c r="J867" s="32"/>
      <c r="K867" s="32"/>
      <c r="L867" s="32"/>
      <c r="M867" s="32"/>
      <c r="N867" s="32"/>
      <c r="O867" s="32"/>
      <c r="P867" s="32"/>
      <c r="Q867" s="32"/>
      <c r="R867" s="32"/>
      <c r="S867" s="32"/>
      <c r="T867" s="32"/>
      <c r="U867" s="32"/>
      <c r="V867" s="32"/>
      <c r="W867" s="32"/>
      <c r="X867" s="32"/>
      <c r="Y867" s="32"/>
      <c r="Z867" s="32"/>
      <c r="AA867" s="32"/>
    </row>
    <row r="868" spans="1:27" ht="12.75" customHeight="1" x14ac:dyDescent="0.2">
      <c r="A868" s="31"/>
      <c r="B868" s="31"/>
      <c r="C868" s="31"/>
      <c r="D868" s="31"/>
      <c r="E868" s="31"/>
      <c r="F868" s="31"/>
      <c r="G868" s="32"/>
      <c r="H868" s="32"/>
      <c r="I868" s="32"/>
      <c r="J868" s="32"/>
      <c r="K868" s="32"/>
      <c r="L868" s="32"/>
      <c r="M868" s="32"/>
      <c r="N868" s="32"/>
      <c r="O868" s="32"/>
      <c r="P868" s="32"/>
      <c r="Q868" s="32"/>
      <c r="R868" s="32"/>
      <c r="S868" s="32"/>
      <c r="T868" s="32"/>
      <c r="U868" s="32"/>
      <c r="V868" s="32"/>
      <c r="W868" s="32"/>
      <c r="X868" s="32"/>
      <c r="Y868" s="32"/>
      <c r="Z868" s="32"/>
      <c r="AA868" s="32"/>
    </row>
    <row r="869" spans="1:27" ht="12.75" customHeight="1" x14ac:dyDescent="0.2">
      <c r="A869" s="31"/>
      <c r="B869" s="31"/>
      <c r="C869" s="31"/>
      <c r="D869" s="31"/>
      <c r="E869" s="31"/>
      <c r="F869" s="31"/>
      <c r="G869" s="32"/>
      <c r="H869" s="32"/>
      <c r="I869" s="32"/>
      <c r="J869" s="32"/>
      <c r="K869" s="32"/>
      <c r="L869" s="32"/>
      <c r="M869" s="32"/>
      <c r="N869" s="32"/>
      <c r="O869" s="32"/>
      <c r="P869" s="32"/>
      <c r="Q869" s="32"/>
      <c r="R869" s="32"/>
      <c r="S869" s="32"/>
      <c r="T869" s="32"/>
      <c r="U869" s="32"/>
      <c r="V869" s="32"/>
      <c r="W869" s="32"/>
      <c r="X869" s="32"/>
      <c r="Y869" s="32"/>
      <c r="Z869" s="32"/>
      <c r="AA869" s="32"/>
    </row>
    <row r="870" spans="1:27" ht="12.75" customHeight="1" x14ac:dyDescent="0.2">
      <c r="A870" s="31"/>
      <c r="B870" s="31"/>
      <c r="C870" s="31"/>
      <c r="D870" s="31"/>
      <c r="E870" s="31"/>
      <c r="F870" s="31"/>
      <c r="G870" s="32"/>
      <c r="H870" s="32"/>
      <c r="I870" s="32"/>
      <c r="J870" s="32"/>
      <c r="K870" s="32"/>
      <c r="L870" s="32"/>
      <c r="M870" s="32"/>
      <c r="N870" s="32"/>
      <c r="O870" s="32"/>
      <c r="P870" s="32"/>
      <c r="Q870" s="32"/>
      <c r="R870" s="32"/>
      <c r="S870" s="32"/>
      <c r="T870" s="32"/>
      <c r="U870" s="32"/>
      <c r="V870" s="32"/>
      <c r="W870" s="32"/>
      <c r="X870" s="32"/>
      <c r="Y870" s="32"/>
      <c r="Z870" s="32"/>
      <c r="AA870" s="32"/>
    </row>
    <row r="871" spans="1:27" ht="12.75" customHeight="1" x14ac:dyDescent="0.2">
      <c r="A871" s="31"/>
      <c r="B871" s="31"/>
      <c r="C871" s="31"/>
      <c r="D871" s="31"/>
      <c r="E871" s="31"/>
      <c r="F871" s="31"/>
      <c r="G871" s="32"/>
      <c r="H871" s="32"/>
      <c r="I871" s="32"/>
      <c r="J871" s="32"/>
      <c r="K871" s="32"/>
      <c r="L871" s="32"/>
      <c r="M871" s="32"/>
      <c r="N871" s="32"/>
      <c r="O871" s="32"/>
      <c r="P871" s="32"/>
      <c r="Q871" s="32"/>
      <c r="R871" s="32"/>
      <c r="S871" s="32"/>
      <c r="T871" s="32"/>
      <c r="U871" s="32"/>
      <c r="V871" s="32"/>
      <c r="W871" s="32"/>
      <c r="X871" s="32"/>
      <c r="Y871" s="32"/>
      <c r="Z871" s="32"/>
      <c r="AA871" s="32"/>
    </row>
    <row r="872" spans="1:27" ht="12.75" customHeight="1" x14ac:dyDescent="0.2">
      <c r="A872" s="31"/>
      <c r="B872" s="31"/>
      <c r="C872" s="31"/>
      <c r="D872" s="31"/>
      <c r="E872" s="31"/>
      <c r="F872" s="31"/>
      <c r="G872" s="32"/>
      <c r="H872" s="32"/>
      <c r="I872" s="32"/>
      <c r="J872" s="32"/>
      <c r="K872" s="32"/>
      <c r="L872" s="32"/>
      <c r="M872" s="32"/>
      <c r="N872" s="32"/>
      <c r="O872" s="32"/>
      <c r="P872" s="32"/>
      <c r="Q872" s="32"/>
      <c r="R872" s="32"/>
      <c r="S872" s="32"/>
      <c r="T872" s="32"/>
      <c r="U872" s="32"/>
      <c r="V872" s="32"/>
      <c r="W872" s="32"/>
      <c r="X872" s="32"/>
      <c r="Y872" s="32"/>
      <c r="Z872" s="32"/>
      <c r="AA872" s="32"/>
    </row>
    <row r="873" spans="1:27" ht="12.75" customHeight="1" x14ac:dyDescent="0.2">
      <c r="A873" s="31"/>
      <c r="B873" s="31"/>
      <c r="C873" s="31"/>
      <c r="D873" s="31"/>
      <c r="E873" s="31"/>
      <c r="F873" s="31"/>
      <c r="G873" s="32"/>
      <c r="H873" s="32"/>
      <c r="I873" s="32"/>
      <c r="J873" s="32"/>
      <c r="K873" s="32"/>
      <c r="L873" s="32"/>
      <c r="M873" s="32"/>
      <c r="N873" s="32"/>
      <c r="O873" s="32"/>
      <c r="P873" s="32"/>
      <c r="Q873" s="32"/>
      <c r="R873" s="32"/>
      <c r="S873" s="32"/>
      <c r="T873" s="32"/>
      <c r="U873" s="32"/>
      <c r="V873" s="32"/>
      <c r="W873" s="32"/>
      <c r="X873" s="32"/>
      <c r="Y873" s="32"/>
      <c r="Z873" s="32"/>
      <c r="AA873" s="32"/>
    </row>
    <row r="874" spans="1:27" ht="12.75" customHeight="1" x14ac:dyDescent="0.2">
      <c r="A874" s="31"/>
      <c r="B874" s="31"/>
      <c r="C874" s="31"/>
      <c r="D874" s="31"/>
      <c r="E874" s="31"/>
      <c r="F874" s="31"/>
      <c r="G874" s="32"/>
      <c r="H874" s="32"/>
      <c r="I874" s="32"/>
      <c r="J874" s="32"/>
      <c r="K874" s="32"/>
      <c r="L874" s="32"/>
      <c r="M874" s="32"/>
      <c r="N874" s="32"/>
      <c r="O874" s="32"/>
      <c r="P874" s="32"/>
      <c r="Q874" s="32"/>
      <c r="R874" s="32"/>
      <c r="S874" s="32"/>
      <c r="T874" s="32"/>
      <c r="U874" s="32"/>
      <c r="V874" s="32"/>
      <c r="W874" s="32"/>
      <c r="X874" s="32"/>
      <c r="Y874" s="32"/>
      <c r="Z874" s="32"/>
      <c r="AA874" s="32"/>
    </row>
    <row r="875" spans="1:27" ht="12.75" customHeight="1" x14ac:dyDescent="0.2">
      <c r="A875" s="31"/>
      <c r="B875" s="31"/>
      <c r="C875" s="31"/>
      <c r="D875" s="31"/>
      <c r="E875" s="31"/>
      <c r="F875" s="31"/>
      <c r="G875" s="32"/>
      <c r="H875" s="32"/>
      <c r="I875" s="32"/>
      <c r="J875" s="32"/>
      <c r="K875" s="32"/>
      <c r="L875" s="32"/>
      <c r="M875" s="32"/>
      <c r="N875" s="32"/>
      <c r="O875" s="32"/>
      <c r="P875" s="32"/>
      <c r="Q875" s="32"/>
      <c r="R875" s="32"/>
      <c r="S875" s="32"/>
      <c r="T875" s="32"/>
      <c r="U875" s="32"/>
      <c r="V875" s="32"/>
      <c r="W875" s="32"/>
      <c r="X875" s="32"/>
      <c r="Y875" s="32"/>
      <c r="Z875" s="32"/>
      <c r="AA875" s="32"/>
    </row>
    <row r="876" spans="1:27" ht="12.75" customHeight="1" x14ac:dyDescent="0.2">
      <c r="A876" s="31"/>
      <c r="B876" s="31"/>
      <c r="C876" s="31"/>
      <c r="D876" s="31"/>
      <c r="E876" s="31"/>
      <c r="F876" s="31"/>
      <c r="G876" s="32"/>
      <c r="H876" s="32"/>
      <c r="I876" s="32"/>
      <c r="J876" s="32"/>
      <c r="K876" s="32"/>
      <c r="L876" s="32"/>
      <c r="M876" s="32"/>
      <c r="N876" s="32"/>
      <c r="O876" s="32"/>
      <c r="P876" s="32"/>
      <c r="Q876" s="32"/>
      <c r="R876" s="32"/>
      <c r="S876" s="32"/>
      <c r="T876" s="32"/>
      <c r="U876" s="32"/>
      <c r="V876" s="32"/>
      <c r="W876" s="32"/>
      <c r="X876" s="32"/>
      <c r="Y876" s="32"/>
      <c r="Z876" s="32"/>
      <c r="AA876" s="32"/>
    </row>
    <row r="877" spans="1:27" ht="12.75" customHeight="1" x14ac:dyDescent="0.2">
      <c r="A877" s="31"/>
      <c r="B877" s="31"/>
      <c r="C877" s="31"/>
      <c r="D877" s="31"/>
      <c r="E877" s="31"/>
      <c r="F877" s="31"/>
      <c r="G877" s="32"/>
      <c r="H877" s="32"/>
      <c r="I877" s="32"/>
      <c r="J877" s="32"/>
      <c r="K877" s="32"/>
      <c r="L877" s="32"/>
      <c r="M877" s="32"/>
      <c r="N877" s="32"/>
      <c r="O877" s="32"/>
      <c r="P877" s="32"/>
      <c r="Q877" s="32"/>
      <c r="R877" s="32"/>
      <c r="S877" s="32"/>
      <c r="T877" s="32"/>
      <c r="U877" s="32"/>
      <c r="V877" s="32"/>
      <c r="W877" s="32"/>
      <c r="X877" s="32"/>
      <c r="Y877" s="32"/>
      <c r="Z877" s="32"/>
      <c r="AA877" s="32"/>
    </row>
    <row r="878" spans="1:27" ht="12.75" customHeight="1" x14ac:dyDescent="0.2">
      <c r="A878" s="31"/>
      <c r="B878" s="31"/>
      <c r="C878" s="31"/>
      <c r="D878" s="31"/>
      <c r="E878" s="31"/>
      <c r="F878" s="31"/>
      <c r="G878" s="32"/>
      <c r="H878" s="32"/>
      <c r="I878" s="32"/>
      <c r="J878" s="32"/>
      <c r="K878" s="32"/>
      <c r="L878" s="32"/>
      <c r="M878" s="32"/>
      <c r="N878" s="32"/>
      <c r="O878" s="32"/>
      <c r="P878" s="32"/>
      <c r="Q878" s="32"/>
      <c r="R878" s="32"/>
      <c r="S878" s="32"/>
      <c r="T878" s="32"/>
      <c r="U878" s="32"/>
      <c r="V878" s="32"/>
      <c r="W878" s="32"/>
      <c r="X878" s="32"/>
      <c r="Y878" s="32"/>
      <c r="Z878" s="32"/>
      <c r="AA878" s="32"/>
    </row>
    <row r="879" spans="1:27" ht="12.75" customHeight="1" x14ac:dyDescent="0.2">
      <c r="A879" s="31"/>
      <c r="B879" s="31"/>
      <c r="C879" s="31"/>
      <c r="D879" s="31"/>
      <c r="E879" s="31"/>
      <c r="F879" s="31"/>
      <c r="G879" s="32"/>
      <c r="H879" s="32"/>
      <c r="I879" s="32"/>
      <c r="J879" s="32"/>
      <c r="K879" s="32"/>
      <c r="L879" s="32"/>
      <c r="M879" s="32"/>
      <c r="N879" s="32"/>
      <c r="O879" s="32"/>
      <c r="P879" s="32"/>
      <c r="Q879" s="32"/>
      <c r="R879" s="32"/>
      <c r="S879" s="32"/>
      <c r="T879" s="32"/>
      <c r="U879" s="32"/>
      <c r="V879" s="32"/>
      <c r="W879" s="32"/>
      <c r="X879" s="32"/>
      <c r="Y879" s="32"/>
      <c r="Z879" s="32"/>
      <c r="AA879" s="32"/>
    </row>
    <row r="880" spans="1:27" ht="12.75" customHeight="1" x14ac:dyDescent="0.2">
      <c r="A880" s="31"/>
      <c r="B880" s="31"/>
      <c r="C880" s="31"/>
      <c r="D880" s="31"/>
      <c r="E880" s="31"/>
      <c r="F880" s="31"/>
      <c r="G880" s="32"/>
      <c r="H880" s="32"/>
      <c r="I880" s="32"/>
      <c r="J880" s="32"/>
      <c r="K880" s="32"/>
      <c r="L880" s="32"/>
      <c r="M880" s="32"/>
      <c r="N880" s="32"/>
      <c r="O880" s="32"/>
      <c r="P880" s="32"/>
      <c r="Q880" s="32"/>
      <c r="R880" s="32"/>
      <c r="S880" s="32"/>
      <c r="T880" s="32"/>
      <c r="U880" s="32"/>
      <c r="V880" s="32"/>
      <c r="W880" s="32"/>
      <c r="X880" s="32"/>
      <c r="Y880" s="32"/>
      <c r="Z880" s="32"/>
      <c r="AA880" s="32"/>
    </row>
    <row r="881" spans="1:27" ht="12.75" customHeight="1" x14ac:dyDescent="0.2">
      <c r="A881" s="31"/>
      <c r="B881" s="31"/>
      <c r="C881" s="31"/>
      <c r="D881" s="31"/>
      <c r="E881" s="31"/>
      <c r="F881" s="31"/>
      <c r="G881" s="32"/>
      <c r="H881" s="32"/>
      <c r="I881" s="32"/>
      <c r="J881" s="32"/>
      <c r="K881" s="32"/>
      <c r="L881" s="32"/>
      <c r="M881" s="32"/>
      <c r="N881" s="32"/>
      <c r="O881" s="32"/>
      <c r="P881" s="32"/>
      <c r="Q881" s="32"/>
      <c r="R881" s="32"/>
      <c r="S881" s="32"/>
      <c r="T881" s="32"/>
      <c r="U881" s="32"/>
      <c r="V881" s="32"/>
      <c r="W881" s="32"/>
      <c r="X881" s="32"/>
      <c r="Y881" s="32"/>
      <c r="Z881" s="32"/>
      <c r="AA881" s="32"/>
    </row>
    <row r="882" spans="1:27" ht="12.75" customHeight="1" x14ac:dyDescent="0.2">
      <c r="A882" s="31"/>
      <c r="B882" s="31"/>
      <c r="C882" s="31"/>
      <c r="D882" s="31"/>
      <c r="E882" s="31"/>
      <c r="F882" s="31"/>
      <c r="G882" s="32"/>
      <c r="H882" s="32"/>
      <c r="I882" s="32"/>
      <c r="J882" s="32"/>
      <c r="K882" s="32"/>
      <c r="L882" s="32"/>
      <c r="M882" s="32"/>
      <c r="N882" s="32"/>
      <c r="O882" s="32"/>
      <c r="P882" s="32"/>
      <c r="Q882" s="32"/>
      <c r="R882" s="32"/>
      <c r="S882" s="32"/>
      <c r="T882" s="32"/>
      <c r="U882" s="32"/>
      <c r="V882" s="32"/>
      <c r="W882" s="32"/>
      <c r="X882" s="32"/>
      <c r="Y882" s="32"/>
      <c r="Z882" s="32"/>
      <c r="AA882" s="32"/>
    </row>
    <row r="883" spans="1:27" ht="12.75" customHeight="1" x14ac:dyDescent="0.2">
      <c r="A883" s="31"/>
      <c r="B883" s="31"/>
      <c r="C883" s="31"/>
      <c r="D883" s="31"/>
      <c r="E883" s="31"/>
      <c r="F883" s="31"/>
      <c r="G883" s="32"/>
      <c r="H883" s="32"/>
      <c r="I883" s="32"/>
      <c r="J883" s="32"/>
      <c r="K883" s="32"/>
      <c r="L883" s="32"/>
      <c r="M883" s="32"/>
      <c r="N883" s="32"/>
      <c r="O883" s="32"/>
      <c r="P883" s="32"/>
      <c r="Q883" s="32"/>
      <c r="R883" s="32"/>
      <c r="S883" s="32"/>
      <c r="T883" s="32"/>
      <c r="U883" s="32"/>
      <c r="V883" s="32"/>
      <c r="W883" s="32"/>
      <c r="X883" s="32"/>
      <c r="Y883" s="32"/>
      <c r="Z883" s="32"/>
      <c r="AA883" s="32"/>
    </row>
    <row r="884" spans="1:27" ht="12.75" customHeight="1" x14ac:dyDescent="0.2">
      <c r="A884" s="31"/>
      <c r="B884" s="31"/>
      <c r="C884" s="31"/>
      <c r="D884" s="31"/>
      <c r="E884" s="31"/>
      <c r="F884" s="31"/>
      <c r="G884" s="32"/>
      <c r="H884" s="32"/>
      <c r="I884" s="32"/>
      <c r="J884" s="32"/>
      <c r="K884" s="32"/>
      <c r="L884" s="32"/>
      <c r="M884" s="32"/>
      <c r="N884" s="32"/>
      <c r="O884" s="32"/>
      <c r="P884" s="32"/>
      <c r="Q884" s="32"/>
      <c r="R884" s="32"/>
      <c r="S884" s="32"/>
      <c r="T884" s="32"/>
      <c r="U884" s="32"/>
      <c r="V884" s="32"/>
      <c r="W884" s="32"/>
      <c r="X884" s="32"/>
      <c r="Y884" s="32"/>
      <c r="Z884" s="32"/>
      <c r="AA884" s="32"/>
    </row>
    <row r="885" spans="1:27" ht="12.75" customHeight="1" x14ac:dyDescent="0.2">
      <c r="A885" s="31"/>
      <c r="B885" s="31"/>
      <c r="C885" s="31"/>
      <c r="D885" s="31"/>
      <c r="E885" s="31"/>
      <c r="F885" s="31"/>
      <c r="G885" s="32"/>
      <c r="H885" s="32"/>
      <c r="I885" s="32"/>
      <c r="J885" s="32"/>
      <c r="K885" s="32"/>
      <c r="L885" s="32"/>
      <c r="M885" s="32"/>
      <c r="N885" s="32"/>
      <c r="O885" s="32"/>
      <c r="P885" s="32"/>
      <c r="Q885" s="32"/>
      <c r="R885" s="32"/>
      <c r="S885" s="32"/>
      <c r="T885" s="32"/>
      <c r="U885" s="32"/>
      <c r="V885" s="32"/>
      <c r="W885" s="32"/>
      <c r="X885" s="32"/>
      <c r="Y885" s="32"/>
      <c r="Z885" s="32"/>
      <c r="AA885" s="32"/>
    </row>
    <row r="886" spans="1:27" ht="12.75" customHeight="1" x14ac:dyDescent="0.2">
      <c r="A886" s="31"/>
      <c r="B886" s="31"/>
      <c r="C886" s="31"/>
      <c r="D886" s="31"/>
      <c r="E886" s="31"/>
      <c r="F886" s="31"/>
      <c r="G886" s="32"/>
      <c r="H886" s="32"/>
      <c r="I886" s="32"/>
      <c r="J886" s="32"/>
      <c r="K886" s="32"/>
      <c r="L886" s="32"/>
      <c r="M886" s="32"/>
      <c r="N886" s="32"/>
      <c r="O886" s="32"/>
      <c r="P886" s="32"/>
      <c r="Q886" s="32"/>
      <c r="R886" s="32"/>
      <c r="S886" s="32"/>
      <c r="T886" s="32"/>
      <c r="U886" s="32"/>
      <c r="V886" s="32"/>
      <c r="W886" s="32"/>
      <c r="X886" s="32"/>
      <c r="Y886" s="32"/>
      <c r="Z886" s="32"/>
      <c r="AA886" s="32"/>
    </row>
    <row r="887" spans="1:27" ht="12.75" customHeight="1" x14ac:dyDescent="0.2">
      <c r="A887" s="31"/>
      <c r="B887" s="31"/>
      <c r="C887" s="31"/>
      <c r="D887" s="31"/>
      <c r="E887" s="31"/>
      <c r="F887" s="31"/>
      <c r="G887" s="32"/>
      <c r="H887" s="32"/>
      <c r="I887" s="32"/>
      <c r="J887" s="32"/>
      <c r="K887" s="32"/>
      <c r="L887" s="32"/>
      <c r="M887" s="32"/>
      <c r="N887" s="32"/>
      <c r="O887" s="32"/>
      <c r="P887" s="32"/>
      <c r="Q887" s="32"/>
      <c r="R887" s="32"/>
      <c r="S887" s="32"/>
      <c r="T887" s="32"/>
      <c r="U887" s="32"/>
      <c r="V887" s="32"/>
      <c r="W887" s="32"/>
      <c r="X887" s="32"/>
      <c r="Y887" s="32"/>
      <c r="Z887" s="32"/>
      <c r="AA887" s="32"/>
    </row>
    <row r="888" spans="1:27" ht="12.75" customHeight="1" x14ac:dyDescent="0.2">
      <c r="A888" s="31"/>
      <c r="B888" s="31"/>
      <c r="C888" s="31"/>
      <c r="D888" s="31"/>
      <c r="E888" s="31"/>
      <c r="F888" s="31"/>
      <c r="G888" s="32"/>
      <c r="H888" s="32"/>
      <c r="I888" s="32"/>
      <c r="J888" s="32"/>
      <c r="K888" s="32"/>
      <c r="L888" s="32"/>
      <c r="M888" s="32"/>
      <c r="N888" s="32"/>
      <c r="O888" s="32"/>
      <c r="P888" s="32"/>
      <c r="Q888" s="32"/>
      <c r="R888" s="32"/>
      <c r="S888" s="32"/>
      <c r="T888" s="32"/>
      <c r="U888" s="32"/>
      <c r="V888" s="32"/>
      <c r="W888" s="32"/>
      <c r="X888" s="32"/>
      <c r="Y888" s="32"/>
      <c r="Z888" s="32"/>
      <c r="AA888" s="32"/>
    </row>
    <row r="889" spans="1:27" ht="12.75" customHeight="1" x14ac:dyDescent="0.2">
      <c r="A889" s="31"/>
      <c r="B889" s="31"/>
      <c r="C889" s="31"/>
      <c r="D889" s="31"/>
      <c r="E889" s="31"/>
      <c r="F889" s="31"/>
      <c r="G889" s="32"/>
      <c r="H889" s="32"/>
      <c r="I889" s="32"/>
      <c r="J889" s="32"/>
      <c r="K889" s="32"/>
      <c r="L889" s="32"/>
      <c r="M889" s="32"/>
      <c r="N889" s="32"/>
      <c r="O889" s="32"/>
      <c r="P889" s="32"/>
      <c r="Q889" s="32"/>
      <c r="R889" s="32"/>
      <c r="S889" s="32"/>
      <c r="T889" s="32"/>
      <c r="U889" s="32"/>
      <c r="V889" s="32"/>
      <c r="W889" s="32"/>
      <c r="X889" s="32"/>
      <c r="Y889" s="32"/>
      <c r="Z889" s="32"/>
      <c r="AA889" s="32"/>
    </row>
    <row r="890" spans="1:27" ht="12.75" customHeight="1" x14ac:dyDescent="0.2">
      <c r="A890" s="31"/>
      <c r="B890" s="31"/>
      <c r="C890" s="31"/>
      <c r="D890" s="31"/>
      <c r="E890" s="31"/>
      <c r="F890" s="31"/>
      <c r="G890" s="32"/>
      <c r="H890" s="32"/>
      <c r="I890" s="32"/>
      <c r="J890" s="32"/>
      <c r="K890" s="32"/>
      <c r="L890" s="32"/>
      <c r="M890" s="32"/>
      <c r="N890" s="32"/>
      <c r="O890" s="32"/>
      <c r="P890" s="32"/>
      <c r="Q890" s="32"/>
      <c r="R890" s="32"/>
      <c r="S890" s="32"/>
      <c r="T890" s="32"/>
      <c r="U890" s="32"/>
      <c r="V890" s="32"/>
      <c r="W890" s="32"/>
      <c r="X890" s="32"/>
      <c r="Y890" s="32"/>
      <c r="Z890" s="32"/>
      <c r="AA890" s="32"/>
    </row>
    <row r="891" spans="1:27" ht="12.75" customHeight="1" x14ac:dyDescent="0.2">
      <c r="A891" s="31"/>
      <c r="B891" s="31"/>
      <c r="C891" s="31"/>
      <c r="D891" s="31"/>
      <c r="E891" s="31"/>
      <c r="F891" s="31"/>
      <c r="G891" s="32"/>
      <c r="H891" s="32"/>
      <c r="I891" s="32"/>
      <c r="J891" s="32"/>
      <c r="K891" s="32"/>
      <c r="L891" s="32"/>
      <c r="M891" s="32"/>
      <c r="N891" s="32"/>
      <c r="O891" s="32"/>
      <c r="P891" s="32"/>
      <c r="Q891" s="32"/>
      <c r="R891" s="32"/>
      <c r="S891" s="32"/>
      <c r="T891" s="32"/>
      <c r="U891" s="32"/>
      <c r="V891" s="32"/>
      <c r="W891" s="32"/>
      <c r="X891" s="32"/>
      <c r="Y891" s="32"/>
      <c r="Z891" s="32"/>
      <c r="AA891" s="32"/>
    </row>
    <row r="892" spans="1:27" ht="12.75" customHeight="1" x14ac:dyDescent="0.2">
      <c r="A892" s="31"/>
      <c r="B892" s="31"/>
      <c r="C892" s="31"/>
      <c r="D892" s="31"/>
      <c r="E892" s="31"/>
      <c r="F892" s="31"/>
      <c r="G892" s="32"/>
      <c r="H892" s="32"/>
      <c r="I892" s="32"/>
      <c r="J892" s="32"/>
      <c r="K892" s="32"/>
      <c r="L892" s="32"/>
      <c r="M892" s="32"/>
      <c r="N892" s="32"/>
      <c r="O892" s="32"/>
      <c r="P892" s="32"/>
      <c r="Q892" s="32"/>
      <c r="R892" s="32"/>
      <c r="S892" s="32"/>
      <c r="T892" s="32"/>
      <c r="U892" s="32"/>
      <c r="V892" s="32"/>
      <c r="W892" s="32"/>
      <c r="X892" s="32"/>
      <c r="Y892" s="32"/>
      <c r="Z892" s="32"/>
      <c r="AA892" s="32"/>
    </row>
    <row r="893" spans="1:27" ht="12.75" customHeight="1" x14ac:dyDescent="0.2">
      <c r="A893" s="31"/>
      <c r="B893" s="31"/>
      <c r="C893" s="31"/>
      <c r="D893" s="31"/>
      <c r="E893" s="31"/>
      <c r="F893" s="31"/>
      <c r="G893" s="32"/>
      <c r="H893" s="32"/>
      <c r="I893" s="32"/>
      <c r="J893" s="32"/>
      <c r="K893" s="32"/>
      <c r="L893" s="32"/>
      <c r="M893" s="32"/>
      <c r="N893" s="32"/>
      <c r="O893" s="32"/>
      <c r="P893" s="32"/>
      <c r="Q893" s="32"/>
      <c r="R893" s="32"/>
      <c r="S893" s="32"/>
      <c r="T893" s="32"/>
      <c r="U893" s="32"/>
      <c r="V893" s="32"/>
      <c r="W893" s="32"/>
      <c r="X893" s="32"/>
      <c r="Y893" s="32"/>
      <c r="Z893" s="32"/>
      <c r="AA893" s="32"/>
    </row>
    <row r="894" spans="1:27" ht="12.75" customHeight="1" x14ac:dyDescent="0.2">
      <c r="A894" s="31"/>
      <c r="B894" s="31"/>
      <c r="C894" s="31"/>
      <c r="D894" s="31"/>
      <c r="E894" s="31"/>
      <c r="F894" s="31"/>
      <c r="G894" s="32"/>
      <c r="H894" s="32"/>
      <c r="I894" s="32"/>
      <c r="J894" s="32"/>
      <c r="K894" s="32"/>
      <c r="L894" s="32"/>
      <c r="M894" s="32"/>
      <c r="N894" s="32"/>
      <c r="O894" s="32"/>
      <c r="P894" s="32"/>
      <c r="Q894" s="32"/>
      <c r="R894" s="32"/>
      <c r="S894" s="32"/>
      <c r="T894" s="32"/>
      <c r="U894" s="32"/>
      <c r="V894" s="32"/>
      <c r="W894" s="32"/>
      <c r="X894" s="32"/>
      <c r="Y894" s="32"/>
      <c r="Z894" s="32"/>
      <c r="AA894" s="32"/>
    </row>
    <row r="895" spans="1:27" ht="12.75" customHeight="1" x14ac:dyDescent="0.2">
      <c r="A895" s="31"/>
      <c r="B895" s="31"/>
      <c r="C895" s="31"/>
      <c r="D895" s="31"/>
      <c r="E895" s="31"/>
      <c r="F895" s="31"/>
      <c r="G895" s="32"/>
      <c r="H895" s="32"/>
      <c r="I895" s="32"/>
      <c r="J895" s="32"/>
      <c r="K895" s="32"/>
      <c r="L895" s="32"/>
      <c r="M895" s="32"/>
      <c r="N895" s="32"/>
      <c r="O895" s="32"/>
      <c r="P895" s="32"/>
      <c r="Q895" s="32"/>
      <c r="R895" s="32"/>
      <c r="S895" s="32"/>
      <c r="T895" s="32"/>
      <c r="U895" s="32"/>
      <c r="V895" s="32"/>
      <c r="W895" s="32"/>
      <c r="X895" s="32"/>
      <c r="Y895" s="32"/>
      <c r="Z895" s="32"/>
      <c r="AA895" s="32"/>
    </row>
    <row r="896" spans="1:27" ht="12.75" customHeight="1" x14ac:dyDescent="0.2">
      <c r="A896" s="31"/>
      <c r="B896" s="31"/>
      <c r="C896" s="31"/>
      <c r="D896" s="31"/>
      <c r="E896" s="31"/>
      <c r="F896" s="31"/>
      <c r="G896" s="32"/>
      <c r="H896" s="32"/>
      <c r="I896" s="32"/>
      <c r="J896" s="32"/>
      <c r="K896" s="32"/>
      <c r="L896" s="32"/>
      <c r="M896" s="32"/>
      <c r="N896" s="32"/>
      <c r="O896" s="32"/>
      <c r="P896" s="32"/>
      <c r="Q896" s="32"/>
      <c r="R896" s="32"/>
      <c r="S896" s="32"/>
      <c r="T896" s="32"/>
      <c r="U896" s="32"/>
      <c r="V896" s="32"/>
      <c r="W896" s="32"/>
      <c r="X896" s="32"/>
      <c r="Y896" s="32"/>
      <c r="Z896" s="32"/>
      <c r="AA896" s="32"/>
    </row>
    <row r="897" spans="1:27" ht="12.75" customHeight="1" x14ac:dyDescent="0.2">
      <c r="A897" s="31"/>
      <c r="B897" s="31"/>
      <c r="C897" s="31"/>
      <c r="D897" s="31"/>
      <c r="E897" s="31"/>
      <c r="F897" s="31"/>
      <c r="G897" s="32"/>
      <c r="H897" s="32"/>
      <c r="I897" s="32"/>
      <c r="J897" s="32"/>
      <c r="K897" s="32"/>
      <c r="L897" s="32"/>
      <c r="M897" s="32"/>
      <c r="N897" s="32"/>
      <c r="O897" s="32"/>
      <c r="P897" s="32"/>
      <c r="Q897" s="32"/>
      <c r="R897" s="32"/>
      <c r="S897" s="32"/>
      <c r="T897" s="32"/>
      <c r="U897" s="32"/>
      <c r="V897" s="32"/>
      <c r="W897" s="32"/>
      <c r="X897" s="32"/>
      <c r="Y897" s="32"/>
      <c r="Z897" s="32"/>
      <c r="AA897" s="32"/>
    </row>
    <row r="898" spans="1:27" ht="12.75" customHeight="1" x14ac:dyDescent="0.2">
      <c r="A898" s="31"/>
      <c r="B898" s="31"/>
      <c r="C898" s="31"/>
      <c r="D898" s="31"/>
      <c r="E898" s="31"/>
      <c r="F898" s="31"/>
      <c r="G898" s="32"/>
      <c r="H898" s="32"/>
      <c r="I898" s="32"/>
      <c r="J898" s="32"/>
      <c r="K898" s="32"/>
      <c r="L898" s="32"/>
      <c r="M898" s="32"/>
      <c r="N898" s="32"/>
      <c r="O898" s="32"/>
      <c r="P898" s="32"/>
      <c r="Q898" s="32"/>
      <c r="R898" s="32"/>
      <c r="S898" s="32"/>
      <c r="T898" s="32"/>
      <c r="U898" s="32"/>
      <c r="V898" s="32"/>
      <c r="W898" s="32"/>
      <c r="X898" s="32"/>
      <c r="Y898" s="32"/>
      <c r="Z898" s="32"/>
      <c r="AA898" s="32"/>
    </row>
    <row r="899" spans="1:27" ht="12.75" customHeight="1" x14ac:dyDescent="0.2">
      <c r="A899" s="31"/>
      <c r="B899" s="31"/>
      <c r="C899" s="31"/>
      <c r="D899" s="31"/>
      <c r="E899" s="31"/>
      <c r="F899" s="31"/>
      <c r="G899" s="32"/>
      <c r="H899" s="32"/>
      <c r="I899" s="32"/>
      <c r="J899" s="32"/>
      <c r="K899" s="32"/>
      <c r="L899" s="32"/>
      <c r="M899" s="32"/>
      <c r="N899" s="32"/>
      <c r="O899" s="32"/>
      <c r="P899" s="32"/>
      <c r="Q899" s="32"/>
      <c r="R899" s="32"/>
      <c r="S899" s="32"/>
      <c r="T899" s="32"/>
      <c r="U899" s="32"/>
      <c r="V899" s="32"/>
      <c r="W899" s="32"/>
      <c r="X899" s="32"/>
      <c r="Y899" s="32"/>
      <c r="Z899" s="32"/>
      <c r="AA899" s="32"/>
    </row>
    <row r="900" spans="1:27" ht="12.75" customHeight="1" x14ac:dyDescent="0.2">
      <c r="A900" s="31"/>
      <c r="B900" s="31"/>
      <c r="C900" s="31"/>
      <c r="D900" s="31"/>
      <c r="E900" s="31"/>
      <c r="F900" s="31"/>
      <c r="G900" s="32"/>
      <c r="H900" s="32"/>
      <c r="I900" s="32"/>
      <c r="J900" s="32"/>
      <c r="K900" s="32"/>
      <c r="L900" s="32"/>
      <c r="M900" s="32"/>
      <c r="N900" s="32"/>
      <c r="O900" s="32"/>
      <c r="P900" s="32"/>
      <c r="Q900" s="32"/>
      <c r="R900" s="32"/>
      <c r="S900" s="32"/>
      <c r="T900" s="32"/>
      <c r="U900" s="32"/>
      <c r="V900" s="32"/>
      <c r="W900" s="32"/>
      <c r="X900" s="32"/>
      <c r="Y900" s="32"/>
      <c r="Z900" s="32"/>
      <c r="AA900" s="32"/>
    </row>
    <row r="901" spans="1:27" ht="12.75" customHeight="1" x14ac:dyDescent="0.2">
      <c r="A901" s="31"/>
      <c r="B901" s="31"/>
      <c r="C901" s="31"/>
      <c r="D901" s="31"/>
      <c r="E901" s="31"/>
      <c r="F901" s="31"/>
      <c r="G901" s="32"/>
      <c r="H901" s="32"/>
      <c r="I901" s="32"/>
      <c r="J901" s="32"/>
      <c r="K901" s="32"/>
      <c r="L901" s="32"/>
      <c r="M901" s="32"/>
      <c r="N901" s="32"/>
      <c r="O901" s="32"/>
      <c r="P901" s="32"/>
      <c r="Q901" s="32"/>
      <c r="R901" s="32"/>
      <c r="S901" s="32"/>
      <c r="T901" s="32"/>
      <c r="U901" s="32"/>
      <c r="V901" s="32"/>
      <c r="W901" s="32"/>
      <c r="X901" s="32"/>
      <c r="Y901" s="32"/>
      <c r="Z901" s="32"/>
      <c r="AA901" s="32"/>
    </row>
    <row r="902" spans="1:27" ht="12.75" customHeight="1" x14ac:dyDescent="0.2">
      <c r="A902" s="31"/>
      <c r="B902" s="31"/>
      <c r="C902" s="31"/>
      <c r="D902" s="31"/>
      <c r="E902" s="31"/>
      <c r="F902" s="31"/>
      <c r="G902" s="32"/>
      <c r="H902" s="32"/>
      <c r="I902" s="32"/>
      <c r="J902" s="32"/>
      <c r="K902" s="32"/>
      <c r="L902" s="32"/>
      <c r="M902" s="32"/>
      <c r="N902" s="32"/>
      <c r="O902" s="32"/>
      <c r="P902" s="32"/>
      <c r="Q902" s="32"/>
      <c r="R902" s="32"/>
      <c r="S902" s="32"/>
      <c r="T902" s="32"/>
      <c r="U902" s="32"/>
      <c r="V902" s="32"/>
      <c r="W902" s="32"/>
      <c r="X902" s="32"/>
      <c r="Y902" s="32"/>
      <c r="Z902" s="32"/>
      <c r="AA902" s="32"/>
    </row>
    <row r="903" spans="1:27" ht="12.75" customHeight="1" x14ac:dyDescent="0.2">
      <c r="A903" s="31"/>
      <c r="B903" s="31"/>
      <c r="C903" s="31"/>
      <c r="D903" s="31"/>
      <c r="E903" s="31"/>
      <c r="F903" s="31"/>
      <c r="G903" s="32"/>
      <c r="H903" s="32"/>
      <c r="I903" s="32"/>
      <c r="J903" s="32"/>
      <c r="K903" s="32"/>
      <c r="L903" s="32"/>
      <c r="M903" s="32"/>
      <c r="N903" s="32"/>
      <c r="O903" s="32"/>
      <c r="P903" s="32"/>
      <c r="Q903" s="32"/>
      <c r="R903" s="32"/>
      <c r="S903" s="32"/>
      <c r="T903" s="32"/>
      <c r="U903" s="32"/>
      <c r="V903" s="32"/>
      <c r="W903" s="32"/>
      <c r="X903" s="32"/>
      <c r="Y903" s="32"/>
      <c r="Z903" s="32"/>
      <c r="AA903" s="32"/>
    </row>
    <row r="904" spans="1:27" ht="12.75" customHeight="1" x14ac:dyDescent="0.2">
      <c r="A904" s="31"/>
      <c r="B904" s="31"/>
      <c r="C904" s="31"/>
      <c r="D904" s="31"/>
      <c r="E904" s="31"/>
      <c r="F904" s="31"/>
      <c r="G904" s="32"/>
      <c r="H904" s="32"/>
      <c r="I904" s="32"/>
      <c r="J904" s="32"/>
      <c r="K904" s="32"/>
      <c r="L904" s="32"/>
      <c r="M904" s="32"/>
      <c r="N904" s="32"/>
      <c r="O904" s="32"/>
      <c r="P904" s="32"/>
      <c r="Q904" s="32"/>
      <c r="R904" s="32"/>
      <c r="S904" s="32"/>
      <c r="T904" s="32"/>
      <c r="U904" s="32"/>
      <c r="V904" s="32"/>
      <c r="W904" s="32"/>
      <c r="X904" s="32"/>
      <c r="Y904" s="32"/>
      <c r="Z904" s="32"/>
      <c r="AA904" s="32"/>
    </row>
    <row r="905" spans="1:27" ht="12.75" customHeight="1" x14ac:dyDescent="0.2">
      <c r="A905" s="31"/>
      <c r="B905" s="31"/>
      <c r="C905" s="31"/>
      <c r="D905" s="31"/>
      <c r="E905" s="31"/>
      <c r="F905" s="31"/>
      <c r="G905" s="32"/>
      <c r="H905" s="32"/>
      <c r="I905" s="32"/>
      <c r="J905" s="32"/>
      <c r="K905" s="32"/>
      <c r="L905" s="32"/>
      <c r="M905" s="32"/>
      <c r="N905" s="32"/>
      <c r="O905" s="32"/>
      <c r="P905" s="32"/>
      <c r="Q905" s="32"/>
      <c r="R905" s="32"/>
      <c r="S905" s="32"/>
      <c r="T905" s="32"/>
      <c r="U905" s="32"/>
      <c r="V905" s="32"/>
      <c r="W905" s="32"/>
      <c r="X905" s="32"/>
      <c r="Y905" s="32"/>
      <c r="Z905" s="32"/>
      <c r="AA905" s="32"/>
    </row>
    <row r="906" spans="1:27" ht="12.75" customHeight="1" x14ac:dyDescent="0.2">
      <c r="A906" s="31"/>
      <c r="B906" s="31"/>
      <c r="C906" s="31"/>
      <c r="D906" s="31"/>
      <c r="E906" s="31"/>
      <c r="F906" s="31"/>
      <c r="G906" s="32"/>
      <c r="H906" s="32"/>
      <c r="I906" s="32"/>
      <c r="J906" s="32"/>
      <c r="K906" s="32"/>
      <c r="L906" s="32"/>
      <c r="M906" s="32"/>
      <c r="N906" s="32"/>
      <c r="O906" s="32"/>
      <c r="P906" s="32"/>
      <c r="Q906" s="32"/>
      <c r="R906" s="32"/>
      <c r="S906" s="32"/>
      <c r="T906" s="32"/>
      <c r="U906" s="32"/>
      <c r="V906" s="32"/>
      <c r="W906" s="32"/>
      <c r="X906" s="32"/>
      <c r="Y906" s="32"/>
      <c r="Z906" s="32"/>
      <c r="AA906" s="32"/>
    </row>
    <row r="907" spans="1:27" ht="12.75" customHeight="1" x14ac:dyDescent="0.2">
      <c r="A907" s="31"/>
      <c r="B907" s="31"/>
      <c r="C907" s="31"/>
      <c r="D907" s="31"/>
      <c r="E907" s="31"/>
      <c r="F907" s="31"/>
      <c r="G907" s="32"/>
      <c r="H907" s="32"/>
      <c r="I907" s="32"/>
      <c r="J907" s="32"/>
      <c r="K907" s="32"/>
      <c r="L907" s="32"/>
      <c r="M907" s="32"/>
      <c r="N907" s="32"/>
      <c r="O907" s="32"/>
      <c r="P907" s="32"/>
      <c r="Q907" s="32"/>
      <c r="R907" s="32"/>
      <c r="S907" s="32"/>
      <c r="T907" s="32"/>
      <c r="U907" s="32"/>
      <c r="V907" s="32"/>
      <c r="W907" s="32"/>
      <c r="X907" s="32"/>
      <c r="Y907" s="32"/>
      <c r="Z907" s="32"/>
      <c r="AA907" s="32"/>
    </row>
    <row r="908" spans="1:27" ht="12.75" customHeight="1" x14ac:dyDescent="0.2">
      <c r="A908" s="31"/>
      <c r="B908" s="31"/>
      <c r="C908" s="31"/>
      <c r="D908" s="31"/>
      <c r="E908" s="31"/>
      <c r="F908" s="31"/>
      <c r="G908" s="32"/>
      <c r="H908" s="32"/>
      <c r="I908" s="32"/>
      <c r="J908" s="32"/>
      <c r="K908" s="32"/>
      <c r="L908" s="32"/>
      <c r="M908" s="32"/>
      <c r="N908" s="32"/>
      <c r="O908" s="32"/>
      <c r="P908" s="32"/>
      <c r="Q908" s="32"/>
      <c r="R908" s="32"/>
      <c r="S908" s="32"/>
      <c r="T908" s="32"/>
      <c r="U908" s="32"/>
      <c r="V908" s="32"/>
      <c r="W908" s="32"/>
      <c r="X908" s="32"/>
      <c r="Y908" s="32"/>
      <c r="Z908" s="32"/>
      <c r="AA908" s="32"/>
    </row>
    <row r="909" spans="1:27" ht="12.75" customHeight="1" x14ac:dyDescent="0.2">
      <c r="A909" s="31"/>
      <c r="B909" s="31"/>
      <c r="C909" s="31"/>
      <c r="D909" s="31"/>
      <c r="E909" s="31"/>
      <c r="F909" s="31"/>
      <c r="G909" s="32"/>
      <c r="H909" s="32"/>
      <c r="I909" s="32"/>
      <c r="J909" s="32"/>
      <c r="K909" s="32"/>
      <c r="L909" s="32"/>
      <c r="M909" s="32"/>
      <c r="N909" s="32"/>
      <c r="O909" s="32"/>
      <c r="P909" s="32"/>
      <c r="Q909" s="32"/>
      <c r="R909" s="32"/>
      <c r="S909" s="32"/>
      <c r="T909" s="32"/>
      <c r="U909" s="32"/>
      <c r="V909" s="32"/>
      <c r="W909" s="32"/>
      <c r="X909" s="32"/>
      <c r="Y909" s="32"/>
      <c r="Z909" s="32"/>
      <c r="AA909" s="32"/>
    </row>
    <row r="910" spans="1:27" ht="12.75" customHeight="1" x14ac:dyDescent="0.2">
      <c r="A910" s="31"/>
      <c r="B910" s="31"/>
      <c r="C910" s="31"/>
      <c r="D910" s="31"/>
      <c r="E910" s="31"/>
      <c r="F910" s="31"/>
      <c r="G910" s="32"/>
      <c r="H910" s="32"/>
      <c r="I910" s="32"/>
      <c r="J910" s="32"/>
      <c r="K910" s="32"/>
      <c r="L910" s="32"/>
      <c r="M910" s="32"/>
      <c r="N910" s="32"/>
      <c r="O910" s="32"/>
      <c r="P910" s="32"/>
      <c r="Q910" s="32"/>
      <c r="R910" s="32"/>
      <c r="S910" s="32"/>
      <c r="T910" s="32"/>
      <c r="U910" s="32"/>
      <c r="V910" s="32"/>
      <c r="W910" s="32"/>
      <c r="X910" s="32"/>
      <c r="Y910" s="32"/>
      <c r="Z910" s="32"/>
      <c r="AA910" s="32"/>
    </row>
    <row r="911" spans="1:27" ht="12.75" customHeight="1" x14ac:dyDescent="0.2">
      <c r="A911" s="31"/>
      <c r="B911" s="31"/>
      <c r="C911" s="31"/>
      <c r="D911" s="31"/>
      <c r="E911" s="31"/>
      <c r="F911" s="31"/>
      <c r="G911" s="32"/>
      <c r="H911" s="32"/>
      <c r="I911" s="32"/>
      <c r="J911" s="32"/>
      <c r="K911" s="32"/>
      <c r="L911" s="32"/>
      <c r="M911" s="32"/>
      <c r="N911" s="32"/>
      <c r="O911" s="32"/>
      <c r="P911" s="32"/>
      <c r="Q911" s="32"/>
      <c r="R911" s="32"/>
      <c r="S911" s="32"/>
      <c r="T911" s="32"/>
      <c r="U911" s="32"/>
      <c r="V911" s="32"/>
      <c r="W911" s="32"/>
      <c r="X911" s="32"/>
      <c r="Y911" s="32"/>
      <c r="Z911" s="32"/>
      <c r="AA911" s="32"/>
    </row>
    <row r="912" spans="1:27" ht="12.75" customHeight="1" x14ac:dyDescent="0.2">
      <c r="A912" s="31"/>
      <c r="B912" s="31"/>
      <c r="C912" s="31"/>
      <c r="D912" s="31"/>
      <c r="E912" s="31"/>
      <c r="F912" s="31"/>
      <c r="G912" s="32"/>
      <c r="H912" s="32"/>
      <c r="I912" s="32"/>
      <c r="J912" s="32"/>
      <c r="K912" s="32"/>
      <c r="L912" s="32"/>
      <c r="M912" s="32"/>
      <c r="N912" s="32"/>
      <c r="O912" s="32"/>
      <c r="P912" s="32"/>
      <c r="Q912" s="32"/>
      <c r="R912" s="32"/>
      <c r="S912" s="32"/>
      <c r="T912" s="32"/>
      <c r="U912" s="32"/>
      <c r="V912" s="32"/>
      <c r="W912" s="32"/>
      <c r="X912" s="32"/>
      <c r="Y912" s="32"/>
      <c r="Z912" s="32"/>
      <c r="AA912" s="32"/>
    </row>
    <row r="913" spans="1:27" ht="12.75" customHeight="1" x14ac:dyDescent="0.2">
      <c r="A913" s="31"/>
      <c r="B913" s="31"/>
      <c r="C913" s="31"/>
      <c r="D913" s="31"/>
      <c r="E913" s="31"/>
      <c r="F913" s="31"/>
      <c r="G913" s="32"/>
      <c r="H913" s="32"/>
      <c r="I913" s="32"/>
      <c r="J913" s="32"/>
      <c r="K913" s="32"/>
      <c r="L913" s="32"/>
      <c r="M913" s="32"/>
      <c r="N913" s="32"/>
      <c r="O913" s="32"/>
      <c r="P913" s="32"/>
      <c r="Q913" s="32"/>
      <c r="R913" s="32"/>
      <c r="S913" s="32"/>
      <c r="T913" s="32"/>
      <c r="U913" s="32"/>
      <c r="V913" s="32"/>
      <c r="W913" s="32"/>
      <c r="X913" s="32"/>
      <c r="Y913" s="32"/>
      <c r="Z913" s="32"/>
      <c r="AA913" s="32"/>
    </row>
    <row r="914" spans="1:27" ht="12.75" customHeight="1" x14ac:dyDescent="0.2">
      <c r="A914" s="31"/>
      <c r="B914" s="31"/>
      <c r="C914" s="31"/>
      <c r="D914" s="31"/>
      <c r="E914" s="31"/>
      <c r="F914" s="31"/>
      <c r="G914" s="32"/>
      <c r="H914" s="32"/>
      <c r="I914" s="32"/>
      <c r="J914" s="32"/>
      <c r="K914" s="32"/>
      <c r="L914" s="32"/>
      <c r="M914" s="32"/>
      <c r="N914" s="32"/>
      <c r="O914" s="32"/>
      <c r="P914" s="32"/>
      <c r="Q914" s="32"/>
      <c r="R914" s="32"/>
      <c r="S914" s="32"/>
      <c r="T914" s="32"/>
      <c r="U914" s="32"/>
      <c r="V914" s="32"/>
      <c r="W914" s="32"/>
      <c r="X914" s="32"/>
      <c r="Y914" s="32"/>
      <c r="Z914" s="32"/>
      <c r="AA914" s="32"/>
    </row>
    <row r="915" spans="1:27" ht="12.75" customHeight="1" x14ac:dyDescent="0.2">
      <c r="A915" s="31"/>
      <c r="B915" s="31"/>
      <c r="C915" s="31"/>
      <c r="D915" s="31"/>
      <c r="E915" s="31"/>
      <c r="F915" s="31"/>
      <c r="G915" s="32"/>
      <c r="H915" s="32"/>
      <c r="I915" s="32"/>
      <c r="J915" s="32"/>
      <c r="K915" s="32"/>
      <c r="L915" s="32"/>
      <c r="M915" s="32"/>
      <c r="N915" s="32"/>
      <c r="O915" s="32"/>
      <c r="P915" s="32"/>
      <c r="Q915" s="32"/>
      <c r="R915" s="32"/>
      <c r="S915" s="32"/>
      <c r="T915" s="32"/>
      <c r="U915" s="32"/>
      <c r="V915" s="32"/>
      <c r="W915" s="32"/>
      <c r="X915" s="32"/>
      <c r="Y915" s="32"/>
      <c r="Z915" s="32"/>
      <c r="AA915" s="32"/>
    </row>
    <row r="916" spans="1:27" ht="12.75" customHeight="1" x14ac:dyDescent="0.2">
      <c r="A916" s="31"/>
      <c r="B916" s="31"/>
      <c r="C916" s="31"/>
      <c r="D916" s="31"/>
      <c r="E916" s="31"/>
      <c r="F916" s="31"/>
      <c r="G916" s="32"/>
      <c r="H916" s="32"/>
      <c r="I916" s="32"/>
      <c r="J916" s="32"/>
      <c r="K916" s="32"/>
      <c r="L916" s="32"/>
      <c r="M916" s="32"/>
      <c r="N916" s="32"/>
      <c r="O916" s="32"/>
      <c r="P916" s="32"/>
      <c r="Q916" s="32"/>
      <c r="R916" s="32"/>
      <c r="S916" s="32"/>
      <c r="T916" s="32"/>
      <c r="U916" s="32"/>
      <c r="V916" s="32"/>
      <c r="W916" s="32"/>
      <c r="X916" s="32"/>
      <c r="Y916" s="32"/>
      <c r="Z916" s="32"/>
      <c r="AA916" s="32"/>
    </row>
    <row r="917" spans="1:27" ht="12.75" customHeight="1" x14ac:dyDescent="0.2">
      <c r="A917" s="31"/>
      <c r="B917" s="31"/>
      <c r="C917" s="31"/>
      <c r="D917" s="31"/>
      <c r="E917" s="31"/>
      <c r="F917" s="31"/>
      <c r="G917" s="32"/>
      <c r="H917" s="32"/>
      <c r="I917" s="32"/>
      <c r="J917" s="32"/>
      <c r="K917" s="32"/>
      <c r="L917" s="32"/>
      <c r="M917" s="32"/>
      <c r="N917" s="32"/>
      <c r="O917" s="32"/>
      <c r="P917" s="32"/>
      <c r="Q917" s="32"/>
      <c r="R917" s="32"/>
      <c r="S917" s="32"/>
      <c r="T917" s="32"/>
      <c r="U917" s="32"/>
      <c r="V917" s="32"/>
      <c r="W917" s="32"/>
      <c r="X917" s="32"/>
      <c r="Y917" s="32"/>
      <c r="Z917" s="32"/>
      <c r="AA917" s="32"/>
    </row>
    <row r="918" spans="1:27" ht="12.75" customHeight="1" x14ac:dyDescent="0.2">
      <c r="A918" s="31"/>
      <c r="B918" s="31"/>
      <c r="C918" s="31"/>
      <c r="D918" s="31"/>
      <c r="E918" s="31"/>
      <c r="F918" s="31"/>
      <c r="G918" s="32"/>
      <c r="H918" s="32"/>
      <c r="I918" s="32"/>
      <c r="J918" s="32"/>
      <c r="K918" s="32"/>
      <c r="L918" s="32"/>
      <c r="M918" s="32"/>
      <c r="N918" s="32"/>
      <c r="O918" s="32"/>
      <c r="P918" s="32"/>
      <c r="Q918" s="32"/>
      <c r="R918" s="32"/>
      <c r="S918" s="32"/>
      <c r="T918" s="32"/>
      <c r="U918" s="32"/>
      <c r="V918" s="32"/>
      <c r="W918" s="32"/>
      <c r="X918" s="32"/>
      <c r="Y918" s="32"/>
      <c r="Z918" s="32"/>
      <c r="AA918" s="32"/>
    </row>
    <row r="919" spans="1:27" ht="12.75" customHeight="1" x14ac:dyDescent="0.2">
      <c r="A919" s="31"/>
      <c r="B919" s="31"/>
      <c r="C919" s="31"/>
      <c r="D919" s="31"/>
      <c r="E919" s="31"/>
      <c r="F919" s="31"/>
      <c r="G919" s="32"/>
      <c r="H919" s="32"/>
      <c r="I919" s="32"/>
      <c r="J919" s="32"/>
      <c r="K919" s="32"/>
      <c r="L919" s="32"/>
      <c r="M919" s="32"/>
      <c r="N919" s="32"/>
      <c r="O919" s="32"/>
      <c r="P919" s="32"/>
      <c r="Q919" s="32"/>
      <c r="R919" s="32"/>
      <c r="S919" s="32"/>
      <c r="T919" s="32"/>
      <c r="U919" s="32"/>
      <c r="V919" s="32"/>
      <c r="W919" s="32"/>
      <c r="X919" s="32"/>
      <c r="Y919" s="32"/>
      <c r="Z919" s="32"/>
      <c r="AA919" s="32"/>
    </row>
    <row r="920" spans="1:27" ht="12.75" customHeight="1" x14ac:dyDescent="0.2">
      <c r="A920" s="31"/>
      <c r="B920" s="31"/>
      <c r="C920" s="31"/>
      <c r="D920" s="31"/>
      <c r="E920" s="31"/>
      <c r="F920" s="31"/>
      <c r="G920" s="32"/>
      <c r="H920" s="32"/>
      <c r="I920" s="32"/>
      <c r="J920" s="32"/>
      <c r="K920" s="32"/>
      <c r="L920" s="32"/>
      <c r="M920" s="32"/>
      <c r="N920" s="32"/>
      <c r="O920" s="32"/>
      <c r="P920" s="32"/>
      <c r="Q920" s="32"/>
      <c r="R920" s="32"/>
      <c r="S920" s="32"/>
      <c r="T920" s="32"/>
      <c r="U920" s="32"/>
      <c r="V920" s="32"/>
      <c r="W920" s="32"/>
      <c r="X920" s="32"/>
      <c r="Y920" s="32"/>
      <c r="Z920" s="32"/>
      <c r="AA920" s="32"/>
    </row>
    <row r="921" spans="1:27" ht="12.75" customHeight="1" x14ac:dyDescent="0.2">
      <c r="A921" s="31"/>
      <c r="B921" s="31"/>
      <c r="C921" s="31"/>
      <c r="D921" s="31"/>
      <c r="E921" s="31"/>
      <c r="F921" s="31"/>
      <c r="G921" s="32"/>
      <c r="H921" s="32"/>
      <c r="I921" s="32"/>
      <c r="J921" s="32"/>
      <c r="K921" s="32"/>
      <c r="L921" s="32"/>
      <c r="M921" s="32"/>
      <c r="N921" s="32"/>
      <c r="O921" s="32"/>
      <c r="P921" s="32"/>
      <c r="Q921" s="32"/>
      <c r="R921" s="32"/>
      <c r="S921" s="32"/>
      <c r="T921" s="32"/>
      <c r="U921" s="32"/>
      <c r="V921" s="32"/>
      <c r="W921" s="32"/>
      <c r="X921" s="32"/>
      <c r="Y921" s="32"/>
      <c r="Z921" s="32"/>
      <c r="AA921" s="32"/>
    </row>
    <row r="922" spans="1:27" ht="12.75" customHeight="1" x14ac:dyDescent="0.2">
      <c r="A922" s="31"/>
      <c r="B922" s="31"/>
      <c r="C922" s="31"/>
      <c r="D922" s="31"/>
      <c r="E922" s="31"/>
      <c r="F922" s="31"/>
      <c r="G922" s="32"/>
      <c r="H922" s="32"/>
      <c r="I922" s="32"/>
      <c r="J922" s="32"/>
      <c r="K922" s="32"/>
      <c r="L922" s="32"/>
      <c r="M922" s="32"/>
      <c r="N922" s="32"/>
      <c r="O922" s="32"/>
      <c r="P922" s="32"/>
      <c r="Q922" s="32"/>
      <c r="R922" s="32"/>
      <c r="S922" s="32"/>
      <c r="T922" s="32"/>
      <c r="U922" s="32"/>
      <c r="V922" s="32"/>
      <c r="W922" s="32"/>
      <c r="X922" s="32"/>
      <c r="Y922" s="32"/>
      <c r="Z922" s="32"/>
      <c r="AA922" s="32"/>
    </row>
    <row r="923" spans="1:27" ht="12.75" customHeight="1" x14ac:dyDescent="0.2">
      <c r="A923" s="31"/>
      <c r="B923" s="31"/>
      <c r="C923" s="31"/>
      <c r="D923" s="31"/>
      <c r="E923" s="31"/>
      <c r="F923" s="31"/>
      <c r="G923" s="32"/>
      <c r="H923" s="32"/>
      <c r="I923" s="32"/>
      <c r="J923" s="32"/>
      <c r="K923" s="32"/>
      <c r="L923" s="32"/>
      <c r="M923" s="32"/>
      <c r="N923" s="32"/>
      <c r="O923" s="32"/>
      <c r="P923" s="32"/>
      <c r="Q923" s="32"/>
      <c r="R923" s="32"/>
      <c r="S923" s="32"/>
      <c r="T923" s="32"/>
      <c r="U923" s="32"/>
      <c r="V923" s="32"/>
      <c r="W923" s="32"/>
      <c r="X923" s="32"/>
      <c r="Y923" s="32"/>
      <c r="Z923" s="32"/>
      <c r="AA923" s="32"/>
    </row>
    <row r="924" spans="1:27" ht="12.75" customHeight="1" x14ac:dyDescent="0.2">
      <c r="A924" s="31"/>
      <c r="B924" s="31"/>
      <c r="C924" s="31"/>
      <c r="D924" s="31"/>
      <c r="E924" s="31"/>
      <c r="F924" s="31"/>
      <c r="G924" s="32"/>
      <c r="H924" s="32"/>
      <c r="I924" s="32"/>
      <c r="J924" s="32"/>
      <c r="K924" s="32"/>
      <c r="L924" s="32"/>
      <c r="M924" s="32"/>
      <c r="N924" s="32"/>
      <c r="O924" s="32"/>
      <c r="P924" s="32"/>
      <c r="Q924" s="32"/>
      <c r="R924" s="32"/>
      <c r="S924" s="32"/>
      <c r="T924" s="32"/>
      <c r="U924" s="32"/>
      <c r="V924" s="32"/>
      <c r="W924" s="32"/>
      <c r="X924" s="32"/>
      <c r="Y924" s="32"/>
      <c r="Z924" s="32"/>
      <c r="AA924" s="32"/>
    </row>
    <row r="925" spans="1:27" ht="12.75" customHeight="1" x14ac:dyDescent="0.2">
      <c r="A925" s="31"/>
      <c r="B925" s="31"/>
      <c r="C925" s="31"/>
      <c r="D925" s="31"/>
      <c r="E925" s="31"/>
      <c r="F925" s="31"/>
      <c r="G925" s="32"/>
      <c r="H925" s="32"/>
      <c r="I925" s="32"/>
      <c r="J925" s="32"/>
      <c r="K925" s="32"/>
      <c r="L925" s="32"/>
      <c r="M925" s="32"/>
      <c r="N925" s="32"/>
      <c r="O925" s="32"/>
      <c r="P925" s="32"/>
      <c r="Q925" s="32"/>
      <c r="R925" s="32"/>
      <c r="S925" s="32"/>
      <c r="T925" s="32"/>
      <c r="U925" s="32"/>
      <c r="V925" s="32"/>
      <c r="W925" s="32"/>
      <c r="X925" s="32"/>
      <c r="Y925" s="32"/>
      <c r="Z925" s="32"/>
      <c r="AA925" s="32"/>
    </row>
    <row r="926" spans="1:27" ht="12.75" customHeight="1" x14ac:dyDescent="0.2">
      <c r="A926" s="31"/>
      <c r="B926" s="31"/>
      <c r="C926" s="31"/>
      <c r="D926" s="31"/>
      <c r="E926" s="31"/>
      <c r="F926" s="31"/>
      <c r="G926" s="32"/>
      <c r="H926" s="32"/>
      <c r="I926" s="32"/>
      <c r="J926" s="32"/>
      <c r="K926" s="32"/>
      <c r="L926" s="32"/>
      <c r="M926" s="32"/>
      <c r="N926" s="32"/>
      <c r="O926" s="32"/>
      <c r="P926" s="32"/>
      <c r="Q926" s="32"/>
      <c r="R926" s="32"/>
      <c r="S926" s="32"/>
      <c r="T926" s="32"/>
      <c r="U926" s="32"/>
      <c r="V926" s="32"/>
      <c r="W926" s="32"/>
      <c r="X926" s="32"/>
      <c r="Y926" s="32"/>
      <c r="Z926" s="32"/>
      <c r="AA926" s="32"/>
    </row>
    <row r="927" spans="1:27" ht="12.75" customHeight="1" x14ac:dyDescent="0.2">
      <c r="A927" s="31"/>
      <c r="B927" s="31"/>
      <c r="C927" s="31"/>
      <c r="D927" s="31"/>
      <c r="E927" s="31"/>
      <c r="F927" s="31"/>
      <c r="G927" s="32"/>
      <c r="H927" s="32"/>
      <c r="I927" s="32"/>
      <c r="J927" s="32"/>
      <c r="K927" s="32"/>
      <c r="L927" s="32"/>
      <c r="M927" s="32"/>
      <c r="N927" s="32"/>
      <c r="O927" s="32"/>
      <c r="P927" s="32"/>
      <c r="Q927" s="32"/>
      <c r="R927" s="32"/>
      <c r="S927" s="32"/>
      <c r="T927" s="32"/>
      <c r="U927" s="32"/>
      <c r="V927" s="32"/>
      <c r="W927" s="32"/>
      <c r="X927" s="32"/>
      <c r="Y927" s="32"/>
      <c r="Z927" s="32"/>
      <c r="AA927" s="32"/>
    </row>
    <row r="928" spans="1:27" ht="12.75" customHeight="1" x14ac:dyDescent="0.2">
      <c r="A928" s="31"/>
      <c r="B928" s="31"/>
      <c r="C928" s="31"/>
      <c r="D928" s="31"/>
      <c r="E928" s="31"/>
      <c r="F928" s="31"/>
      <c r="G928" s="32"/>
      <c r="H928" s="32"/>
      <c r="I928" s="32"/>
      <c r="J928" s="32"/>
      <c r="K928" s="32"/>
      <c r="L928" s="32"/>
      <c r="M928" s="32"/>
      <c r="N928" s="32"/>
      <c r="O928" s="32"/>
      <c r="P928" s="32"/>
      <c r="Q928" s="32"/>
      <c r="R928" s="32"/>
      <c r="S928" s="32"/>
      <c r="T928" s="32"/>
      <c r="U928" s="32"/>
      <c r="V928" s="32"/>
      <c r="W928" s="32"/>
      <c r="X928" s="32"/>
      <c r="Y928" s="32"/>
      <c r="Z928" s="32"/>
      <c r="AA928" s="32"/>
    </row>
    <row r="929" spans="1:27" ht="12.75" customHeight="1" x14ac:dyDescent="0.2">
      <c r="A929" s="31"/>
      <c r="B929" s="31"/>
      <c r="C929" s="31"/>
      <c r="D929" s="31"/>
      <c r="E929" s="31"/>
      <c r="F929" s="31"/>
      <c r="G929" s="32"/>
      <c r="H929" s="32"/>
      <c r="I929" s="32"/>
      <c r="J929" s="32"/>
      <c r="K929" s="32"/>
      <c r="L929" s="32"/>
      <c r="M929" s="32"/>
      <c r="N929" s="32"/>
      <c r="O929" s="32"/>
      <c r="P929" s="32"/>
      <c r="Q929" s="32"/>
      <c r="R929" s="32"/>
      <c r="S929" s="32"/>
      <c r="T929" s="32"/>
      <c r="U929" s="32"/>
      <c r="V929" s="32"/>
      <c r="W929" s="32"/>
      <c r="X929" s="32"/>
      <c r="Y929" s="32"/>
      <c r="Z929" s="32"/>
      <c r="AA929" s="32"/>
    </row>
    <row r="930" spans="1:27" ht="12.75" customHeight="1" x14ac:dyDescent="0.2">
      <c r="A930" s="31"/>
      <c r="B930" s="31"/>
      <c r="C930" s="31"/>
      <c r="D930" s="31"/>
      <c r="E930" s="31"/>
      <c r="F930" s="31"/>
      <c r="G930" s="32"/>
      <c r="H930" s="32"/>
      <c r="I930" s="32"/>
      <c r="J930" s="32"/>
      <c r="K930" s="32"/>
      <c r="L930" s="32"/>
      <c r="M930" s="32"/>
      <c r="N930" s="32"/>
      <c r="O930" s="32"/>
      <c r="P930" s="32"/>
      <c r="Q930" s="32"/>
      <c r="R930" s="32"/>
      <c r="S930" s="32"/>
      <c r="T930" s="32"/>
      <c r="U930" s="32"/>
      <c r="V930" s="32"/>
      <c r="W930" s="32"/>
      <c r="X930" s="32"/>
      <c r="Y930" s="32"/>
      <c r="Z930" s="32"/>
      <c r="AA930" s="32"/>
    </row>
    <row r="931" spans="1:27" ht="12.75" customHeight="1" x14ac:dyDescent="0.2">
      <c r="A931" s="31"/>
      <c r="B931" s="31"/>
      <c r="C931" s="31"/>
      <c r="D931" s="31"/>
      <c r="E931" s="31"/>
      <c r="F931" s="31"/>
      <c r="G931" s="32"/>
      <c r="H931" s="32"/>
      <c r="I931" s="32"/>
      <c r="J931" s="32"/>
      <c r="K931" s="32"/>
      <c r="L931" s="32"/>
      <c r="M931" s="32"/>
      <c r="N931" s="32"/>
      <c r="O931" s="32"/>
      <c r="P931" s="32"/>
      <c r="Q931" s="32"/>
      <c r="R931" s="32"/>
      <c r="S931" s="32"/>
      <c r="T931" s="32"/>
      <c r="U931" s="32"/>
      <c r="V931" s="32"/>
      <c r="W931" s="32"/>
      <c r="X931" s="32"/>
      <c r="Y931" s="32"/>
      <c r="Z931" s="32"/>
      <c r="AA931" s="32"/>
    </row>
    <row r="932" spans="1:27" ht="12.75" customHeight="1" x14ac:dyDescent="0.2">
      <c r="A932" s="31"/>
      <c r="B932" s="31"/>
      <c r="C932" s="31"/>
      <c r="D932" s="31"/>
      <c r="E932" s="31"/>
      <c r="F932" s="31"/>
      <c r="G932" s="32"/>
      <c r="H932" s="32"/>
      <c r="I932" s="32"/>
      <c r="J932" s="32"/>
      <c r="K932" s="32"/>
      <c r="L932" s="32"/>
      <c r="M932" s="32"/>
      <c r="N932" s="32"/>
      <c r="O932" s="32"/>
      <c r="P932" s="32"/>
      <c r="Q932" s="32"/>
      <c r="R932" s="32"/>
      <c r="S932" s="32"/>
      <c r="T932" s="32"/>
      <c r="U932" s="32"/>
      <c r="V932" s="32"/>
      <c r="W932" s="32"/>
      <c r="X932" s="32"/>
      <c r="Y932" s="32"/>
      <c r="Z932" s="32"/>
      <c r="AA932" s="32"/>
    </row>
    <row r="933" spans="1:27" ht="12.75" customHeight="1" x14ac:dyDescent="0.2">
      <c r="A933" s="31"/>
      <c r="B933" s="31"/>
      <c r="C933" s="31"/>
      <c r="D933" s="31"/>
      <c r="E933" s="31"/>
      <c r="F933" s="31"/>
      <c r="G933" s="32"/>
      <c r="H933" s="32"/>
      <c r="I933" s="32"/>
      <c r="J933" s="32"/>
      <c r="K933" s="32"/>
      <c r="L933" s="32"/>
      <c r="M933" s="32"/>
      <c r="N933" s="32"/>
      <c r="O933" s="32"/>
      <c r="P933" s="32"/>
      <c r="Q933" s="32"/>
      <c r="R933" s="32"/>
      <c r="S933" s="32"/>
      <c r="T933" s="32"/>
      <c r="U933" s="32"/>
      <c r="V933" s="32"/>
      <c r="W933" s="32"/>
      <c r="X933" s="32"/>
      <c r="Y933" s="32"/>
      <c r="Z933" s="32"/>
      <c r="AA933" s="32"/>
    </row>
    <row r="934" spans="1:27" ht="12.75" customHeight="1" x14ac:dyDescent="0.2">
      <c r="A934" s="31"/>
      <c r="B934" s="31"/>
      <c r="C934" s="31"/>
      <c r="D934" s="31"/>
      <c r="E934" s="31"/>
      <c r="F934" s="31"/>
      <c r="G934" s="32"/>
      <c r="H934" s="32"/>
      <c r="I934" s="32"/>
      <c r="J934" s="32"/>
      <c r="K934" s="32"/>
      <c r="L934" s="32"/>
      <c r="M934" s="32"/>
      <c r="N934" s="32"/>
      <c r="O934" s="32"/>
      <c r="P934" s="32"/>
      <c r="Q934" s="32"/>
      <c r="R934" s="32"/>
      <c r="S934" s="32"/>
      <c r="T934" s="32"/>
      <c r="U934" s="32"/>
      <c r="V934" s="32"/>
      <c r="W934" s="32"/>
      <c r="X934" s="32"/>
      <c r="Y934" s="32"/>
      <c r="Z934" s="32"/>
      <c r="AA934" s="32"/>
    </row>
    <row r="935" spans="1:27" ht="12.75" customHeight="1" x14ac:dyDescent="0.2">
      <c r="A935" s="31"/>
      <c r="B935" s="31"/>
      <c r="C935" s="31"/>
      <c r="D935" s="31"/>
      <c r="E935" s="31"/>
      <c r="F935" s="31"/>
      <c r="G935" s="32"/>
      <c r="H935" s="32"/>
      <c r="I935" s="32"/>
      <c r="J935" s="32"/>
      <c r="K935" s="32"/>
      <c r="L935" s="32"/>
      <c r="M935" s="32"/>
      <c r="N935" s="32"/>
      <c r="O935" s="32"/>
      <c r="P935" s="32"/>
      <c r="Q935" s="32"/>
      <c r="R935" s="32"/>
      <c r="S935" s="32"/>
      <c r="T935" s="32"/>
      <c r="U935" s="32"/>
      <c r="V935" s="32"/>
      <c r="W935" s="32"/>
      <c r="X935" s="32"/>
      <c r="Y935" s="32"/>
      <c r="Z935" s="32"/>
      <c r="AA935" s="32"/>
    </row>
    <row r="936" spans="1:27" ht="12.75" customHeight="1" x14ac:dyDescent="0.2">
      <c r="A936" s="31"/>
      <c r="B936" s="31"/>
      <c r="C936" s="31"/>
      <c r="D936" s="31"/>
      <c r="E936" s="31"/>
      <c r="F936" s="31"/>
      <c r="G936" s="32"/>
      <c r="H936" s="32"/>
      <c r="I936" s="32"/>
      <c r="J936" s="32"/>
      <c r="K936" s="32"/>
      <c r="L936" s="32"/>
      <c r="M936" s="32"/>
      <c r="N936" s="32"/>
      <c r="O936" s="32"/>
      <c r="P936" s="32"/>
      <c r="Q936" s="32"/>
      <c r="R936" s="32"/>
      <c r="S936" s="32"/>
      <c r="T936" s="32"/>
      <c r="U936" s="32"/>
      <c r="V936" s="32"/>
      <c r="W936" s="32"/>
      <c r="X936" s="32"/>
      <c r="Y936" s="32"/>
      <c r="Z936" s="32"/>
      <c r="AA936" s="32"/>
    </row>
    <row r="937" spans="1:27" ht="12.75" customHeight="1" x14ac:dyDescent="0.2">
      <c r="A937" s="31"/>
      <c r="B937" s="31"/>
      <c r="C937" s="31"/>
      <c r="D937" s="31"/>
      <c r="E937" s="31"/>
      <c r="F937" s="31"/>
      <c r="G937" s="32"/>
      <c r="H937" s="32"/>
      <c r="I937" s="32"/>
      <c r="J937" s="32"/>
      <c r="K937" s="32"/>
      <c r="L937" s="32"/>
      <c r="M937" s="32"/>
      <c r="N937" s="32"/>
      <c r="O937" s="32"/>
      <c r="P937" s="32"/>
      <c r="Q937" s="32"/>
      <c r="R937" s="32"/>
      <c r="S937" s="32"/>
      <c r="T937" s="32"/>
      <c r="U937" s="32"/>
      <c r="V937" s="32"/>
      <c r="W937" s="32"/>
      <c r="X937" s="32"/>
      <c r="Y937" s="32"/>
      <c r="Z937" s="32"/>
      <c r="AA937" s="32"/>
    </row>
    <row r="938" spans="1:27" ht="12.75" customHeight="1" x14ac:dyDescent="0.2">
      <c r="A938" s="31"/>
      <c r="B938" s="31"/>
      <c r="C938" s="31"/>
      <c r="D938" s="31"/>
      <c r="E938" s="31"/>
      <c r="F938" s="31"/>
      <c r="G938" s="32"/>
      <c r="H938" s="32"/>
      <c r="I938" s="32"/>
      <c r="J938" s="32"/>
      <c r="K938" s="32"/>
      <c r="L938" s="32"/>
      <c r="M938" s="32"/>
      <c r="N938" s="32"/>
      <c r="O938" s="32"/>
      <c r="P938" s="32"/>
      <c r="Q938" s="32"/>
      <c r="R938" s="32"/>
      <c r="S938" s="32"/>
      <c r="T938" s="32"/>
      <c r="U938" s="32"/>
      <c r="V938" s="32"/>
      <c r="W938" s="32"/>
      <c r="X938" s="32"/>
      <c r="Y938" s="32"/>
      <c r="Z938" s="32"/>
      <c r="AA938" s="32"/>
    </row>
    <row r="939" spans="1:27" ht="12.75" customHeight="1" x14ac:dyDescent="0.2">
      <c r="A939" s="31"/>
      <c r="B939" s="31"/>
      <c r="C939" s="31"/>
      <c r="D939" s="31"/>
      <c r="E939" s="31"/>
      <c r="F939" s="31"/>
      <c r="G939" s="32"/>
      <c r="H939" s="32"/>
      <c r="I939" s="32"/>
      <c r="J939" s="32"/>
      <c r="K939" s="32"/>
      <c r="L939" s="32"/>
      <c r="M939" s="32"/>
      <c r="N939" s="32"/>
      <c r="O939" s="32"/>
      <c r="P939" s="32"/>
      <c r="Q939" s="32"/>
      <c r="R939" s="32"/>
      <c r="S939" s="32"/>
      <c r="T939" s="32"/>
      <c r="U939" s="32"/>
      <c r="V939" s="32"/>
      <c r="W939" s="32"/>
      <c r="X939" s="32"/>
      <c r="Y939" s="32"/>
      <c r="Z939" s="32"/>
      <c r="AA939" s="32"/>
    </row>
    <row r="940" spans="1:27" ht="12.75" customHeight="1" x14ac:dyDescent="0.2">
      <c r="A940" s="31"/>
      <c r="B940" s="31"/>
      <c r="C940" s="31"/>
      <c r="D940" s="31"/>
      <c r="E940" s="31"/>
      <c r="F940" s="31"/>
      <c r="G940" s="32"/>
      <c r="H940" s="32"/>
      <c r="I940" s="32"/>
      <c r="J940" s="32"/>
      <c r="K940" s="32"/>
      <c r="L940" s="32"/>
      <c r="M940" s="32"/>
      <c r="N940" s="32"/>
      <c r="O940" s="32"/>
      <c r="P940" s="32"/>
      <c r="Q940" s="32"/>
      <c r="R940" s="32"/>
      <c r="S940" s="32"/>
      <c r="T940" s="32"/>
      <c r="U940" s="32"/>
      <c r="V940" s="32"/>
      <c r="W940" s="32"/>
      <c r="X940" s="32"/>
      <c r="Y940" s="32"/>
      <c r="Z940" s="32"/>
      <c r="AA940" s="32"/>
    </row>
    <row r="941" spans="1:27" ht="12.75" customHeight="1" x14ac:dyDescent="0.2">
      <c r="A941" s="31"/>
      <c r="B941" s="31"/>
      <c r="C941" s="31"/>
      <c r="D941" s="31"/>
      <c r="E941" s="31"/>
      <c r="F941" s="31"/>
      <c r="G941" s="32"/>
      <c r="H941" s="32"/>
      <c r="I941" s="32"/>
      <c r="J941" s="32"/>
      <c r="K941" s="32"/>
      <c r="L941" s="32"/>
      <c r="M941" s="32"/>
      <c r="N941" s="32"/>
      <c r="O941" s="32"/>
      <c r="P941" s="32"/>
      <c r="Q941" s="32"/>
      <c r="R941" s="32"/>
      <c r="S941" s="32"/>
      <c r="T941" s="32"/>
      <c r="U941" s="32"/>
      <c r="V941" s="32"/>
      <c r="W941" s="32"/>
      <c r="X941" s="32"/>
      <c r="Y941" s="32"/>
      <c r="Z941" s="32"/>
      <c r="AA941" s="32"/>
    </row>
    <row r="942" spans="1:27" ht="12.75" customHeight="1" x14ac:dyDescent="0.2">
      <c r="A942" s="31"/>
      <c r="B942" s="31"/>
      <c r="C942" s="31"/>
      <c r="D942" s="31"/>
      <c r="E942" s="31"/>
      <c r="F942" s="31"/>
      <c r="G942" s="32"/>
      <c r="H942" s="32"/>
      <c r="I942" s="32"/>
      <c r="J942" s="32"/>
      <c r="K942" s="32"/>
      <c r="L942" s="32"/>
      <c r="M942" s="32"/>
      <c r="N942" s="32"/>
      <c r="O942" s="32"/>
      <c r="P942" s="32"/>
      <c r="Q942" s="32"/>
      <c r="R942" s="32"/>
      <c r="S942" s="32"/>
      <c r="T942" s="32"/>
      <c r="U942" s="32"/>
      <c r="V942" s="32"/>
      <c r="W942" s="32"/>
      <c r="X942" s="32"/>
      <c r="Y942" s="32"/>
      <c r="Z942" s="32"/>
      <c r="AA942" s="32"/>
    </row>
    <row r="943" spans="1:27" ht="12.75" customHeight="1" x14ac:dyDescent="0.2">
      <c r="A943" s="31"/>
      <c r="B943" s="31"/>
      <c r="C943" s="31"/>
      <c r="D943" s="31"/>
      <c r="E943" s="31"/>
      <c r="F943" s="31"/>
      <c r="G943" s="32"/>
      <c r="H943" s="32"/>
      <c r="I943" s="32"/>
      <c r="J943" s="32"/>
      <c r="K943" s="32"/>
      <c r="L943" s="32"/>
      <c r="M943" s="32"/>
      <c r="N943" s="32"/>
      <c r="O943" s="32"/>
      <c r="P943" s="32"/>
      <c r="Q943" s="32"/>
      <c r="R943" s="32"/>
      <c r="S943" s="32"/>
      <c r="T943" s="32"/>
      <c r="U943" s="32"/>
      <c r="V943" s="32"/>
      <c r="W943" s="32"/>
      <c r="X943" s="32"/>
      <c r="Y943" s="32"/>
      <c r="Z943" s="32"/>
      <c r="AA943" s="32"/>
    </row>
    <row r="944" spans="1:27" ht="12.75" customHeight="1" x14ac:dyDescent="0.2">
      <c r="A944" s="31"/>
      <c r="B944" s="31"/>
      <c r="C944" s="31"/>
      <c r="D944" s="31"/>
      <c r="E944" s="31"/>
      <c r="F944" s="31"/>
      <c r="G944" s="32"/>
      <c r="H944" s="32"/>
      <c r="I944" s="32"/>
      <c r="J944" s="32"/>
      <c r="K944" s="32"/>
      <c r="L944" s="32"/>
      <c r="M944" s="32"/>
      <c r="N944" s="32"/>
      <c r="O944" s="32"/>
      <c r="P944" s="32"/>
      <c r="Q944" s="32"/>
      <c r="R944" s="32"/>
      <c r="S944" s="32"/>
      <c r="T944" s="32"/>
      <c r="U944" s="32"/>
      <c r="V944" s="32"/>
      <c r="W944" s="32"/>
      <c r="X944" s="32"/>
      <c r="Y944" s="32"/>
      <c r="Z944" s="32"/>
      <c r="AA944" s="32"/>
    </row>
    <row r="945" spans="1:27" ht="12.75" customHeight="1" x14ac:dyDescent="0.2">
      <c r="A945" s="31"/>
      <c r="B945" s="31"/>
      <c r="C945" s="31"/>
      <c r="D945" s="31"/>
      <c r="E945" s="31"/>
      <c r="F945" s="31"/>
      <c r="G945" s="32"/>
      <c r="H945" s="32"/>
      <c r="I945" s="32"/>
      <c r="J945" s="32"/>
      <c r="K945" s="32"/>
      <c r="L945" s="32"/>
      <c r="M945" s="32"/>
      <c r="N945" s="32"/>
      <c r="O945" s="32"/>
      <c r="P945" s="32"/>
      <c r="Q945" s="32"/>
      <c r="R945" s="32"/>
      <c r="S945" s="32"/>
      <c r="T945" s="32"/>
      <c r="U945" s="32"/>
      <c r="V945" s="32"/>
      <c r="W945" s="32"/>
      <c r="X945" s="32"/>
      <c r="Y945" s="32"/>
      <c r="Z945" s="32"/>
      <c r="AA945" s="32"/>
    </row>
    <row r="946" spans="1:27" ht="12.75" customHeight="1" x14ac:dyDescent="0.2">
      <c r="A946" s="31"/>
      <c r="B946" s="31"/>
      <c r="C946" s="31"/>
      <c r="D946" s="31"/>
      <c r="E946" s="31"/>
      <c r="F946" s="31"/>
      <c r="G946" s="32"/>
      <c r="H946" s="32"/>
      <c r="I946" s="32"/>
      <c r="J946" s="32"/>
      <c r="K946" s="32"/>
      <c r="L946" s="32"/>
      <c r="M946" s="32"/>
      <c r="N946" s="32"/>
      <c r="O946" s="32"/>
      <c r="P946" s="32"/>
      <c r="Q946" s="32"/>
      <c r="R946" s="32"/>
      <c r="S946" s="32"/>
      <c r="T946" s="32"/>
      <c r="U946" s="32"/>
      <c r="V946" s="32"/>
      <c r="W946" s="32"/>
      <c r="X946" s="32"/>
      <c r="Y946" s="32"/>
      <c r="Z946" s="32"/>
      <c r="AA946" s="32"/>
    </row>
    <row r="947" spans="1:27" ht="12.75" customHeight="1" x14ac:dyDescent="0.2">
      <c r="A947" s="31"/>
      <c r="B947" s="31"/>
      <c r="C947" s="31"/>
      <c r="D947" s="31"/>
      <c r="E947" s="31"/>
      <c r="F947" s="31"/>
      <c r="G947" s="32"/>
      <c r="H947" s="32"/>
      <c r="I947" s="32"/>
      <c r="J947" s="32"/>
      <c r="K947" s="32"/>
      <c r="L947" s="32"/>
      <c r="M947" s="32"/>
      <c r="N947" s="32"/>
      <c r="O947" s="32"/>
      <c r="P947" s="32"/>
      <c r="Q947" s="32"/>
      <c r="R947" s="32"/>
      <c r="S947" s="32"/>
      <c r="T947" s="32"/>
      <c r="U947" s="32"/>
      <c r="V947" s="32"/>
      <c r="W947" s="32"/>
      <c r="X947" s="32"/>
      <c r="Y947" s="32"/>
      <c r="Z947" s="32"/>
      <c r="AA947" s="32"/>
    </row>
    <row r="948" spans="1:27" ht="12.75" customHeight="1" x14ac:dyDescent="0.2">
      <c r="A948" s="31"/>
      <c r="B948" s="31"/>
      <c r="C948" s="31"/>
      <c r="D948" s="31"/>
      <c r="E948" s="31"/>
      <c r="F948" s="31"/>
      <c r="G948" s="32"/>
      <c r="H948" s="32"/>
      <c r="I948" s="32"/>
      <c r="J948" s="32"/>
      <c r="K948" s="32"/>
      <c r="L948" s="32"/>
      <c r="M948" s="32"/>
      <c r="N948" s="32"/>
      <c r="O948" s="32"/>
      <c r="P948" s="32"/>
      <c r="Q948" s="32"/>
      <c r="R948" s="32"/>
      <c r="S948" s="32"/>
      <c r="T948" s="32"/>
      <c r="U948" s="32"/>
      <c r="V948" s="32"/>
      <c r="W948" s="32"/>
      <c r="X948" s="32"/>
      <c r="Y948" s="32"/>
      <c r="Z948" s="32"/>
      <c r="AA948" s="32"/>
    </row>
    <row r="949" spans="1:27" ht="12.75" customHeight="1" x14ac:dyDescent="0.2">
      <c r="A949" s="31"/>
      <c r="B949" s="31"/>
      <c r="C949" s="31"/>
      <c r="D949" s="31"/>
      <c r="E949" s="31"/>
      <c r="F949" s="31"/>
      <c r="G949" s="32"/>
      <c r="H949" s="32"/>
      <c r="I949" s="32"/>
      <c r="J949" s="32"/>
      <c r="K949" s="32"/>
      <c r="L949" s="32"/>
      <c r="M949" s="32"/>
      <c r="N949" s="32"/>
      <c r="O949" s="32"/>
      <c r="P949" s="32"/>
      <c r="Q949" s="32"/>
      <c r="R949" s="32"/>
      <c r="S949" s="32"/>
      <c r="T949" s="32"/>
      <c r="U949" s="32"/>
      <c r="V949" s="32"/>
      <c r="W949" s="32"/>
      <c r="X949" s="32"/>
      <c r="Y949" s="32"/>
      <c r="Z949" s="32"/>
      <c r="AA949" s="32"/>
    </row>
    <row r="950" spans="1:27" ht="12.75" customHeight="1" x14ac:dyDescent="0.2">
      <c r="A950" s="31"/>
      <c r="B950" s="31"/>
      <c r="C950" s="31"/>
      <c r="D950" s="31"/>
      <c r="E950" s="31"/>
      <c r="F950" s="31"/>
      <c r="G950" s="32"/>
      <c r="H950" s="32"/>
      <c r="I950" s="32"/>
      <c r="J950" s="32"/>
      <c r="K950" s="32"/>
      <c r="L950" s="32"/>
      <c r="M950" s="32"/>
      <c r="N950" s="32"/>
      <c r="O950" s="32"/>
      <c r="P950" s="32"/>
      <c r="Q950" s="32"/>
      <c r="R950" s="32"/>
      <c r="S950" s="32"/>
      <c r="T950" s="32"/>
      <c r="U950" s="32"/>
      <c r="V950" s="32"/>
      <c r="W950" s="32"/>
      <c r="X950" s="32"/>
      <c r="Y950" s="32"/>
      <c r="Z950" s="32"/>
      <c r="AA950" s="32"/>
    </row>
    <row r="951" spans="1:27" ht="12.75" customHeight="1" x14ac:dyDescent="0.2">
      <c r="A951" s="31"/>
      <c r="B951" s="31"/>
      <c r="C951" s="31"/>
      <c r="D951" s="31"/>
      <c r="E951" s="31"/>
      <c r="F951" s="31"/>
      <c r="G951" s="32"/>
      <c r="H951" s="32"/>
      <c r="I951" s="32"/>
      <c r="J951" s="32"/>
      <c r="K951" s="32"/>
      <c r="L951" s="32"/>
      <c r="M951" s="32"/>
      <c r="N951" s="32"/>
      <c r="O951" s="32"/>
      <c r="P951" s="32"/>
      <c r="Q951" s="32"/>
      <c r="R951" s="32"/>
      <c r="S951" s="32"/>
      <c r="T951" s="32"/>
      <c r="U951" s="32"/>
      <c r="V951" s="32"/>
      <c r="W951" s="32"/>
      <c r="X951" s="32"/>
      <c r="Y951" s="32"/>
      <c r="Z951" s="32"/>
      <c r="AA951" s="32"/>
    </row>
    <row r="952" spans="1:27" ht="12.75" customHeight="1" x14ac:dyDescent="0.2">
      <c r="A952" s="31"/>
      <c r="B952" s="31"/>
      <c r="C952" s="31"/>
      <c r="D952" s="31"/>
      <c r="E952" s="31"/>
      <c r="F952" s="31"/>
      <c r="G952" s="32"/>
      <c r="H952" s="32"/>
      <c r="I952" s="32"/>
      <c r="J952" s="32"/>
      <c r="K952" s="32"/>
      <c r="L952" s="32"/>
      <c r="M952" s="32"/>
      <c r="N952" s="32"/>
      <c r="O952" s="32"/>
      <c r="P952" s="32"/>
      <c r="Q952" s="32"/>
      <c r="R952" s="32"/>
      <c r="S952" s="32"/>
      <c r="T952" s="32"/>
      <c r="U952" s="32"/>
      <c r="V952" s="32"/>
      <c r="W952" s="32"/>
      <c r="X952" s="32"/>
      <c r="Y952" s="32"/>
      <c r="Z952" s="32"/>
      <c r="AA952" s="32"/>
    </row>
    <row r="953" spans="1:27" ht="12.75" customHeight="1" x14ac:dyDescent="0.2">
      <c r="A953" s="31"/>
      <c r="B953" s="31"/>
      <c r="C953" s="31"/>
      <c r="D953" s="31"/>
      <c r="E953" s="31"/>
      <c r="F953" s="31"/>
      <c r="G953" s="32"/>
      <c r="H953" s="32"/>
      <c r="I953" s="32"/>
      <c r="J953" s="32"/>
      <c r="K953" s="32"/>
      <c r="L953" s="32"/>
      <c r="M953" s="32"/>
      <c r="N953" s="32"/>
      <c r="O953" s="32"/>
      <c r="P953" s="32"/>
      <c r="Q953" s="32"/>
      <c r="R953" s="32"/>
      <c r="S953" s="32"/>
      <c r="T953" s="32"/>
      <c r="U953" s="32"/>
      <c r="V953" s="32"/>
      <c r="W953" s="32"/>
      <c r="X953" s="32"/>
      <c r="Y953" s="32"/>
      <c r="Z953" s="32"/>
      <c r="AA953" s="32"/>
    </row>
    <row r="954" spans="1:27" ht="12.75" customHeight="1" x14ac:dyDescent="0.2">
      <c r="A954" s="31"/>
      <c r="B954" s="31"/>
      <c r="C954" s="31"/>
      <c r="D954" s="31"/>
      <c r="E954" s="31"/>
      <c r="F954" s="31"/>
      <c r="G954" s="32"/>
      <c r="H954" s="32"/>
      <c r="I954" s="32"/>
      <c r="J954" s="32"/>
      <c r="K954" s="32"/>
      <c r="L954" s="32"/>
      <c r="M954" s="32"/>
      <c r="N954" s="32"/>
      <c r="O954" s="32"/>
      <c r="P954" s="32"/>
      <c r="Q954" s="32"/>
      <c r="R954" s="32"/>
      <c r="S954" s="32"/>
      <c r="T954" s="32"/>
      <c r="U954" s="32"/>
      <c r="V954" s="32"/>
      <c r="W954" s="32"/>
      <c r="X954" s="32"/>
      <c r="Y954" s="32"/>
      <c r="Z954" s="32"/>
      <c r="AA954" s="32"/>
    </row>
    <row r="955" spans="1:27" ht="12.75" customHeight="1" x14ac:dyDescent="0.2">
      <c r="A955" s="31"/>
      <c r="B955" s="31"/>
      <c r="C955" s="31"/>
      <c r="D955" s="31"/>
      <c r="E955" s="31"/>
      <c r="F955" s="31"/>
      <c r="G955" s="32"/>
      <c r="H955" s="32"/>
      <c r="I955" s="32"/>
      <c r="J955" s="32"/>
      <c r="K955" s="32"/>
      <c r="L955" s="32"/>
      <c r="M955" s="32"/>
      <c r="N955" s="32"/>
      <c r="O955" s="32"/>
      <c r="P955" s="32"/>
      <c r="Q955" s="32"/>
      <c r="R955" s="32"/>
      <c r="S955" s="32"/>
      <c r="T955" s="32"/>
      <c r="U955" s="32"/>
      <c r="V955" s="32"/>
      <c r="W955" s="32"/>
      <c r="X955" s="32"/>
      <c r="Y955" s="32"/>
      <c r="Z955" s="32"/>
      <c r="AA955" s="32"/>
    </row>
    <row r="956" spans="1:27" ht="12.75" customHeight="1" x14ac:dyDescent="0.2">
      <c r="A956" s="31"/>
      <c r="B956" s="31"/>
      <c r="C956" s="31"/>
      <c r="D956" s="31"/>
      <c r="E956" s="31"/>
      <c r="F956" s="31"/>
      <c r="G956" s="32"/>
      <c r="H956" s="32"/>
      <c r="I956" s="32"/>
      <c r="J956" s="32"/>
      <c r="K956" s="32"/>
      <c r="L956" s="32"/>
      <c r="M956" s="32"/>
      <c r="N956" s="32"/>
      <c r="O956" s="32"/>
      <c r="P956" s="32"/>
      <c r="Q956" s="32"/>
      <c r="R956" s="32"/>
      <c r="S956" s="32"/>
      <c r="T956" s="32"/>
      <c r="U956" s="32"/>
      <c r="V956" s="32"/>
      <c r="W956" s="32"/>
      <c r="X956" s="32"/>
      <c r="Y956" s="32"/>
      <c r="Z956" s="32"/>
      <c r="AA956" s="32"/>
    </row>
    <row r="957" spans="1:27" ht="12.75" customHeight="1" x14ac:dyDescent="0.2">
      <c r="A957" s="31"/>
      <c r="B957" s="31"/>
      <c r="C957" s="31"/>
      <c r="D957" s="31"/>
      <c r="E957" s="31"/>
      <c r="F957" s="31"/>
      <c r="G957" s="32"/>
      <c r="H957" s="32"/>
      <c r="I957" s="32"/>
      <c r="J957" s="32"/>
      <c r="K957" s="32"/>
      <c r="L957" s="32"/>
      <c r="M957" s="32"/>
      <c r="N957" s="32"/>
      <c r="O957" s="32"/>
      <c r="P957" s="32"/>
      <c r="Q957" s="32"/>
      <c r="R957" s="32"/>
      <c r="S957" s="32"/>
      <c r="T957" s="32"/>
      <c r="U957" s="32"/>
      <c r="V957" s="32"/>
      <c r="W957" s="32"/>
      <c r="X957" s="32"/>
      <c r="Y957" s="32"/>
      <c r="Z957" s="32"/>
      <c r="AA957" s="32"/>
    </row>
    <row r="958" spans="1:27" ht="12.75" customHeight="1" x14ac:dyDescent="0.2">
      <c r="A958" s="31"/>
      <c r="B958" s="31"/>
      <c r="C958" s="31"/>
      <c r="D958" s="31"/>
      <c r="E958" s="31"/>
      <c r="F958" s="31"/>
      <c r="G958" s="32"/>
      <c r="H958" s="32"/>
      <c r="I958" s="32"/>
      <c r="J958" s="32"/>
      <c r="K958" s="32"/>
      <c r="L958" s="32"/>
      <c r="M958" s="32"/>
      <c r="N958" s="32"/>
      <c r="O958" s="32"/>
      <c r="P958" s="32"/>
      <c r="Q958" s="32"/>
      <c r="R958" s="32"/>
      <c r="S958" s="32"/>
      <c r="T958" s="32"/>
      <c r="U958" s="32"/>
      <c r="V958" s="32"/>
      <c r="W958" s="32"/>
      <c r="X958" s="32"/>
      <c r="Y958" s="32"/>
      <c r="Z958" s="32"/>
      <c r="AA958" s="32"/>
    </row>
    <row r="959" spans="1:27" ht="12.75" customHeight="1" x14ac:dyDescent="0.2">
      <c r="A959" s="31"/>
      <c r="B959" s="31"/>
      <c r="C959" s="31"/>
      <c r="D959" s="31"/>
      <c r="E959" s="31"/>
      <c r="F959" s="31"/>
      <c r="G959" s="32"/>
      <c r="H959" s="32"/>
      <c r="I959" s="32"/>
      <c r="J959" s="32"/>
      <c r="K959" s="32"/>
      <c r="L959" s="32"/>
      <c r="M959" s="32"/>
      <c r="N959" s="32"/>
      <c r="O959" s="32"/>
      <c r="P959" s="32"/>
      <c r="Q959" s="32"/>
      <c r="R959" s="32"/>
      <c r="S959" s="32"/>
      <c r="T959" s="32"/>
      <c r="U959" s="32"/>
      <c r="V959" s="32"/>
      <c r="W959" s="32"/>
      <c r="X959" s="32"/>
      <c r="Y959" s="32"/>
      <c r="Z959" s="32"/>
      <c r="AA959" s="32"/>
    </row>
    <row r="960" spans="1:27" ht="12.75" customHeight="1" x14ac:dyDescent="0.2">
      <c r="A960" s="31"/>
      <c r="B960" s="31"/>
      <c r="C960" s="31"/>
      <c r="D960" s="31"/>
      <c r="E960" s="31"/>
      <c r="F960" s="31"/>
      <c r="G960" s="32"/>
      <c r="H960" s="32"/>
      <c r="I960" s="32"/>
      <c r="J960" s="32"/>
      <c r="K960" s="32"/>
      <c r="L960" s="32"/>
      <c r="M960" s="32"/>
      <c r="N960" s="32"/>
      <c r="O960" s="32"/>
      <c r="P960" s="32"/>
      <c r="Q960" s="32"/>
      <c r="R960" s="32"/>
      <c r="S960" s="32"/>
      <c r="T960" s="32"/>
      <c r="U960" s="32"/>
      <c r="V960" s="32"/>
      <c r="W960" s="32"/>
      <c r="X960" s="32"/>
      <c r="Y960" s="32"/>
      <c r="Z960" s="32"/>
      <c r="AA960" s="32"/>
    </row>
    <row r="961" spans="1:27" ht="12.75" customHeight="1" x14ac:dyDescent="0.2">
      <c r="A961" s="31"/>
      <c r="B961" s="31"/>
      <c r="C961" s="31"/>
      <c r="D961" s="31"/>
      <c r="E961" s="31"/>
      <c r="F961" s="31"/>
      <c r="G961" s="32"/>
      <c r="H961" s="32"/>
      <c r="I961" s="32"/>
      <c r="J961" s="32"/>
      <c r="K961" s="32"/>
      <c r="L961" s="32"/>
      <c r="M961" s="32"/>
      <c r="N961" s="32"/>
      <c r="O961" s="32"/>
      <c r="P961" s="32"/>
      <c r="Q961" s="32"/>
      <c r="R961" s="32"/>
      <c r="S961" s="32"/>
      <c r="T961" s="32"/>
      <c r="U961" s="32"/>
      <c r="V961" s="32"/>
      <c r="W961" s="32"/>
      <c r="X961" s="32"/>
      <c r="Y961" s="32"/>
      <c r="Z961" s="32"/>
      <c r="AA961" s="32"/>
    </row>
    <row r="962" spans="1:27" ht="12.75" customHeight="1" x14ac:dyDescent="0.2">
      <c r="A962" s="31"/>
      <c r="B962" s="31"/>
      <c r="C962" s="31"/>
      <c r="D962" s="31"/>
      <c r="E962" s="31"/>
      <c r="F962" s="31"/>
      <c r="G962" s="32"/>
      <c r="H962" s="32"/>
      <c r="I962" s="32"/>
      <c r="J962" s="32"/>
      <c r="K962" s="32"/>
      <c r="L962" s="32"/>
      <c r="M962" s="32"/>
      <c r="N962" s="32"/>
      <c r="O962" s="32"/>
      <c r="P962" s="32"/>
      <c r="Q962" s="32"/>
      <c r="R962" s="32"/>
      <c r="S962" s="32"/>
      <c r="T962" s="32"/>
      <c r="U962" s="32"/>
      <c r="V962" s="32"/>
      <c r="W962" s="32"/>
      <c r="X962" s="32"/>
      <c r="Y962" s="32"/>
      <c r="Z962" s="32"/>
      <c r="AA962" s="32"/>
    </row>
    <row r="963" spans="1:27" ht="12.75" customHeight="1" x14ac:dyDescent="0.2">
      <c r="A963" s="31"/>
      <c r="B963" s="31"/>
      <c r="C963" s="31"/>
      <c r="D963" s="31"/>
      <c r="E963" s="31"/>
      <c r="F963" s="31"/>
      <c r="G963" s="32"/>
      <c r="H963" s="32"/>
      <c r="I963" s="32"/>
      <c r="J963" s="32"/>
      <c r="K963" s="32"/>
      <c r="L963" s="32"/>
      <c r="M963" s="32"/>
      <c r="N963" s="32"/>
      <c r="O963" s="32"/>
      <c r="P963" s="32"/>
      <c r="Q963" s="32"/>
      <c r="R963" s="32"/>
      <c r="S963" s="32"/>
      <c r="T963" s="32"/>
      <c r="U963" s="32"/>
      <c r="V963" s="32"/>
      <c r="W963" s="32"/>
      <c r="X963" s="32"/>
      <c r="Y963" s="32"/>
      <c r="Z963" s="32"/>
      <c r="AA963" s="32"/>
    </row>
    <row r="964" spans="1:27" ht="12.75" customHeight="1" x14ac:dyDescent="0.2">
      <c r="A964" s="31"/>
      <c r="B964" s="31"/>
      <c r="C964" s="31"/>
      <c r="D964" s="31"/>
      <c r="E964" s="31"/>
      <c r="F964" s="31"/>
      <c r="G964" s="32"/>
      <c r="H964" s="32"/>
      <c r="I964" s="32"/>
      <c r="J964" s="32"/>
      <c r="K964" s="32"/>
      <c r="L964" s="32"/>
      <c r="M964" s="32"/>
      <c r="N964" s="32"/>
      <c r="O964" s="32"/>
      <c r="P964" s="32"/>
      <c r="Q964" s="32"/>
      <c r="R964" s="32"/>
      <c r="S964" s="32"/>
      <c r="T964" s="32"/>
      <c r="U964" s="32"/>
      <c r="V964" s="32"/>
      <c r="W964" s="32"/>
      <c r="X964" s="32"/>
      <c r="Y964" s="32"/>
      <c r="Z964" s="32"/>
      <c r="AA964" s="32"/>
    </row>
    <row r="965" spans="1:27" ht="12.75" customHeight="1" x14ac:dyDescent="0.2">
      <c r="A965" s="31"/>
      <c r="B965" s="31"/>
      <c r="C965" s="31"/>
      <c r="D965" s="31"/>
      <c r="E965" s="31"/>
      <c r="F965" s="31"/>
      <c r="G965" s="32"/>
      <c r="H965" s="32"/>
      <c r="I965" s="32"/>
      <c r="J965" s="32"/>
      <c r="K965" s="32"/>
      <c r="L965" s="32"/>
      <c r="M965" s="32"/>
      <c r="N965" s="32"/>
      <c r="O965" s="32"/>
      <c r="P965" s="32"/>
      <c r="Q965" s="32"/>
      <c r="R965" s="32"/>
      <c r="S965" s="32"/>
      <c r="T965" s="32"/>
      <c r="U965" s="32"/>
      <c r="V965" s="32"/>
      <c r="W965" s="32"/>
      <c r="X965" s="32"/>
      <c r="Y965" s="32"/>
      <c r="Z965" s="32"/>
      <c r="AA965" s="32"/>
    </row>
    <row r="966" spans="1:27" ht="12.75" customHeight="1" x14ac:dyDescent="0.2">
      <c r="A966" s="31"/>
      <c r="B966" s="31"/>
      <c r="C966" s="31"/>
      <c r="D966" s="31"/>
      <c r="E966" s="31"/>
      <c r="F966" s="31"/>
      <c r="G966" s="32"/>
      <c r="H966" s="32"/>
      <c r="I966" s="32"/>
      <c r="J966" s="32"/>
      <c r="K966" s="32"/>
      <c r="L966" s="32"/>
      <c r="M966" s="32"/>
      <c r="N966" s="32"/>
      <c r="O966" s="32"/>
      <c r="P966" s="32"/>
      <c r="Q966" s="32"/>
      <c r="R966" s="32"/>
      <c r="S966" s="32"/>
      <c r="T966" s="32"/>
      <c r="U966" s="32"/>
      <c r="V966" s="32"/>
      <c r="W966" s="32"/>
      <c r="X966" s="32"/>
      <c r="Y966" s="32"/>
      <c r="Z966" s="32"/>
      <c r="AA966" s="32"/>
    </row>
    <row r="967" spans="1:27" ht="12.75" customHeight="1" x14ac:dyDescent="0.2">
      <c r="A967" s="31"/>
      <c r="B967" s="31"/>
      <c r="C967" s="31"/>
      <c r="D967" s="31"/>
      <c r="E967" s="31"/>
      <c r="F967" s="31"/>
      <c r="G967" s="32"/>
      <c r="H967" s="32"/>
      <c r="I967" s="32"/>
      <c r="J967" s="32"/>
      <c r="K967" s="32"/>
      <c r="L967" s="32"/>
      <c r="M967" s="32"/>
      <c r="N967" s="32"/>
      <c r="O967" s="32"/>
      <c r="P967" s="32"/>
      <c r="Q967" s="32"/>
      <c r="R967" s="32"/>
      <c r="S967" s="32"/>
      <c r="T967" s="32"/>
      <c r="U967" s="32"/>
      <c r="V967" s="32"/>
      <c r="W967" s="32"/>
      <c r="X967" s="32"/>
      <c r="Y967" s="32"/>
      <c r="Z967" s="32"/>
      <c r="AA967" s="32"/>
    </row>
    <row r="968" spans="1:27" ht="12.75" customHeight="1" x14ac:dyDescent="0.2">
      <c r="A968" s="31"/>
      <c r="B968" s="31"/>
      <c r="C968" s="31"/>
      <c r="D968" s="31"/>
      <c r="E968" s="31"/>
      <c r="F968" s="31"/>
      <c r="G968" s="32"/>
      <c r="H968" s="32"/>
      <c r="I968" s="32"/>
      <c r="J968" s="32"/>
      <c r="K968" s="32"/>
      <c r="L968" s="32"/>
      <c r="M968" s="32"/>
      <c r="N968" s="32"/>
      <c r="O968" s="32"/>
      <c r="P968" s="32"/>
      <c r="Q968" s="32"/>
      <c r="R968" s="32"/>
      <c r="S968" s="32"/>
      <c r="T968" s="32"/>
      <c r="U968" s="32"/>
      <c r="V968" s="32"/>
      <c r="W968" s="32"/>
      <c r="X968" s="32"/>
      <c r="Y968" s="32"/>
      <c r="Z968" s="32"/>
      <c r="AA968" s="32"/>
    </row>
    <row r="969" spans="1:27" ht="12.75" customHeight="1" x14ac:dyDescent="0.2">
      <c r="A969" s="31"/>
      <c r="B969" s="31"/>
      <c r="C969" s="31"/>
      <c r="D969" s="31"/>
      <c r="E969" s="31"/>
      <c r="F969" s="31"/>
      <c r="G969" s="32"/>
      <c r="H969" s="32"/>
      <c r="I969" s="32"/>
      <c r="J969" s="32"/>
      <c r="K969" s="32"/>
      <c r="L969" s="32"/>
      <c r="M969" s="32"/>
      <c r="N969" s="32"/>
      <c r="O969" s="32"/>
      <c r="P969" s="32"/>
      <c r="Q969" s="32"/>
      <c r="R969" s="32"/>
      <c r="S969" s="32"/>
      <c r="T969" s="32"/>
      <c r="U969" s="32"/>
      <c r="V969" s="32"/>
      <c r="W969" s="32"/>
      <c r="X969" s="32"/>
      <c r="Y969" s="32"/>
      <c r="Z969" s="32"/>
      <c r="AA969" s="32"/>
    </row>
    <row r="970" spans="1:27" ht="12.75" customHeight="1" x14ac:dyDescent="0.2">
      <c r="A970" s="31"/>
      <c r="B970" s="31"/>
      <c r="C970" s="31"/>
      <c r="D970" s="31"/>
      <c r="E970" s="31"/>
      <c r="F970" s="31"/>
      <c r="G970" s="32"/>
      <c r="H970" s="32"/>
      <c r="I970" s="32"/>
      <c r="J970" s="32"/>
      <c r="K970" s="32"/>
      <c r="L970" s="32"/>
      <c r="M970" s="32"/>
      <c r="N970" s="32"/>
      <c r="O970" s="32"/>
      <c r="P970" s="32"/>
      <c r="Q970" s="32"/>
      <c r="R970" s="32"/>
      <c r="S970" s="32"/>
      <c r="T970" s="32"/>
      <c r="U970" s="32"/>
      <c r="V970" s="32"/>
      <c r="W970" s="32"/>
      <c r="X970" s="32"/>
      <c r="Y970" s="32"/>
      <c r="Z970" s="32"/>
      <c r="AA970" s="32"/>
    </row>
    <row r="971" spans="1:27" ht="12.75" customHeight="1" x14ac:dyDescent="0.2">
      <c r="A971" s="31"/>
      <c r="B971" s="31"/>
      <c r="C971" s="31"/>
      <c r="D971" s="31"/>
      <c r="E971" s="31"/>
      <c r="F971" s="31"/>
      <c r="G971" s="32"/>
      <c r="H971" s="32"/>
      <c r="I971" s="32"/>
      <c r="J971" s="32"/>
      <c r="K971" s="32"/>
      <c r="L971" s="32"/>
      <c r="M971" s="32"/>
      <c r="N971" s="32"/>
      <c r="O971" s="32"/>
      <c r="P971" s="32"/>
      <c r="Q971" s="32"/>
      <c r="R971" s="32"/>
      <c r="S971" s="32"/>
      <c r="T971" s="32"/>
      <c r="U971" s="32"/>
      <c r="V971" s="32"/>
      <c r="W971" s="32"/>
      <c r="X971" s="32"/>
      <c r="Y971" s="32"/>
      <c r="Z971" s="32"/>
      <c r="AA971" s="32"/>
    </row>
    <row r="972" spans="1:27" ht="12.75" customHeight="1" x14ac:dyDescent="0.2">
      <c r="A972" s="31"/>
      <c r="B972" s="31"/>
      <c r="C972" s="31"/>
      <c r="D972" s="31"/>
      <c r="E972" s="31"/>
      <c r="F972" s="31"/>
      <c r="G972" s="32"/>
      <c r="H972" s="32"/>
      <c r="I972" s="32"/>
      <c r="J972" s="32"/>
      <c r="K972" s="32"/>
      <c r="L972" s="32"/>
      <c r="M972" s="32"/>
      <c r="N972" s="32"/>
      <c r="O972" s="32"/>
      <c r="P972" s="32"/>
      <c r="Q972" s="32"/>
      <c r="R972" s="32"/>
      <c r="S972" s="32"/>
      <c r="T972" s="32"/>
      <c r="U972" s="32"/>
      <c r="V972" s="32"/>
      <c r="W972" s="32"/>
      <c r="X972" s="32"/>
      <c r="Y972" s="32"/>
      <c r="Z972" s="32"/>
      <c r="AA972" s="32"/>
    </row>
    <row r="973" spans="1:27" ht="12.75" customHeight="1" x14ac:dyDescent="0.2">
      <c r="A973" s="31"/>
      <c r="B973" s="31"/>
      <c r="C973" s="31"/>
      <c r="D973" s="31"/>
      <c r="E973" s="31"/>
      <c r="F973" s="31"/>
      <c r="G973" s="32"/>
      <c r="H973" s="32"/>
      <c r="I973" s="32"/>
      <c r="J973" s="32"/>
      <c r="K973" s="32"/>
      <c r="L973" s="32"/>
      <c r="M973" s="32"/>
      <c r="N973" s="32"/>
      <c r="O973" s="32"/>
      <c r="P973" s="32"/>
      <c r="Q973" s="32"/>
      <c r="R973" s="32"/>
      <c r="S973" s="32"/>
      <c r="T973" s="32"/>
      <c r="U973" s="32"/>
      <c r="V973" s="32"/>
      <c r="W973" s="32"/>
      <c r="X973" s="32"/>
      <c r="Y973" s="32"/>
      <c r="Z973" s="32"/>
      <c r="AA973" s="32"/>
    </row>
    <row r="974" spans="1:27" ht="12.75" customHeight="1" x14ac:dyDescent="0.2">
      <c r="A974" s="31"/>
      <c r="B974" s="31"/>
      <c r="C974" s="31"/>
      <c r="D974" s="31"/>
      <c r="E974" s="31"/>
      <c r="F974" s="31"/>
      <c r="G974" s="32"/>
      <c r="H974" s="32"/>
      <c r="I974" s="32"/>
      <c r="J974" s="32"/>
      <c r="K974" s="32"/>
      <c r="L974" s="32"/>
      <c r="M974" s="32"/>
      <c r="N974" s="32"/>
      <c r="O974" s="32"/>
      <c r="P974" s="32"/>
      <c r="Q974" s="32"/>
      <c r="R974" s="32"/>
      <c r="S974" s="32"/>
      <c r="T974" s="32"/>
      <c r="U974" s="32"/>
      <c r="V974" s="32"/>
      <c r="W974" s="32"/>
      <c r="X974" s="32"/>
      <c r="Y974" s="32"/>
      <c r="Z974" s="32"/>
      <c r="AA974" s="32"/>
    </row>
    <row r="975" spans="1:27" ht="12.75" customHeight="1" x14ac:dyDescent="0.2">
      <c r="A975" s="31"/>
      <c r="B975" s="31"/>
      <c r="C975" s="31"/>
      <c r="D975" s="31"/>
      <c r="E975" s="31"/>
      <c r="F975" s="31"/>
      <c r="G975" s="32"/>
      <c r="H975" s="32"/>
      <c r="I975" s="32"/>
      <c r="J975" s="32"/>
      <c r="K975" s="32"/>
      <c r="L975" s="32"/>
      <c r="M975" s="32"/>
      <c r="N975" s="32"/>
      <c r="O975" s="32"/>
      <c r="P975" s="32"/>
      <c r="Q975" s="32"/>
      <c r="R975" s="32"/>
      <c r="S975" s="32"/>
      <c r="T975" s="32"/>
      <c r="U975" s="32"/>
      <c r="V975" s="32"/>
      <c r="W975" s="32"/>
      <c r="X975" s="32"/>
      <c r="Y975" s="32"/>
      <c r="Z975" s="32"/>
      <c r="AA975" s="32"/>
    </row>
    <row r="976" spans="1:27" ht="12.75" customHeight="1" x14ac:dyDescent="0.2">
      <c r="A976" s="31"/>
      <c r="B976" s="31"/>
      <c r="C976" s="31"/>
      <c r="D976" s="31"/>
      <c r="E976" s="31"/>
      <c r="F976" s="31"/>
      <c r="G976" s="32"/>
      <c r="H976" s="32"/>
      <c r="I976" s="32"/>
      <c r="J976" s="32"/>
      <c r="K976" s="32"/>
      <c r="L976" s="32"/>
      <c r="M976" s="32"/>
      <c r="N976" s="32"/>
      <c r="O976" s="32"/>
      <c r="P976" s="32"/>
      <c r="Q976" s="32"/>
      <c r="R976" s="32"/>
      <c r="S976" s="32"/>
      <c r="T976" s="32"/>
      <c r="U976" s="32"/>
      <c r="V976" s="32"/>
      <c r="W976" s="32"/>
      <c r="X976" s="32"/>
      <c r="Y976" s="32"/>
      <c r="Z976" s="32"/>
      <c r="AA976" s="32"/>
    </row>
    <row r="977" spans="1:27" ht="12.75" customHeight="1" x14ac:dyDescent="0.2">
      <c r="A977" s="31"/>
      <c r="B977" s="31"/>
      <c r="C977" s="31"/>
      <c r="D977" s="31"/>
      <c r="E977" s="31"/>
      <c r="F977" s="31"/>
      <c r="G977" s="32"/>
      <c r="H977" s="32"/>
      <c r="I977" s="32"/>
      <c r="J977" s="32"/>
      <c r="K977" s="32"/>
      <c r="L977" s="32"/>
      <c r="M977" s="32"/>
      <c r="N977" s="32"/>
      <c r="O977" s="32"/>
      <c r="P977" s="32"/>
      <c r="Q977" s="32"/>
      <c r="R977" s="32"/>
      <c r="S977" s="32"/>
      <c r="T977" s="32"/>
      <c r="U977" s="32"/>
      <c r="V977" s="32"/>
      <c r="W977" s="32"/>
      <c r="X977" s="32"/>
      <c r="Y977" s="32"/>
      <c r="Z977" s="32"/>
      <c r="AA977" s="32"/>
    </row>
    <row r="978" spans="1:27" ht="12.75" customHeight="1" x14ac:dyDescent="0.2">
      <c r="A978" s="31"/>
      <c r="B978" s="31"/>
      <c r="C978" s="31"/>
      <c r="D978" s="31"/>
      <c r="E978" s="31"/>
      <c r="F978" s="31"/>
      <c r="G978" s="32"/>
      <c r="H978" s="32"/>
      <c r="I978" s="32"/>
      <c r="J978" s="32"/>
      <c r="K978" s="32"/>
      <c r="L978" s="32"/>
      <c r="M978" s="32"/>
      <c r="N978" s="32"/>
      <c r="O978" s="32"/>
      <c r="P978" s="32"/>
      <c r="Q978" s="32"/>
      <c r="R978" s="32"/>
      <c r="S978" s="32"/>
      <c r="T978" s="32"/>
      <c r="U978" s="32"/>
      <c r="V978" s="32"/>
      <c r="W978" s="32"/>
      <c r="X978" s="32"/>
      <c r="Y978" s="32"/>
      <c r="Z978" s="32"/>
      <c r="AA978" s="32"/>
    </row>
    <row r="979" spans="1:27" ht="12.75" customHeight="1" x14ac:dyDescent="0.2">
      <c r="A979" s="31"/>
      <c r="B979" s="31"/>
      <c r="C979" s="31"/>
      <c r="D979" s="31"/>
      <c r="E979" s="31"/>
      <c r="F979" s="31"/>
      <c r="G979" s="32"/>
      <c r="H979" s="32"/>
      <c r="I979" s="32"/>
      <c r="J979" s="32"/>
      <c r="K979" s="32"/>
      <c r="L979" s="32"/>
      <c r="M979" s="32"/>
      <c r="N979" s="32"/>
      <c r="O979" s="32"/>
      <c r="P979" s="32"/>
      <c r="Q979" s="32"/>
      <c r="R979" s="32"/>
      <c r="S979" s="32"/>
      <c r="T979" s="32"/>
      <c r="U979" s="32"/>
      <c r="V979" s="32"/>
      <c r="W979" s="32"/>
      <c r="X979" s="32"/>
      <c r="Y979" s="32"/>
      <c r="Z979" s="32"/>
      <c r="AA979" s="32"/>
    </row>
    <row r="980" spans="1:27" ht="12.75" customHeight="1" x14ac:dyDescent="0.2">
      <c r="A980" s="31"/>
      <c r="B980" s="31"/>
      <c r="C980" s="31"/>
      <c r="D980" s="31"/>
      <c r="E980" s="31"/>
      <c r="F980" s="31"/>
      <c r="G980" s="32"/>
      <c r="H980" s="32"/>
      <c r="I980" s="32"/>
      <c r="J980" s="32"/>
      <c r="K980" s="32"/>
      <c r="L980" s="32"/>
      <c r="M980" s="32"/>
      <c r="N980" s="32"/>
      <c r="O980" s="32"/>
      <c r="P980" s="32"/>
      <c r="Q980" s="32"/>
      <c r="R980" s="32"/>
      <c r="S980" s="32"/>
      <c r="T980" s="32"/>
      <c r="U980" s="32"/>
      <c r="V980" s="32"/>
      <c r="W980" s="32"/>
      <c r="X980" s="32"/>
      <c r="Y980" s="32"/>
      <c r="Z980" s="32"/>
      <c r="AA980" s="32"/>
    </row>
    <row r="981" spans="1:27" ht="12.75" customHeight="1" x14ac:dyDescent="0.2">
      <c r="A981" s="31"/>
      <c r="B981" s="31"/>
      <c r="C981" s="31"/>
      <c r="D981" s="31"/>
      <c r="E981" s="31"/>
      <c r="F981" s="31"/>
      <c r="G981" s="32"/>
      <c r="H981" s="32"/>
      <c r="I981" s="32"/>
      <c r="J981" s="32"/>
      <c r="K981" s="32"/>
      <c r="L981" s="32"/>
      <c r="M981" s="32"/>
      <c r="N981" s="32"/>
      <c r="O981" s="32"/>
      <c r="P981" s="32"/>
      <c r="Q981" s="32"/>
      <c r="R981" s="32"/>
      <c r="S981" s="32"/>
      <c r="T981" s="32"/>
      <c r="U981" s="32"/>
      <c r="V981" s="32"/>
      <c r="W981" s="32"/>
      <c r="X981" s="32"/>
      <c r="Y981" s="32"/>
      <c r="Z981" s="32"/>
      <c r="AA981" s="32"/>
    </row>
    <row r="982" spans="1:27" ht="12.75" customHeight="1" x14ac:dyDescent="0.2">
      <c r="A982" s="31"/>
      <c r="B982" s="31"/>
      <c r="C982" s="31"/>
      <c r="D982" s="31"/>
      <c r="E982" s="31"/>
      <c r="F982" s="31"/>
      <c r="G982" s="32"/>
      <c r="H982" s="32"/>
      <c r="I982" s="32"/>
      <c r="J982" s="32"/>
      <c r="K982" s="32"/>
      <c r="L982" s="32"/>
      <c r="M982" s="32"/>
      <c r="N982" s="32"/>
      <c r="O982" s="32"/>
      <c r="P982" s="32"/>
      <c r="Q982" s="32"/>
      <c r="R982" s="32"/>
      <c r="S982" s="32"/>
      <c r="T982" s="32"/>
      <c r="U982" s="32"/>
      <c r="V982" s="32"/>
      <c r="W982" s="32"/>
      <c r="X982" s="32"/>
      <c r="Y982" s="32"/>
      <c r="Z982" s="32"/>
      <c r="AA982" s="32"/>
    </row>
    <row r="983" spans="1:27" ht="12.75" customHeight="1" x14ac:dyDescent="0.2">
      <c r="A983" s="31"/>
      <c r="B983" s="31"/>
      <c r="C983" s="31"/>
      <c r="D983" s="31"/>
      <c r="E983" s="31"/>
      <c r="F983" s="31"/>
      <c r="G983" s="32"/>
      <c r="H983" s="32"/>
      <c r="I983" s="32"/>
      <c r="J983" s="32"/>
      <c r="K983" s="32"/>
      <c r="L983" s="32"/>
      <c r="M983" s="32"/>
      <c r="N983" s="32"/>
      <c r="O983" s="32"/>
      <c r="P983" s="32"/>
      <c r="Q983" s="32"/>
      <c r="R983" s="32"/>
      <c r="S983" s="32"/>
      <c r="T983" s="32"/>
      <c r="U983" s="32"/>
      <c r="V983" s="32"/>
      <c r="W983" s="32"/>
      <c r="X983" s="32"/>
      <c r="Y983" s="32"/>
      <c r="Z983" s="32"/>
      <c r="AA983" s="32"/>
    </row>
    <row r="984" spans="1:27" ht="12.75" customHeight="1" x14ac:dyDescent="0.2">
      <c r="A984" s="31"/>
      <c r="B984" s="31"/>
      <c r="C984" s="31"/>
      <c r="D984" s="31"/>
      <c r="E984" s="31"/>
      <c r="F984" s="31"/>
      <c r="G984" s="32"/>
      <c r="H984" s="32"/>
      <c r="I984" s="32"/>
      <c r="J984" s="32"/>
      <c r="K984" s="32"/>
      <c r="L984" s="32"/>
      <c r="M984" s="32"/>
      <c r="N984" s="32"/>
      <c r="O984" s="32"/>
      <c r="P984" s="32"/>
      <c r="Q984" s="32"/>
      <c r="R984" s="32"/>
      <c r="S984" s="32"/>
      <c r="T984" s="32"/>
      <c r="U984" s="32"/>
      <c r="V984" s="32"/>
      <c r="W984" s="32"/>
      <c r="X984" s="32"/>
      <c r="Y984" s="32"/>
      <c r="Z984" s="32"/>
      <c r="AA984" s="32"/>
    </row>
    <row r="985" spans="1:27" ht="12.75" customHeight="1" x14ac:dyDescent="0.2">
      <c r="A985" s="31"/>
      <c r="B985" s="31"/>
      <c r="C985" s="31"/>
      <c r="D985" s="31"/>
      <c r="E985" s="31"/>
      <c r="F985" s="31"/>
      <c r="G985" s="32"/>
      <c r="H985" s="32"/>
      <c r="I985" s="32"/>
      <c r="J985" s="32"/>
      <c r="K985" s="32"/>
      <c r="L985" s="32"/>
      <c r="M985" s="32"/>
      <c r="N985" s="32"/>
      <c r="O985" s="32"/>
      <c r="P985" s="32"/>
      <c r="Q985" s="32"/>
      <c r="R985" s="32"/>
      <c r="S985" s="32"/>
      <c r="T985" s="32"/>
      <c r="U985" s="32"/>
      <c r="V985" s="32"/>
      <c r="W985" s="32"/>
      <c r="X985" s="32"/>
      <c r="Y985" s="32"/>
      <c r="Z985" s="32"/>
      <c r="AA985" s="32"/>
    </row>
    <row r="986" spans="1:27" ht="12.75" customHeight="1" x14ac:dyDescent="0.2">
      <c r="A986" s="31"/>
      <c r="B986" s="31"/>
      <c r="C986" s="31"/>
      <c r="D986" s="31"/>
      <c r="E986" s="31"/>
      <c r="F986" s="31"/>
      <c r="G986" s="32"/>
      <c r="H986" s="32"/>
      <c r="I986" s="32"/>
      <c r="J986" s="32"/>
      <c r="K986" s="32"/>
      <c r="L986" s="32"/>
      <c r="M986" s="32"/>
      <c r="N986" s="32"/>
      <c r="O986" s="32"/>
      <c r="P986" s="32"/>
      <c r="Q986" s="32"/>
      <c r="R986" s="32"/>
      <c r="S986" s="32"/>
      <c r="T986" s="32"/>
      <c r="U986" s="32"/>
      <c r="V986" s="32"/>
      <c r="W986" s="32"/>
      <c r="X986" s="32"/>
      <c r="Y986" s="32"/>
      <c r="Z986" s="32"/>
      <c r="AA986" s="32"/>
    </row>
    <row r="987" spans="1:27" ht="12.75" customHeight="1" x14ac:dyDescent="0.2">
      <c r="A987" s="31"/>
      <c r="B987" s="31"/>
      <c r="C987" s="31"/>
      <c r="D987" s="31"/>
      <c r="E987" s="31"/>
      <c r="F987" s="31"/>
      <c r="G987" s="32"/>
      <c r="H987" s="32"/>
      <c r="I987" s="32"/>
      <c r="J987" s="32"/>
      <c r="K987" s="32"/>
      <c r="L987" s="32"/>
      <c r="M987" s="32"/>
      <c r="N987" s="32"/>
      <c r="O987" s="32"/>
      <c r="P987" s="32"/>
      <c r="Q987" s="32"/>
      <c r="R987" s="32"/>
      <c r="S987" s="32"/>
      <c r="T987" s="32"/>
      <c r="U987" s="32"/>
      <c r="V987" s="32"/>
      <c r="W987" s="32"/>
      <c r="X987" s="32"/>
      <c r="Y987" s="32"/>
      <c r="Z987" s="32"/>
      <c r="AA987" s="32"/>
    </row>
    <row r="988" spans="1:27" ht="12.75" customHeight="1" x14ac:dyDescent="0.2">
      <c r="A988" s="31"/>
      <c r="B988" s="31"/>
      <c r="C988" s="31"/>
      <c r="D988" s="31"/>
      <c r="E988" s="31"/>
      <c r="F988" s="31"/>
      <c r="G988" s="32"/>
      <c r="H988" s="32"/>
      <c r="I988" s="32"/>
      <c r="J988" s="32"/>
      <c r="K988" s="32"/>
      <c r="L988" s="32"/>
      <c r="M988" s="32"/>
      <c r="N988" s="32"/>
      <c r="O988" s="32"/>
      <c r="P988" s="32"/>
      <c r="Q988" s="32"/>
      <c r="R988" s="32"/>
      <c r="S988" s="32"/>
      <c r="T988" s="32"/>
      <c r="U988" s="32"/>
      <c r="V988" s="32"/>
      <c r="W988" s="32"/>
      <c r="X988" s="32"/>
      <c r="Y988" s="32"/>
      <c r="Z988" s="32"/>
      <c r="AA988" s="32"/>
    </row>
    <row r="989" spans="1:27" ht="12.75" customHeight="1" x14ac:dyDescent="0.2">
      <c r="A989" s="31"/>
      <c r="B989" s="31"/>
      <c r="C989" s="31"/>
      <c r="D989" s="31"/>
      <c r="E989" s="31"/>
      <c r="F989" s="31"/>
      <c r="G989" s="32"/>
      <c r="H989" s="32"/>
      <c r="I989" s="32"/>
      <c r="J989" s="32"/>
      <c r="K989" s="32"/>
      <c r="L989" s="32"/>
      <c r="M989" s="32"/>
      <c r="N989" s="32"/>
      <c r="O989" s="32"/>
      <c r="P989" s="32"/>
      <c r="Q989" s="32"/>
      <c r="R989" s="32"/>
      <c r="S989" s="32"/>
      <c r="T989" s="32"/>
      <c r="U989" s="32"/>
      <c r="V989" s="32"/>
      <c r="W989" s="32"/>
      <c r="X989" s="32"/>
      <c r="Y989" s="32"/>
      <c r="Z989" s="32"/>
      <c r="AA989" s="32"/>
    </row>
    <row r="990" spans="1:27" ht="12.75" customHeight="1" x14ac:dyDescent="0.2">
      <c r="A990" s="31"/>
      <c r="B990" s="31"/>
      <c r="C990" s="31"/>
      <c r="D990" s="31"/>
      <c r="E990" s="31"/>
      <c r="F990" s="31"/>
      <c r="G990" s="32"/>
      <c r="H990" s="32"/>
      <c r="I990" s="32"/>
      <c r="J990" s="32"/>
      <c r="K990" s="32"/>
      <c r="L990" s="32"/>
      <c r="M990" s="32"/>
      <c r="N990" s="32"/>
      <c r="O990" s="32"/>
      <c r="P990" s="32"/>
      <c r="Q990" s="32"/>
      <c r="R990" s="32"/>
      <c r="S990" s="32"/>
      <c r="T990" s="32"/>
      <c r="U990" s="32"/>
      <c r="V990" s="32"/>
      <c r="W990" s="32"/>
      <c r="X990" s="32"/>
      <c r="Y990" s="32"/>
      <c r="Z990" s="32"/>
      <c r="AA990" s="32"/>
    </row>
    <row r="991" spans="1:27" ht="12.75" customHeight="1" x14ac:dyDescent="0.2">
      <c r="A991" s="31"/>
      <c r="B991" s="31"/>
      <c r="C991" s="31"/>
      <c r="D991" s="31"/>
      <c r="E991" s="31"/>
      <c r="F991" s="31"/>
      <c r="G991" s="32"/>
      <c r="H991" s="32"/>
      <c r="I991" s="32"/>
      <c r="J991" s="32"/>
      <c r="K991" s="32"/>
      <c r="L991" s="32"/>
      <c r="M991" s="32"/>
      <c r="N991" s="32"/>
      <c r="O991" s="32"/>
      <c r="P991" s="32"/>
      <c r="Q991" s="32"/>
      <c r="R991" s="32"/>
      <c r="S991" s="32"/>
      <c r="T991" s="32"/>
      <c r="U991" s="32"/>
      <c r="V991" s="32"/>
      <c r="W991" s="32"/>
      <c r="X991" s="32"/>
      <c r="Y991" s="32"/>
      <c r="Z991" s="32"/>
      <c r="AA991" s="32"/>
    </row>
    <row r="992" spans="1:27" ht="12.75" customHeight="1" x14ac:dyDescent="0.2">
      <c r="A992" s="31"/>
      <c r="B992" s="31"/>
      <c r="C992" s="31"/>
      <c r="D992" s="31"/>
      <c r="E992" s="31"/>
      <c r="F992" s="31"/>
      <c r="G992" s="32"/>
      <c r="H992" s="32"/>
      <c r="I992" s="32"/>
      <c r="J992" s="32"/>
      <c r="K992" s="32"/>
      <c r="L992" s="32"/>
      <c r="M992" s="32"/>
      <c r="N992" s="32"/>
      <c r="O992" s="32"/>
      <c r="P992" s="32"/>
      <c r="Q992" s="32"/>
      <c r="R992" s="32"/>
      <c r="S992" s="32"/>
      <c r="T992" s="32"/>
      <c r="U992" s="32"/>
      <c r="V992" s="32"/>
      <c r="W992" s="32"/>
      <c r="X992" s="32"/>
      <c r="Y992" s="32"/>
      <c r="Z992" s="32"/>
      <c r="AA992" s="32"/>
    </row>
    <row r="993" spans="1:27" ht="12.75" customHeight="1" x14ac:dyDescent="0.2">
      <c r="A993" s="31"/>
      <c r="B993" s="31"/>
      <c r="C993" s="31"/>
      <c r="D993" s="31"/>
      <c r="E993" s="31"/>
      <c r="F993" s="31"/>
      <c r="G993" s="32"/>
      <c r="H993" s="32"/>
      <c r="I993" s="32"/>
      <c r="J993" s="32"/>
      <c r="K993" s="32"/>
      <c r="L993" s="32"/>
      <c r="M993" s="32"/>
      <c r="N993" s="32"/>
      <c r="O993" s="32"/>
      <c r="P993" s="32"/>
      <c r="Q993" s="32"/>
      <c r="R993" s="32"/>
      <c r="S993" s="32"/>
      <c r="T993" s="32"/>
      <c r="U993" s="32"/>
      <c r="V993" s="32"/>
      <c r="W993" s="32"/>
      <c r="X993" s="32"/>
      <c r="Y993" s="32"/>
      <c r="Z993" s="32"/>
      <c r="AA993" s="32"/>
    </row>
    <row r="994" spans="1:27" ht="12.75" customHeight="1" x14ac:dyDescent="0.2">
      <c r="A994" s="31"/>
      <c r="B994" s="31"/>
      <c r="C994" s="31"/>
      <c r="D994" s="31"/>
      <c r="E994" s="31"/>
      <c r="F994" s="31"/>
      <c r="G994" s="32"/>
      <c r="H994" s="32"/>
      <c r="I994" s="32"/>
      <c r="J994" s="32"/>
      <c r="K994" s="32"/>
      <c r="L994" s="32"/>
      <c r="M994" s="32"/>
      <c r="N994" s="32"/>
      <c r="O994" s="32"/>
      <c r="P994" s="32"/>
      <c r="Q994" s="32"/>
      <c r="R994" s="32"/>
      <c r="S994" s="32"/>
      <c r="T994" s="32"/>
      <c r="U994" s="32"/>
      <c r="V994" s="32"/>
      <c r="W994" s="32"/>
      <c r="X994" s="32"/>
      <c r="Y994" s="32"/>
      <c r="Z994" s="32"/>
      <c r="AA994" s="32"/>
    </row>
    <row r="995" spans="1:27" ht="12.75" customHeight="1" x14ac:dyDescent="0.2">
      <c r="A995" s="31"/>
      <c r="B995" s="31"/>
      <c r="C995" s="31"/>
      <c r="D995" s="31"/>
      <c r="E995" s="31"/>
      <c r="F995" s="31"/>
      <c r="G995" s="32"/>
      <c r="H995" s="32"/>
      <c r="I995" s="32"/>
      <c r="J995" s="32"/>
      <c r="K995" s="32"/>
      <c r="L995" s="32"/>
      <c r="M995" s="32"/>
      <c r="N995" s="32"/>
      <c r="O995" s="32"/>
      <c r="P995" s="32"/>
      <c r="Q995" s="32"/>
      <c r="R995" s="32"/>
      <c r="S995" s="32"/>
      <c r="T995" s="32"/>
      <c r="U995" s="32"/>
      <c r="V995" s="32"/>
      <c r="W995" s="32"/>
      <c r="X995" s="32"/>
      <c r="Y995" s="32"/>
      <c r="Z995" s="32"/>
      <c r="AA995" s="32"/>
    </row>
    <row r="996" spans="1:27" ht="12.75" customHeight="1" x14ac:dyDescent="0.2">
      <c r="A996" s="31"/>
      <c r="B996" s="31"/>
      <c r="C996" s="31"/>
      <c r="D996" s="31"/>
      <c r="E996" s="31"/>
      <c r="F996" s="31"/>
      <c r="G996" s="32"/>
      <c r="H996" s="32"/>
      <c r="I996" s="32"/>
      <c r="J996" s="32"/>
      <c r="K996" s="32"/>
      <c r="L996" s="32"/>
      <c r="M996" s="32"/>
      <c r="N996" s="32"/>
      <c r="O996" s="32"/>
      <c r="P996" s="32"/>
      <c r="Q996" s="32"/>
      <c r="R996" s="32"/>
      <c r="S996" s="32"/>
      <c r="T996" s="32"/>
      <c r="U996" s="32"/>
      <c r="V996" s="32"/>
      <c r="W996" s="32"/>
      <c r="X996" s="32"/>
      <c r="Y996" s="32"/>
      <c r="Z996" s="32"/>
      <c r="AA996" s="32"/>
    </row>
    <row r="997" spans="1:27" ht="12.75" customHeight="1" x14ac:dyDescent="0.2">
      <c r="A997" s="31"/>
      <c r="B997" s="31"/>
      <c r="C997" s="31"/>
      <c r="D997" s="31"/>
      <c r="E997" s="31"/>
      <c r="F997" s="31"/>
      <c r="G997" s="32"/>
      <c r="H997" s="32"/>
      <c r="I997" s="32"/>
      <c r="J997" s="32"/>
      <c r="K997" s="32"/>
      <c r="L997" s="32"/>
      <c r="M997" s="32"/>
      <c r="N997" s="32"/>
      <c r="O997" s="32"/>
      <c r="P997" s="32"/>
      <c r="Q997" s="32"/>
      <c r="R997" s="32"/>
      <c r="S997" s="32"/>
      <c r="T997" s="32"/>
      <c r="U997" s="32"/>
      <c r="V997" s="32"/>
      <c r="W997" s="32"/>
      <c r="X997" s="32"/>
      <c r="Y997" s="32"/>
      <c r="Z997" s="32"/>
      <c r="AA997" s="32"/>
    </row>
    <row r="998" spans="1:27" ht="12.75" customHeight="1" x14ac:dyDescent="0.2">
      <c r="A998" s="31"/>
      <c r="B998" s="31"/>
      <c r="C998" s="31"/>
      <c r="D998" s="31"/>
      <c r="E998" s="31"/>
      <c r="F998" s="31"/>
      <c r="G998" s="32"/>
      <c r="H998" s="32"/>
      <c r="I998" s="32"/>
      <c r="J998" s="32"/>
      <c r="K998" s="32"/>
      <c r="L998" s="32"/>
      <c r="M998" s="32"/>
      <c r="N998" s="32"/>
      <c r="O998" s="32"/>
      <c r="P998" s="32"/>
      <c r="Q998" s="32"/>
      <c r="R998" s="32"/>
      <c r="S998" s="32"/>
      <c r="T998" s="32"/>
      <c r="U998" s="32"/>
      <c r="V998" s="32"/>
      <c r="W998" s="32"/>
      <c r="X998" s="32"/>
      <c r="Y998" s="32"/>
      <c r="Z998" s="32"/>
      <c r="AA998" s="32"/>
    </row>
    <row r="999" spans="1:27" ht="12.75" customHeight="1" x14ac:dyDescent="0.2">
      <c r="A999" s="31"/>
      <c r="B999" s="31"/>
      <c r="C999" s="31"/>
      <c r="D999" s="31"/>
      <c r="E999" s="31"/>
      <c r="F999" s="31"/>
      <c r="G999" s="32"/>
      <c r="H999" s="32"/>
      <c r="I999" s="32"/>
      <c r="J999" s="32"/>
      <c r="K999" s="32"/>
      <c r="L999" s="32"/>
      <c r="M999" s="32"/>
      <c r="N999" s="32"/>
      <c r="O999" s="32"/>
      <c r="P999" s="32"/>
      <c r="Q999" s="32"/>
      <c r="R999" s="32"/>
      <c r="S999" s="32"/>
      <c r="T999" s="32"/>
      <c r="U999" s="32"/>
      <c r="V999" s="32"/>
      <c r="W999" s="32"/>
      <c r="X999" s="32"/>
      <c r="Y999" s="32"/>
      <c r="Z999" s="32"/>
      <c r="AA999" s="32"/>
    </row>
    <row r="1000" spans="1:27" ht="12.75" customHeight="1" x14ac:dyDescent="0.2">
      <c r="A1000" s="31"/>
      <c r="B1000" s="31"/>
      <c r="C1000" s="31"/>
      <c r="D1000" s="31"/>
      <c r="E1000" s="31"/>
      <c r="F1000" s="31"/>
      <c r="G1000" s="32"/>
      <c r="H1000" s="32"/>
      <c r="I1000" s="32"/>
      <c r="J1000" s="32"/>
      <c r="K1000" s="32"/>
      <c r="L1000" s="32"/>
      <c r="M1000" s="32"/>
      <c r="N1000" s="32"/>
      <c r="O1000" s="32"/>
      <c r="P1000" s="32"/>
      <c r="Q1000" s="32"/>
      <c r="R1000" s="32"/>
      <c r="S1000" s="32"/>
      <c r="T1000" s="32"/>
      <c r="U1000" s="32"/>
      <c r="V1000" s="32"/>
      <c r="W1000" s="32"/>
      <c r="X1000" s="32"/>
      <c r="Y1000" s="32"/>
      <c r="Z1000" s="32"/>
      <c r="AA1000" s="32"/>
    </row>
  </sheetData>
  <mergeCells count="16">
    <mergeCell ref="K9:Q38"/>
    <mergeCell ref="K4:N8"/>
    <mergeCell ref="P5:Q5"/>
    <mergeCell ref="P2:Q3"/>
    <mergeCell ref="G6:G8"/>
    <mergeCell ref="F6:F8"/>
    <mergeCell ref="P6:Q6"/>
    <mergeCell ref="P7:Q7"/>
    <mergeCell ref="O5:O6"/>
    <mergeCell ref="E6:E8"/>
    <mergeCell ref="A2:H2"/>
    <mergeCell ref="A6:A8"/>
    <mergeCell ref="H6:H8"/>
    <mergeCell ref="B6:B8"/>
    <mergeCell ref="D6:D8"/>
    <mergeCell ref="C6:C8"/>
  </mergeCells>
  <conditionalFormatting sqref="A9:I126">
    <cfRule type="expression" dxfId="4" priority="1">
      <formula>IF(MOD(ROW()-ROWS($A$1:$A$9),6)&gt;=3,1)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
  <cols>
    <col min="1" max="1" width="7.42578125" customWidth="1"/>
    <col min="2" max="2" width="7.85546875" customWidth="1"/>
    <col min="3" max="4" width="13.140625" customWidth="1"/>
    <col min="5" max="5" width="10" customWidth="1"/>
    <col min="6" max="6" width="9.140625" customWidth="1"/>
    <col min="7" max="7" width="10" customWidth="1"/>
    <col min="8" max="8" width="9.5703125" customWidth="1"/>
    <col min="9" max="9" width="12.7109375" customWidth="1"/>
    <col min="10" max="12" width="9.5703125" customWidth="1"/>
    <col min="13" max="13" width="2.5703125" customWidth="1"/>
    <col min="14" max="14" width="4.140625" customWidth="1"/>
    <col min="15" max="15" width="5.7109375" customWidth="1"/>
    <col min="16" max="24" width="9.140625" customWidth="1"/>
    <col min="25" max="26" width="8" customWidth="1"/>
  </cols>
  <sheetData>
    <row r="1" spans="1:26" ht="18" customHeight="1" x14ac:dyDescent="0.25">
      <c r="A1" s="30" t="s">
        <v>99</v>
      </c>
      <c r="B1" s="31"/>
      <c r="C1" s="31"/>
      <c r="D1" s="31"/>
      <c r="E1" s="31"/>
      <c r="F1" s="31"/>
      <c r="G1" s="32"/>
      <c r="H1" s="32"/>
      <c r="I1" s="32"/>
      <c r="J1" s="32"/>
      <c r="K1" s="32"/>
      <c r="L1" s="32"/>
      <c r="M1" s="32"/>
      <c r="N1" s="52"/>
      <c r="O1" s="32"/>
      <c r="P1" s="32"/>
      <c r="Q1" s="32"/>
      <c r="R1" s="32"/>
      <c r="S1" s="32"/>
      <c r="T1" s="32"/>
      <c r="U1" s="32"/>
      <c r="V1" s="32"/>
      <c r="W1" s="32"/>
      <c r="X1" s="32"/>
      <c r="Y1" s="32"/>
      <c r="Z1" s="32"/>
    </row>
    <row r="2" spans="1:26" ht="49.5" customHeight="1" x14ac:dyDescent="0.2">
      <c r="A2" s="153" t="s">
        <v>100</v>
      </c>
      <c r="B2" s="150"/>
      <c r="C2" s="150"/>
      <c r="D2" s="150"/>
      <c r="E2" s="150"/>
      <c r="F2" s="150"/>
      <c r="G2" s="150"/>
      <c r="H2" s="150"/>
      <c r="I2" s="35"/>
      <c r="J2" s="35"/>
      <c r="K2" s="35"/>
      <c r="L2" s="35"/>
      <c r="M2" s="32"/>
      <c r="N2" s="32"/>
      <c r="O2" s="32"/>
      <c r="P2" s="32"/>
      <c r="Q2" s="32"/>
      <c r="R2" s="32"/>
      <c r="S2" s="32"/>
      <c r="T2" s="32"/>
      <c r="U2" s="32"/>
      <c r="V2" s="32"/>
      <c r="W2" s="32"/>
      <c r="X2" s="32"/>
      <c r="Y2" s="32"/>
      <c r="Z2" s="32"/>
    </row>
    <row r="3" spans="1:26" ht="12.75" customHeight="1" x14ac:dyDescent="0.2">
      <c r="A3" s="31"/>
      <c r="B3" s="31"/>
      <c r="C3" s="31"/>
      <c r="D3" s="31"/>
      <c r="E3" s="31"/>
      <c r="F3" s="31"/>
      <c r="G3" s="32"/>
      <c r="H3" s="32"/>
      <c r="I3" s="32"/>
      <c r="J3" s="32"/>
      <c r="K3" s="32"/>
      <c r="L3" s="32"/>
      <c r="M3" s="32"/>
      <c r="N3" s="53"/>
      <c r="O3" s="54"/>
      <c r="P3" s="32"/>
      <c r="Q3" s="32"/>
      <c r="R3" s="32"/>
      <c r="S3" s="32"/>
      <c r="T3" s="32"/>
      <c r="U3" s="32"/>
      <c r="V3" s="32"/>
      <c r="W3" s="32"/>
      <c r="X3" s="32"/>
      <c r="Y3" s="32"/>
      <c r="Z3" s="32"/>
    </row>
    <row r="4" spans="1:26" ht="12.75" customHeight="1" x14ac:dyDescent="0.2">
      <c r="A4" s="36" t="s">
        <v>7</v>
      </c>
      <c r="B4" s="36" t="s">
        <v>8</v>
      </c>
      <c r="C4" s="36" t="s">
        <v>12</v>
      </c>
      <c r="D4" s="36" t="s">
        <v>13</v>
      </c>
      <c r="E4" s="36" t="s">
        <v>101</v>
      </c>
      <c r="F4" s="36" t="s">
        <v>102</v>
      </c>
      <c r="G4" s="36" t="s">
        <v>103</v>
      </c>
      <c r="H4" s="36" t="s">
        <v>104</v>
      </c>
      <c r="I4" s="36" t="s">
        <v>105</v>
      </c>
      <c r="J4" s="36" t="s">
        <v>106</v>
      </c>
      <c r="K4" s="36" t="s">
        <v>107</v>
      </c>
      <c r="L4" s="36" t="s">
        <v>108</v>
      </c>
      <c r="M4" s="55" t="s">
        <v>15</v>
      </c>
      <c r="N4" s="163" t="s">
        <v>109</v>
      </c>
      <c r="O4" s="150"/>
      <c r="P4" s="150"/>
      <c r="Q4" s="150"/>
      <c r="R4" s="32"/>
      <c r="S4" s="32"/>
      <c r="T4" s="32"/>
      <c r="U4" s="32"/>
      <c r="V4" s="32"/>
      <c r="W4" s="32"/>
      <c r="X4" s="32"/>
      <c r="Y4" s="32"/>
      <c r="Z4" s="32"/>
    </row>
    <row r="5" spans="1:26" ht="12.75" customHeight="1" x14ac:dyDescent="0.2">
      <c r="A5" s="152" t="str">
        <f ca="1">IF(ISBLANK(INDIRECT(CONCATENATE("'Full Data'!",A$4,ROW('Full Data'!A3)))),"",INDIRECT(CONCATENATE("'Full Data'!",A$4,ROW('Full Data'!A3))))</f>
        <v>atomic #</v>
      </c>
      <c r="B5" s="152" t="str">
        <f ca="1">IF(ISBLANK(INDIRECT(CONCATENATE("'Full Data'!",B$4,ROW('Full Data'!B3)))),"",INDIRECT(CONCATENATE("'Full Data'!",B$4,ROW('Full Data'!B3))))</f>
        <v>atomic symbol</v>
      </c>
      <c r="C5" s="152" t="str">
        <f ca="1">IF(ISBLANK(INDIRECT(CONCATENATE("'Full Data'!",C$4,ROW('Full Data'!C3)))),"",INDIRECT(CONCATENATE("'Full Data'!",C$4,ROW('Full Data'!C3))))</f>
        <v>English 
element name</v>
      </c>
      <c r="D5" s="152" t="str">
        <f ca="1">IF(ISBLANK(INDIRECT(CONCATENATE("'Full Data'!",D$4,ROW('Full Data'!D3)))),"",INDIRECT(CONCATENATE("'Full Data'!",D$4,ROW('Full Data'!D3))))</f>
        <v>atomic mass (rounded)</v>
      </c>
      <c r="E5" s="152" t="str">
        <f ca="1">IF(ISBLANK(INDIRECT(CONCATENATE("'Full Data'!",E$4,ROW('Full Data'!E3)))),"",INDIRECT(CONCATENATE("'Full Data'!",E$4,ROW('Full Data'!E3))))</f>
        <v>Melting Point, °C</v>
      </c>
      <c r="F5" s="152" t="str">
        <f ca="1">IF(ISBLANK(INDIRECT(CONCATENATE("'Full Data'!",F$4,ROW('Full Data'!F3)))),"",INDIRECT(CONCATENATE("'Full Data'!",F$4,ROW('Full Data'!F3))))</f>
        <v>Boiling Point, °C</v>
      </c>
      <c r="G5" s="152" t="str">
        <f ca="1">IF(ISBLANK(INDIRECT(CONCATENATE("'Full Data'!",G$4,ROW('Full Data'!G3)))),"",INDIRECT(CONCATENATE("'Full Data'!",G$4,ROW('Full Data'!G3))))</f>
        <v>density g/mL</v>
      </c>
      <c r="H5" s="152" t="str">
        <f ca="1">IF(ISBLANK(INDIRECT(CONCATENATE("'Full Data'!",H$4,ROW('Full Data'!H3)))),"",INDIRECT(CONCATENATE("'Full Data'!",H$4,ROW('Full Data'!H3))))</f>
        <v>electronegativity (Pauling)</v>
      </c>
      <c r="I5" s="152" t="str">
        <f ca="1">IF(ISBLANK(INDIRECT(CONCATENATE("'Full Data'!",I$4,ROW('Full Data'!I3)))),"",INDIRECT(CONCATENATE("'Full Data'!",I$4,ROW('Full Data'!I3))))</f>
        <v xml:space="preserve">1st ionization potential (kJ/mol) </v>
      </c>
      <c r="J5" s="152" t="str">
        <f ca="1">IF(ISBLANK(INDIRECT(CONCATENATE("'Full Data'!",J$4,ROW('Full Data'!J3)))),"",INDIRECT(CONCATENATE("'Full Data'!",J$4,ROW('Full Data'!J3))))</f>
        <v>Electron Affinity (kJ/mol)</v>
      </c>
      <c r="K5" s="152" t="str">
        <f ca="1">IF(ISBLANK(INDIRECT(CONCATENATE("'Full Data'!",K$4,ROW('Full Data'!K3)))),"",INDIRECT(CONCATENATE("'Full Data'!",K$4,ROW('Full Data'!K3))))</f>
        <v>radius
(1- ion)
(pm)</v>
      </c>
      <c r="L5" s="152" t="str">
        <f ca="1">IF(ISBLANK(INDIRECT(CONCATENATE("'Full Data'!",L$4,ROW('Full Data'!L3)))),"",INDIRECT(CONCATENATE("'Full Data'!",L$4,ROW('Full Data'!L3))))</f>
        <v>common oxidation states</v>
      </c>
      <c r="M5" s="33"/>
      <c r="N5" s="150"/>
      <c r="O5" s="150"/>
      <c r="P5" s="150"/>
      <c r="Q5" s="150"/>
      <c r="R5" s="33"/>
      <c r="S5" s="33"/>
      <c r="T5" s="33"/>
      <c r="U5" s="33"/>
      <c r="V5" s="33"/>
      <c r="W5" s="33"/>
      <c r="X5" s="33"/>
      <c r="Y5" s="33"/>
      <c r="Z5" s="33"/>
    </row>
    <row r="6" spans="1:26" ht="12.75" customHeight="1" x14ac:dyDescent="0.2">
      <c r="A6" s="129"/>
      <c r="B6" s="129"/>
      <c r="C6" s="129"/>
      <c r="D6" s="129"/>
      <c r="E6" s="129"/>
      <c r="F6" s="129"/>
      <c r="G6" s="129"/>
      <c r="H6" s="129"/>
      <c r="I6" s="129"/>
      <c r="J6" s="129"/>
      <c r="K6" s="129"/>
      <c r="L6" s="129"/>
      <c r="M6" s="33"/>
      <c r="N6" s="150"/>
      <c r="O6" s="150"/>
      <c r="P6" s="150"/>
      <c r="Q6" s="150"/>
      <c r="R6" s="33"/>
      <c r="S6" s="33"/>
      <c r="T6" s="33"/>
      <c r="U6" s="33"/>
      <c r="V6" s="33"/>
      <c r="W6" s="33"/>
      <c r="X6" s="33"/>
      <c r="Y6" s="33"/>
      <c r="Z6" s="33"/>
    </row>
    <row r="7" spans="1:26" ht="12.75" customHeight="1" x14ac:dyDescent="0.2">
      <c r="A7" s="130"/>
      <c r="B7" s="130"/>
      <c r="C7" s="130"/>
      <c r="D7" s="130"/>
      <c r="E7" s="130"/>
      <c r="F7" s="130"/>
      <c r="G7" s="130"/>
      <c r="H7" s="130"/>
      <c r="I7" s="130"/>
      <c r="J7" s="130"/>
      <c r="K7" s="130"/>
      <c r="L7" s="130"/>
      <c r="M7" s="39"/>
      <c r="N7" s="150"/>
      <c r="O7" s="150"/>
      <c r="P7" s="150"/>
      <c r="Q7" s="150"/>
      <c r="R7" s="39"/>
      <c r="S7" s="39"/>
      <c r="T7" s="39"/>
      <c r="U7" s="39"/>
      <c r="V7" s="39"/>
      <c r="W7" s="39"/>
      <c r="X7" s="39"/>
      <c r="Y7" s="39"/>
      <c r="Z7" s="39"/>
    </row>
    <row r="8" spans="1:26" ht="12.75" customHeight="1" x14ac:dyDescent="0.2">
      <c r="A8" s="36"/>
      <c r="B8" s="36"/>
      <c r="C8" s="36"/>
      <c r="D8" s="36"/>
      <c r="E8" s="36"/>
      <c r="F8" s="36"/>
      <c r="G8" s="36"/>
      <c r="H8" s="36"/>
      <c r="I8" s="36"/>
      <c r="J8" s="36"/>
      <c r="K8" s="36"/>
      <c r="L8" s="36"/>
      <c r="M8" s="39"/>
      <c r="N8" s="39"/>
      <c r="O8" s="39"/>
      <c r="P8" s="39"/>
      <c r="Q8" s="39"/>
      <c r="R8" s="39"/>
      <c r="S8" s="39"/>
      <c r="T8" s="39"/>
      <c r="U8" s="39"/>
      <c r="V8" s="39"/>
      <c r="W8" s="39"/>
      <c r="X8" s="39"/>
      <c r="Y8" s="39"/>
      <c r="Z8" s="39"/>
    </row>
    <row r="9" spans="1:26" ht="12.75" customHeight="1" x14ac:dyDescent="0.2">
      <c r="A9" s="40">
        <f ca="1">IF(ISBLANK(INDIRECT(CONCATENATE("'Full Data'!",A$4,ROW('Full Data'!A6)))),"",INDIRECT(CONCATENATE("'Full Data'!",A$4,ROW('Full Data'!A6))))</f>
        <v>1</v>
      </c>
      <c r="B9" s="40" t="str">
        <f ca="1">IF(ISBLANK(INDIRECT(CONCATENATE("'Full Data'!",B$4,ROW('Full Data'!B6)))),"",INDIRECT(CONCATENATE("'Full Data'!",B$4,ROW('Full Data'!B6))))</f>
        <v>H</v>
      </c>
      <c r="C9" s="40" t="str">
        <f ca="1">IF(ISBLANK(INDIRECT(CONCATENATE("'Full Data'!",C$4,ROW('Full Data'!C6)))),"",INDIRECT(CONCATENATE("'Full Data'!",C$4,ROW('Full Data'!C6))))</f>
        <v>hydrogen</v>
      </c>
      <c r="D9" s="40" t="str">
        <f ca="1">IF(ISBLANK(INDIRECT(CONCATENATE("'Full Data'!",D$4,ROW('Full Data'!D6)))),"",INDIRECT(CONCATENATE("'Full Data'!",D$4,ROW('Full Data'!D6))))</f>
        <v>1.008</v>
      </c>
      <c r="E9" s="40">
        <f ca="1">IF(ISBLANK(INDIRECT(CONCATENATE("'Full Data'!",E$4,ROW('Full Data'!E6)))),"",INDIRECT(CONCATENATE("'Full Data'!",E$4,ROW('Full Data'!E6))))</f>
        <v>-259.10000000000002</v>
      </c>
      <c r="F9" s="40">
        <f ca="1">IF(ISBLANK(INDIRECT(CONCATENATE("'Full Data'!",F$4,ROW('Full Data'!F6)))),"",INDIRECT(CONCATENATE("'Full Data'!",F$4,ROW('Full Data'!F6))))</f>
        <v>-252.9</v>
      </c>
      <c r="G9" s="40">
        <f ca="1">IF(ISBLANK(INDIRECT(CONCATENATE("'Full Data'!",G$4,ROW('Full Data'!G6)))),"",INDIRECT(CONCATENATE("'Full Data'!",G$4,ROW('Full Data'!G6))))</f>
        <v>6.9900000000000005E-5</v>
      </c>
      <c r="H9" s="40">
        <f ca="1">IF(ISBLANK(INDIRECT(CONCATENATE("'Full Data'!",H$4,ROW('Full Data'!H6)))),"",INDIRECT(CONCATENATE("'Full Data'!",H$4,ROW('Full Data'!H6))))</f>
        <v>2.2000000000000002</v>
      </c>
      <c r="I9" s="40">
        <f ca="1">IF(ISBLANK(INDIRECT(CONCATENATE("'Full Data'!",I$4,ROW('Full Data'!I6)))),"",INDIRECT(CONCATENATE("'Full Data'!",I$4,ROW('Full Data'!I6))))</f>
        <v>1312</v>
      </c>
      <c r="J9" s="40">
        <f ca="1">IF(ISBLANK(INDIRECT(CONCATENATE("'Full Data'!",J$4,ROW('Full Data'!J6)))),"",INDIRECT(CONCATENATE("'Full Data'!",J$4,ROW('Full Data'!J6))))</f>
        <v>72</v>
      </c>
      <c r="K9" s="40" t="str">
        <f ca="1">IF(ISBLANK(INDIRECT(CONCATENATE("'Full Data'!",K$4,ROW('Full Data'!K6)))),"",INDIRECT(CONCATENATE("'Full Data'!",K$4,ROW('Full Data'!K6))))</f>
        <v/>
      </c>
      <c r="L9" s="41" t="str">
        <f ca="1">IF(ISBLANK(INDIRECT(CONCATENATE("'Full Data'!",L$4,ROW('Full Data'!L6)))),"",INDIRECT(CONCATENATE("'Full Data'!",L$4,ROW('Full Data'!L6))))</f>
        <v>±1</v>
      </c>
      <c r="M9" s="32"/>
      <c r="N9" s="161" t="s">
        <v>110</v>
      </c>
      <c r="O9" s="150"/>
      <c r="P9" s="150"/>
      <c r="Q9" s="150"/>
      <c r="R9" s="150"/>
      <c r="S9" s="42"/>
      <c r="T9" s="32"/>
      <c r="U9" s="32"/>
      <c r="V9" s="32"/>
      <c r="W9" s="32"/>
      <c r="X9" s="32"/>
      <c r="Y9" s="32"/>
      <c r="Z9" s="32"/>
    </row>
    <row r="10" spans="1:26" ht="12.75" customHeight="1" x14ac:dyDescent="0.2">
      <c r="A10" s="40">
        <f ca="1">IF(ISBLANK(INDIRECT(CONCATENATE("'Full Data'!",A$4,ROW('Full Data'!A7)))),"",INDIRECT(CONCATENATE("'Full Data'!",A$4,ROW('Full Data'!A7))))</f>
        <v>2</v>
      </c>
      <c r="B10" s="40" t="str">
        <f ca="1">IF(ISBLANK(INDIRECT(CONCATENATE("'Full Data'!",B$4,ROW('Full Data'!B7)))),"",INDIRECT(CONCATENATE("'Full Data'!",B$4,ROW('Full Data'!B7))))</f>
        <v>He</v>
      </c>
      <c r="C10" s="40" t="str">
        <f ca="1">IF(ISBLANK(INDIRECT(CONCATENATE("'Full Data'!",C$4,ROW('Full Data'!C7)))),"",INDIRECT(CONCATENATE("'Full Data'!",C$4,ROW('Full Data'!C7))))</f>
        <v>helium</v>
      </c>
      <c r="D10" s="40" t="str">
        <f ca="1">IF(ISBLANK(INDIRECT(CONCATENATE("'Full Data'!",D$4,ROW('Full Data'!D7)))),"",INDIRECT(CONCATENATE("'Full Data'!",D$4,ROW('Full Data'!D7))))</f>
        <v>4.003</v>
      </c>
      <c r="E10" s="40">
        <f ca="1">IF(ISBLANK(INDIRECT(CONCATENATE("'Full Data'!",E$4,ROW('Full Data'!E7)))),"",INDIRECT(CONCATENATE("'Full Data'!",E$4,ROW('Full Data'!E7))))</f>
        <v>-272.2</v>
      </c>
      <c r="F10" s="40">
        <f ca="1">IF(ISBLANK(INDIRECT(CONCATENATE("'Full Data'!",F$4,ROW('Full Data'!F7)))),"",INDIRECT(CONCATENATE("'Full Data'!",F$4,ROW('Full Data'!F7))))</f>
        <v>-268.89999999999998</v>
      </c>
      <c r="G10" s="40">
        <f ca="1">IF(ISBLANK(INDIRECT(CONCATENATE("'Full Data'!",G$4,ROW('Full Data'!G7)))),"",INDIRECT(CONCATENATE("'Full Data'!",G$4,ROW('Full Data'!G7))))</f>
        <v>1.7899999999999999E-4</v>
      </c>
      <c r="H10" s="40" t="str">
        <f ca="1">IF(ISBLANK(INDIRECT(CONCATENATE("'Full Data'!",H$4,ROW('Full Data'!H7)))),"",INDIRECT(CONCATENATE("'Full Data'!",H$4,ROW('Full Data'!H7))))</f>
        <v/>
      </c>
      <c r="I10" s="40">
        <f ca="1">IF(ISBLANK(INDIRECT(CONCATENATE("'Full Data'!",I$4,ROW('Full Data'!I7)))),"",INDIRECT(CONCATENATE("'Full Data'!",I$4,ROW('Full Data'!I7))))</f>
        <v>2372</v>
      </c>
      <c r="J10" s="56" t="str">
        <f ca="1">IF(ISBLANK(INDIRECT(CONCATENATE("'Full Data'!",J$4,ROW('Full Data'!J7)))),"",INDIRECT(CONCATENATE("'Full Data'!",J$4,ROW('Full Data'!J7))))</f>
        <v>&lt;0</v>
      </c>
      <c r="K10" s="40" t="str">
        <f ca="1">IF(ISBLANK(INDIRECT(CONCATENATE("'Full Data'!",K$4,ROW('Full Data'!K7)))),"",INDIRECT(CONCATENATE("'Full Data'!",K$4,ROW('Full Data'!K7))))</f>
        <v/>
      </c>
      <c r="L10" s="41" t="str">
        <f ca="1">IF(ISBLANK(INDIRECT(CONCATENATE("'Full Data'!",L$4,ROW('Full Data'!L7)))),"",INDIRECT(CONCATENATE("'Full Data'!",L$4,ROW('Full Data'!L7))))</f>
        <v>0</v>
      </c>
      <c r="M10" s="32"/>
      <c r="N10" s="150"/>
      <c r="O10" s="150"/>
      <c r="P10" s="150"/>
      <c r="Q10" s="150"/>
      <c r="R10" s="150"/>
      <c r="S10" s="42"/>
      <c r="T10" s="32"/>
      <c r="U10" s="32"/>
      <c r="V10" s="32"/>
      <c r="W10" s="32"/>
      <c r="X10" s="32"/>
      <c r="Y10" s="32"/>
      <c r="Z10" s="32"/>
    </row>
    <row r="11" spans="1:26" ht="12.75" customHeight="1" x14ac:dyDescent="0.2">
      <c r="A11" s="40">
        <f ca="1">IF(ISBLANK(INDIRECT(CONCATENATE("'Full Data'!",A$4,ROW('Full Data'!A8)))),"",INDIRECT(CONCATENATE("'Full Data'!",A$4,ROW('Full Data'!A8))))</f>
        <v>3</v>
      </c>
      <c r="B11" s="40" t="str">
        <f ca="1">IF(ISBLANK(INDIRECT(CONCATENATE("'Full Data'!",B$4,ROW('Full Data'!B8)))),"",INDIRECT(CONCATENATE("'Full Data'!",B$4,ROW('Full Data'!B8))))</f>
        <v>Li</v>
      </c>
      <c r="C11" s="40" t="str">
        <f ca="1">IF(ISBLANK(INDIRECT(CONCATENATE("'Full Data'!",C$4,ROW('Full Data'!C8)))),"",INDIRECT(CONCATENATE("'Full Data'!",C$4,ROW('Full Data'!C8))))</f>
        <v>lithium</v>
      </c>
      <c r="D11" s="40" t="str">
        <f ca="1">IF(ISBLANK(INDIRECT(CONCATENATE("'Full Data'!",D$4,ROW('Full Data'!D8)))),"",INDIRECT(CONCATENATE("'Full Data'!",D$4,ROW('Full Data'!D8))))</f>
        <v>6.968</v>
      </c>
      <c r="E11" s="40">
        <f ca="1">IF(ISBLANK(INDIRECT(CONCATENATE("'Full Data'!",E$4,ROW('Full Data'!E8)))),"",INDIRECT(CONCATENATE("'Full Data'!",E$4,ROW('Full Data'!E8))))</f>
        <v>180.5</v>
      </c>
      <c r="F11" s="40">
        <f ca="1">IF(ISBLANK(INDIRECT(CONCATENATE("'Full Data'!",F$4,ROW('Full Data'!F8)))),"",INDIRECT(CONCATENATE("'Full Data'!",F$4,ROW('Full Data'!F8))))</f>
        <v>1342</v>
      </c>
      <c r="G11" s="40">
        <f ca="1">IF(ISBLANK(INDIRECT(CONCATENATE("'Full Data'!",G$4,ROW('Full Data'!G8)))),"",INDIRECT(CONCATENATE("'Full Data'!",G$4,ROW('Full Data'!G8))))</f>
        <v>0.54300000000000004</v>
      </c>
      <c r="H11" s="40">
        <f ca="1">IF(ISBLANK(INDIRECT(CONCATENATE("'Full Data'!",H$4,ROW('Full Data'!H8)))),"",INDIRECT(CONCATENATE("'Full Data'!",H$4,ROW('Full Data'!H8))))</f>
        <v>0.98</v>
      </c>
      <c r="I11" s="40">
        <f ca="1">IF(ISBLANK(INDIRECT(CONCATENATE("'Full Data'!",I$4,ROW('Full Data'!I8)))),"",INDIRECT(CONCATENATE("'Full Data'!",I$4,ROW('Full Data'!I8))))</f>
        <v>520</v>
      </c>
      <c r="J11" s="40">
        <f ca="1">IF(ISBLANK(INDIRECT(CONCATENATE("'Full Data'!",J$4,ROW('Full Data'!J8)))),"",INDIRECT(CONCATENATE("'Full Data'!",J$4,ROW('Full Data'!J8))))</f>
        <v>60</v>
      </c>
      <c r="K11" s="40" t="str">
        <f ca="1">IF(ISBLANK(INDIRECT(CONCATENATE("'Full Data'!",K$4,ROW('Full Data'!K8)))),"",INDIRECT(CONCATENATE("'Full Data'!",K$4,ROW('Full Data'!K8))))</f>
        <v/>
      </c>
      <c r="L11" s="41" t="str">
        <f ca="1">IF(ISBLANK(INDIRECT(CONCATENATE("'Full Data'!",L$4,ROW('Full Data'!L8)))),"",INDIRECT(CONCATENATE("'Full Data'!",L$4,ROW('Full Data'!L8))))</f>
        <v>+1</v>
      </c>
      <c r="M11" s="32"/>
      <c r="N11" s="150"/>
      <c r="O11" s="150"/>
      <c r="P11" s="150"/>
      <c r="Q11" s="150"/>
      <c r="R11" s="150"/>
      <c r="S11" s="42"/>
      <c r="T11" s="32"/>
      <c r="U11" s="32"/>
      <c r="V11" s="32"/>
      <c r="W11" s="32"/>
      <c r="X11" s="32"/>
      <c r="Y11" s="32"/>
      <c r="Z11" s="32"/>
    </row>
    <row r="12" spans="1:26" ht="12.75" customHeight="1" x14ac:dyDescent="0.2">
      <c r="A12" s="40">
        <f ca="1">IF(ISBLANK(INDIRECT(CONCATENATE("'Full Data'!",A$4,ROW('Full Data'!A9)))),"",INDIRECT(CONCATENATE("'Full Data'!",A$4,ROW('Full Data'!A9))))</f>
        <v>4</v>
      </c>
      <c r="B12" s="40" t="str">
        <f ca="1">IF(ISBLANK(INDIRECT(CONCATENATE("'Full Data'!",B$4,ROW('Full Data'!B9)))),"",INDIRECT(CONCATENATE("'Full Data'!",B$4,ROW('Full Data'!B9))))</f>
        <v>Be</v>
      </c>
      <c r="C12" s="40" t="str">
        <f ca="1">IF(ISBLANK(INDIRECT(CONCATENATE("'Full Data'!",C$4,ROW('Full Data'!C9)))),"",INDIRECT(CONCATENATE("'Full Data'!",C$4,ROW('Full Data'!C9))))</f>
        <v>beryllium</v>
      </c>
      <c r="D12" s="40" t="str">
        <f ca="1">IF(ISBLANK(INDIRECT(CONCATENATE("'Full Data'!",D$4,ROW('Full Data'!D9)))),"",INDIRECT(CONCATENATE("'Full Data'!",D$4,ROW('Full Data'!D9))))</f>
        <v>9.012</v>
      </c>
      <c r="E12" s="40">
        <f ca="1">IF(ISBLANK(INDIRECT(CONCATENATE("'Full Data'!",E$4,ROW('Full Data'!E9)))),"",INDIRECT(CONCATENATE("'Full Data'!",E$4,ROW('Full Data'!E9))))</f>
        <v>1278</v>
      </c>
      <c r="F12" s="40">
        <f ca="1">IF(ISBLANK(INDIRECT(CONCATENATE("'Full Data'!",F$4,ROW('Full Data'!F9)))),"",INDIRECT(CONCATENATE("'Full Data'!",F$4,ROW('Full Data'!F9))))</f>
        <v>2970</v>
      </c>
      <c r="G12" s="40">
        <f ca="1">IF(ISBLANK(INDIRECT(CONCATENATE("'Full Data'!",G$4,ROW('Full Data'!G9)))),"",INDIRECT(CONCATENATE("'Full Data'!",G$4,ROW('Full Data'!G9))))</f>
        <v>1.85</v>
      </c>
      <c r="H12" s="40">
        <f ca="1">IF(ISBLANK(INDIRECT(CONCATENATE("'Full Data'!",H$4,ROW('Full Data'!H9)))),"",INDIRECT(CONCATENATE("'Full Data'!",H$4,ROW('Full Data'!H9))))</f>
        <v>1.57</v>
      </c>
      <c r="I12" s="40">
        <f ca="1">IF(ISBLANK(INDIRECT(CONCATENATE("'Full Data'!",I$4,ROW('Full Data'!I9)))),"",INDIRECT(CONCATENATE("'Full Data'!",I$4,ROW('Full Data'!I9))))</f>
        <v>899</v>
      </c>
      <c r="J12" s="56" t="str">
        <f ca="1">IF(ISBLANK(INDIRECT(CONCATENATE("'Full Data'!",J$4,ROW('Full Data'!J9)))),"",INDIRECT(CONCATENATE("'Full Data'!",J$4,ROW('Full Data'!J9))))</f>
        <v>&lt;0</v>
      </c>
      <c r="K12" s="40" t="str">
        <f ca="1">IF(ISBLANK(INDIRECT(CONCATENATE("'Full Data'!",K$4,ROW('Full Data'!K9)))),"",INDIRECT(CONCATENATE("'Full Data'!",K$4,ROW('Full Data'!K9))))</f>
        <v/>
      </c>
      <c r="L12" s="41" t="str">
        <f ca="1">IF(ISBLANK(INDIRECT(CONCATENATE("'Full Data'!",L$4,ROW('Full Data'!L9)))),"",INDIRECT(CONCATENATE("'Full Data'!",L$4,ROW('Full Data'!L9))))</f>
        <v>+2</v>
      </c>
      <c r="M12" s="32"/>
      <c r="N12" s="150"/>
      <c r="O12" s="150"/>
      <c r="P12" s="150"/>
      <c r="Q12" s="150"/>
      <c r="R12" s="150"/>
      <c r="S12" s="42"/>
      <c r="T12" s="32"/>
      <c r="U12" s="32"/>
      <c r="V12" s="32"/>
      <c r="W12" s="32"/>
      <c r="X12" s="32"/>
      <c r="Y12" s="32"/>
      <c r="Z12" s="32"/>
    </row>
    <row r="13" spans="1:26" ht="12.75" customHeight="1" x14ac:dyDescent="0.2">
      <c r="A13" s="40">
        <f ca="1">IF(ISBLANK(INDIRECT(CONCATENATE("'Full Data'!",A$4,ROW('Full Data'!A10)))),"",INDIRECT(CONCATENATE("'Full Data'!",A$4,ROW('Full Data'!A10))))</f>
        <v>5</v>
      </c>
      <c r="B13" s="40" t="str">
        <f ca="1">IF(ISBLANK(INDIRECT(CONCATENATE("'Full Data'!",B$4,ROW('Full Data'!B10)))),"",INDIRECT(CONCATENATE("'Full Data'!",B$4,ROW('Full Data'!B10))))</f>
        <v>B</v>
      </c>
      <c r="C13" s="40" t="str">
        <f ca="1">IF(ISBLANK(INDIRECT(CONCATENATE("'Full Data'!",C$4,ROW('Full Data'!C10)))),"",INDIRECT(CONCATENATE("'Full Data'!",C$4,ROW('Full Data'!C10))))</f>
        <v>boron</v>
      </c>
      <c r="D13" s="40" t="str">
        <f ca="1">IF(ISBLANK(INDIRECT(CONCATENATE("'Full Data'!",D$4,ROW('Full Data'!D10)))),"",INDIRECT(CONCATENATE("'Full Data'!",D$4,ROW('Full Data'!D10))))</f>
        <v>10.81</v>
      </c>
      <c r="E13" s="40">
        <f ca="1">IF(ISBLANK(INDIRECT(CONCATENATE("'Full Data'!",E$4,ROW('Full Data'!E10)))),"",INDIRECT(CONCATENATE("'Full Data'!",E$4,ROW('Full Data'!E10))))</f>
        <v>2079</v>
      </c>
      <c r="F13" s="40">
        <f ca="1">IF(ISBLANK(INDIRECT(CONCATENATE("'Full Data'!",F$4,ROW('Full Data'!F10)))),"",INDIRECT(CONCATENATE("'Full Data'!",F$4,ROW('Full Data'!F10))))</f>
        <v>2550</v>
      </c>
      <c r="G13" s="40">
        <f ca="1">IF(ISBLANK(INDIRECT(CONCATENATE("'Full Data'!",G$4,ROW('Full Data'!G10)))),"",INDIRECT(CONCATENATE("'Full Data'!",G$4,ROW('Full Data'!G10))))</f>
        <v>2.34</v>
      </c>
      <c r="H13" s="40">
        <f ca="1">IF(ISBLANK(INDIRECT(CONCATENATE("'Full Data'!",H$4,ROW('Full Data'!H10)))),"",INDIRECT(CONCATENATE("'Full Data'!",H$4,ROW('Full Data'!H10))))</f>
        <v>2.04</v>
      </c>
      <c r="I13" s="40">
        <f ca="1">IF(ISBLANK(INDIRECT(CONCATENATE("'Full Data'!",I$4,ROW('Full Data'!I10)))),"",INDIRECT(CONCATENATE("'Full Data'!",I$4,ROW('Full Data'!I10))))</f>
        <v>801</v>
      </c>
      <c r="J13" s="40">
        <f ca="1">IF(ISBLANK(INDIRECT(CONCATENATE("'Full Data'!",J$4,ROW('Full Data'!J10)))),"",INDIRECT(CONCATENATE("'Full Data'!",J$4,ROW('Full Data'!J10))))</f>
        <v>27</v>
      </c>
      <c r="K13" s="40" t="str">
        <f ca="1">IF(ISBLANK(INDIRECT(CONCATENATE("'Full Data'!",K$4,ROW('Full Data'!K10)))),"",INDIRECT(CONCATENATE("'Full Data'!",K$4,ROW('Full Data'!K10))))</f>
        <v/>
      </c>
      <c r="L13" s="41" t="str">
        <f ca="1">IF(ISBLANK(INDIRECT(CONCATENATE("'Full Data'!",L$4,ROW('Full Data'!L10)))),"",INDIRECT(CONCATENATE("'Full Data'!",L$4,ROW('Full Data'!L10))))</f>
        <v>+3</v>
      </c>
      <c r="M13" s="32"/>
      <c r="N13" s="150"/>
      <c r="O13" s="150"/>
      <c r="P13" s="150"/>
      <c r="Q13" s="150"/>
      <c r="R13" s="150"/>
      <c r="S13" s="42"/>
      <c r="T13" s="32"/>
      <c r="U13" s="32"/>
      <c r="V13" s="32"/>
      <c r="W13" s="32"/>
      <c r="X13" s="32"/>
      <c r="Y13" s="32"/>
      <c r="Z13" s="32"/>
    </row>
    <row r="14" spans="1:26" ht="12.75" customHeight="1" x14ac:dyDescent="0.2">
      <c r="A14" s="40">
        <f ca="1">IF(ISBLANK(INDIRECT(CONCATENATE("'Full Data'!",A$4,ROW('Full Data'!A11)))),"",INDIRECT(CONCATENATE("'Full Data'!",A$4,ROW('Full Data'!A11))))</f>
        <v>6</v>
      </c>
      <c r="B14" s="40" t="str">
        <f ca="1">IF(ISBLANK(INDIRECT(CONCATENATE("'Full Data'!",B$4,ROW('Full Data'!B11)))),"",INDIRECT(CONCATENATE("'Full Data'!",B$4,ROW('Full Data'!B11))))</f>
        <v>C</v>
      </c>
      <c r="C14" s="40" t="str">
        <f ca="1">IF(ISBLANK(INDIRECT(CONCATENATE("'Full Data'!",C$4,ROW('Full Data'!C11)))),"",INDIRECT(CONCATENATE("'Full Data'!",C$4,ROW('Full Data'!C11))))</f>
        <v>carbon</v>
      </c>
      <c r="D14" s="40" t="str">
        <f ca="1">IF(ISBLANK(INDIRECT(CONCATENATE("'Full Data'!",D$4,ROW('Full Data'!D11)))),"",INDIRECT(CONCATENATE("'Full Data'!",D$4,ROW('Full Data'!D11))))</f>
        <v>12.01</v>
      </c>
      <c r="E14" s="40">
        <f ca="1">IF(ISBLANK(INDIRECT(CONCATENATE("'Full Data'!",E$4,ROW('Full Data'!E11)))),"",INDIRECT(CONCATENATE("'Full Data'!",E$4,ROW('Full Data'!E11))))</f>
        <v>3367</v>
      </c>
      <c r="F14" s="40">
        <f ca="1">IF(ISBLANK(INDIRECT(CONCATENATE("'Full Data'!",F$4,ROW('Full Data'!F11)))),"",INDIRECT(CONCATENATE("'Full Data'!",F$4,ROW('Full Data'!F11))))</f>
        <v>4827</v>
      </c>
      <c r="G14" s="40">
        <f ca="1">IF(ISBLANK(INDIRECT(CONCATENATE("'Full Data'!",G$4,ROW('Full Data'!G11)))),"",INDIRECT(CONCATENATE("'Full Data'!",G$4,ROW('Full Data'!G11))))</f>
        <v>2.25</v>
      </c>
      <c r="H14" s="40">
        <f ca="1">IF(ISBLANK(INDIRECT(CONCATENATE("'Full Data'!",H$4,ROW('Full Data'!H11)))),"",INDIRECT(CONCATENATE("'Full Data'!",H$4,ROW('Full Data'!H11))))</f>
        <v>2.5499999999999998</v>
      </c>
      <c r="I14" s="40">
        <f ca="1">IF(ISBLANK(INDIRECT(CONCATENATE("'Full Data'!",I$4,ROW('Full Data'!I11)))),"",INDIRECT(CONCATENATE("'Full Data'!",I$4,ROW('Full Data'!I11))))</f>
        <v>1086</v>
      </c>
      <c r="J14" s="40">
        <f ca="1">IF(ISBLANK(INDIRECT(CONCATENATE("'Full Data'!",J$4,ROW('Full Data'!J11)))),"",INDIRECT(CONCATENATE("'Full Data'!",J$4,ROW('Full Data'!J11))))</f>
        <v>122</v>
      </c>
      <c r="K14" s="40" t="str">
        <f ca="1">IF(ISBLANK(INDIRECT(CONCATENATE("'Full Data'!",K$4,ROW('Full Data'!K11)))),"",INDIRECT(CONCATENATE("'Full Data'!",K$4,ROW('Full Data'!K11))))</f>
        <v/>
      </c>
      <c r="L14" s="41" t="str">
        <f ca="1">IF(ISBLANK(INDIRECT(CONCATENATE("'Full Data'!",L$4,ROW('Full Data'!L11)))),"",INDIRECT(CONCATENATE("'Full Data'!",L$4,ROW('Full Data'!L11))))</f>
        <v>±4</v>
      </c>
      <c r="M14" s="32"/>
      <c r="N14" s="150"/>
      <c r="O14" s="150"/>
      <c r="P14" s="150"/>
      <c r="Q14" s="150"/>
      <c r="R14" s="150"/>
      <c r="S14" s="42"/>
      <c r="T14" s="32"/>
      <c r="U14" s="32"/>
      <c r="V14" s="32"/>
      <c r="W14" s="32"/>
      <c r="X14" s="32"/>
      <c r="Y14" s="32"/>
      <c r="Z14" s="32"/>
    </row>
    <row r="15" spans="1:26" ht="12.75" customHeight="1" x14ac:dyDescent="0.2">
      <c r="A15" s="40">
        <f ca="1">IF(ISBLANK(INDIRECT(CONCATENATE("'Full Data'!",A$4,ROW('Full Data'!A12)))),"",INDIRECT(CONCATENATE("'Full Data'!",A$4,ROW('Full Data'!A12))))</f>
        <v>7</v>
      </c>
      <c r="B15" s="40" t="str">
        <f ca="1">IF(ISBLANK(INDIRECT(CONCATENATE("'Full Data'!",B$4,ROW('Full Data'!B12)))),"",INDIRECT(CONCATENATE("'Full Data'!",B$4,ROW('Full Data'!B12))))</f>
        <v>N</v>
      </c>
      <c r="C15" s="40" t="str">
        <f ca="1">IF(ISBLANK(INDIRECT(CONCATENATE("'Full Data'!",C$4,ROW('Full Data'!C12)))),"",INDIRECT(CONCATENATE("'Full Data'!",C$4,ROW('Full Data'!C12))))</f>
        <v>nitrogen</v>
      </c>
      <c r="D15" s="40" t="str">
        <f ca="1">IF(ISBLANK(INDIRECT(CONCATENATE("'Full Data'!",D$4,ROW('Full Data'!D12)))),"",INDIRECT(CONCATENATE("'Full Data'!",D$4,ROW('Full Data'!D12))))</f>
        <v>14.01</v>
      </c>
      <c r="E15" s="40">
        <f ca="1">IF(ISBLANK(INDIRECT(CONCATENATE("'Full Data'!",E$4,ROW('Full Data'!E12)))),"",INDIRECT(CONCATENATE("'Full Data'!",E$4,ROW('Full Data'!E12))))</f>
        <v>-209.9</v>
      </c>
      <c r="F15" s="40">
        <f ca="1">IF(ISBLANK(INDIRECT(CONCATENATE("'Full Data'!",F$4,ROW('Full Data'!F12)))),"",INDIRECT(CONCATENATE("'Full Data'!",F$4,ROW('Full Data'!F12))))</f>
        <v>-195.8</v>
      </c>
      <c r="G15" s="40">
        <f ca="1">IF(ISBLANK(INDIRECT(CONCATENATE("'Full Data'!",G$4,ROW('Full Data'!G12)))),"",INDIRECT(CONCATENATE("'Full Data'!",G$4,ROW('Full Data'!G12))))</f>
        <v>1.25E-3</v>
      </c>
      <c r="H15" s="40">
        <f ca="1">IF(ISBLANK(INDIRECT(CONCATENATE("'Full Data'!",H$4,ROW('Full Data'!H12)))),"",INDIRECT(CONCATENATE("'Full Data'!",H$4,ROW('Full Data'!H12))))</f>
        <v>3.04</v>
      </c>
      <c r="I15" s="40">
        <f ca="1">IF(ISBLANK(INDIRECT(CONCATENATE("'Full Data'!",I$4,ROW('Full Data'!I12)))),"",INDIRECT(CONCATENATE("'Full Data'!",I$4,ROW('Full Data'!I12))))</f>
        <v>1402</v>
      </c>
      <c r="J15" s="56" t="str">
        <f ca="1">IF(ISBLANK(INDIRECT(CONCATENATE("'Full Data'!",J$4,ROW('Full Data'!J12)))),"",INDIRECT(CONCATENATE("'Full Data'!",J$4,ROW('Full Data'!J12))))</f>
        <v>&lt;0</v>
      </c>
      <c r="K15" s="40" t="str">
        <f ca="1">IF(ISBLANK(INDIRECT(CONCATENATE("'Full Data'!",K$4,ROW('Full Data'!K12)))),"",INDIRECT(CONCATENATE("'Full Data'!",K$4,ROW('Full Data'!K12))))</f>
        <v/>
      </c>
      <c r="L15" s="41" t="str">
        <f ca="1">IF(ISBLANK(INDIRECT(CONCATENATE("'Full Data'!",L$4,ROW('Full Data'!L12)))),"",INDIRECT(CONCATENATE("'Full Data'!",L$4,ROW('Full Data'!L12))))</f>
        <v>−3</v>
      </c>
      <c r="M15" s="32"/>
      <c r="N15" s="150"/>
      <c r="O15" s="150"/>
      <c r="P15" s="150"/>
      <c r="Q15" s="150"/>
      <c r="R15" s="150"/>
      <c r="S15" s="42"/>
      <c r="T15" s="32"/>
      <c r="U15" s="32"/>
      <c r="V15" s="32"/>
      <c r="W15" s="32"/>
      <c r="X15" s="32"/>
      <c r="Y15" s="32"/>
      <c r="Z15" s="32"/>
    </row>
    <row r="16" spans="1:26" ht="12.75" customHeight="1" x14ac:dyDescent="0.2">
      <c r="A16" s="40">
        <f ca="1">IF(ISBLANK(INDIRECT(CONCATENATE("'Full Data'!",A$4,ROW('Full Data'!A13)))),"",INDIRECT(CONCATENATE("'Full Data'!",A$4,ROW('Full Data'!A13))))</f>
        <v>8</v>
      </c>
      <c r="B16" s="40" t="str">
        <f ca="1">IF(ISBLANK(INDIRECT(CONCATENATE("'Full Data'!",B$4,ROW('Full Data'!B13)))),"",INDIRECT(CONCATENATE("'Full Data'!",B$4,ROW('Full Data'!B13))))</f>
        <v>O</v>
      </c>
      <c r="C16" s="40" t="str">
        <f ca="1">IF(ISBLANK(INDIRECT(CONCATENATE("'Full Data'!",C$4,ROW('Full Data'!C13)))),"",INDIRECT(CONCATENATE("'Full Data'!",C$4,ROW('Full Data'!C13))))</f>
        <v>oxygen</v>
      </c>
      <c r="D16" s="40" t="str">
        <f ca="1">IF(ISBLANK(INDIRECT(CONCATENATE("'Full Data'!",D$4,ROW('Full Data'!D13)))),"",INDIRECT(CONCATENATE("'Full Data'!",D$4,ROW('Full Data'!D13))))</f>
        <v>16.00</v>
      </c>
      <c r="E16" s="40">
        <f ca="1">IF(ISBLANK(INDIRECT(CONCATENATE("'Full Data'!",E$4,ROW('Full Data'!E13)))),"",INDIRECT(CONCATENATE("'Full Data'!",E$4,ROW('Full Data'!E13))))</f>
        <v>-218.4</v>
      </c>
      <c r="F16" s="40">
        <f ca="1">IF(ISBLANK(INDIRECT(CONCATENATE("'Full Data'!",F$4,ROW('Full Data'!F13)))),"",INDIRECT(CONCATENATE("'Full Data'!",F$4,ROW('Full Data'!F13))))</f>
        <v>-183</v>
      </c>
      <c r="G16" s="40">
        <f ca="1">IF(ISBLANK(INDIRECT(CONCATENATE("'Full Data'!",G$4,ROW('Full Data'!G13)))),"",INDIRECT(CONCATENATE("'Full Data'!",G$4,ROW('Full Data'!G13))))</f>
        <v>1.4300000000000001E-3</v>
      </c>
      <c r="H16" s="40">
        <f ca="1">IF(ISBLANK(INDIRECT(CONCATENATE("'Full Data'!",H$4,ROW('Full Data'!H13)))),"",INDIRECT(CONCATENATE("'Full Data'!",H$4,ROW('Full Data'!H13))))</f>
        <v>3.44</v>
      </c>
      <c r="I16" s="40">
        <f ca="1">IF(ISBLANK(INDIRECT(CONCATENATE("'Full Data'!",I$4,ROW('Full Data'!I13)))),"",INDIRECT(CONCATENATE("'Full Data'!",I$4,ROW('Full Data'!I13))))</f>
        <v>1314</v>
      </c>
      <c r="J16" s="40">
        <f ca="1">IF(ISBLANK(INDIRECT(CONCATENATE("'Full Data'!",J$4,ROW('Full Data'!J13)))),"",INDIRECT(CONCATENATE("'Full Data'!",J$4,ROW('Full Data'!J13))))</f>
        <v>141</v>
      </c>
      <c r="K16" s="40" t="str">
        <f ca="1">IF(ISBLANK(INDIRECT(CONCATENATE("'Full Data'!",K$4,ROW('Full Data'!K13)))),"",INDIRECT(CONCATENATE("'Full Data'!",K$4,ROW('Full Data'!K13))))</f>
        <v/>
      </c>
      <c r="L16" s="41" t="str">
        <f ca="1">IF(ISBLANK(INDIRECT(CONCATENATE("'Full Data'!",L$4,ROW('Full Data'!L13)))),"",INDIRECT(CONCATENATE("'Full Data'!",L$4,ROW('Full Data'!L13))))</f>
        <v>−2</v>
      </c>
      <c r="M16" s="32"/>
      <c r="N16" s="150"/>
      <c r="O16" s="150"/>
      <c r="P16" s="150"/>
      <c r="Q16" s="150"/>
      <c r="R16" s="150"/>
      <c r="S16" s="42"/>
      <c r="T16" s="32"/>
      <c r="U16" s="32"/>
      <c r="V16" s="32"/>
      <c r="W16" s="32"/>
      <c r="X16" s="32"/>
      <c r="Y16" s="32"/>
      <c r="Z16" s="32"/>
    </row>
    <row r="17" spans="1:26" ht="12.75" customHeight="1" x14ac:dyDescent="0.2">
      <c r="A17" s="40">
        <f ca="1">IF(ISBLANK(INDIRECT(CONCATENATE("'Full Data'!",A$4,ROW('Full Data'!A14)))),"",INDIRECT(CONCATENATE("'Full Data'!",A$4,ROW('Full Data'!A14))))</f>
        <v>9</v>
      </c>
      <c r="B17" s="40" t="str">
        <f ca="1">IF(ISBLANK(INDIRECT(CONCATENATE("'Full Data'!",B$4,ROW('Full Data'!B14)))),"",INDIRECT(CONCATENATE("'Full Data'!",B$4,ROW('Full Data'!B14))))</f>
        <v>F</v>
      </c>
      <c r="C17" s="40" t="str">
        <f ca="1">IF(ISBLANK(INDIRECT(CONCATENATE("'Full Data'!",C$4,ROW('Full Data'!C14)))),"",INDIRECT(CONCATENATE("'Full Data'!",C$4,ROW('Full Data'!C14))))</f>
        <v>fluorine</v>
      </c>
      <c r="D17" s="40" t="str">
        <f ca="1">IF(ISBLANK(INDIRECT(CONCATENATE("'Full Data'!",D$4,ROW('Full Data'!D14)))),"",INDIRECT(CONCATENATE("'Full Data'!",D$4,ROW('Full Data'!D14))))</f>
        <v>19.00</v>
      </c>
      <c r="E17" s="40">
        <f ca="1">IF(ISBLANK(INDIRECT(CONCATENATE("'Full Data'!",E$4,ROW('Full Data'!E14)))),"",INDIRECT(CONCATENATE("'Full Data'!",E$4,ROW('Full Data'!E14))))</f>
        <v>-219.8</v>
      </c>
      <c r="F17" s="40">
        <f ca="1">IF(ISBLANK(INDIRECT(CONCATENATE("'Full Data'!",F$4,ROW('Full Data'!F14)))),"",INDIRECT(CONCATENATE("'Full Data'!",F$4,ROW('Full Data'!F14))))</f>
        <v>-188.1</v>
      </c>
      <c r="G17" s="40">
        <f ca="1">IF(ISBLANK(INDIRECT(CONCATENATE("'Full Data'!",G$4,ROW('Full Data'!G14)))),"",INDIRECT(CONCATENATE("'Full Data'!",G$4,ROW('Full Data'!G14))))</f>
        <v>1.6999999999999999E-3</v>
      </c>
      <c r="H17" s="40">
        <f ca="1">IF(ISBLANK(INDIRECT(CONCATENATE("'Full Data'!",H$4,ROW('Full Data'!H14)))),"",INDIRECT(CONCATENATE("'Full Data'!",H$4,ROW('Full Data'!H14))))</f>
        <v>3.98</v>
      </c>
      <c r="I17" s="40">
        <f ca="1">IF(ISBLANK(INDIRECT(CONCATENATE("'Full Data'!",I$4,ROW('Full Data'!I14)))),"",INDIRECT(CONCATENATE("'Full Data'!",I$4,ROW('Full Data'!I14))))</f>
        <v>1681</v>
      </c>
      <c r="J17" s="40">
        <f ca="1">IF(ISBLANK(INDIRECT(CONCATENATE("'Full Data'!",J$4,ROW('Full Data'!J14)))),"",INDIRECT(CONCATENATE("'Full Data'!",J$4,ROW('Full Data'!J14))))</f>
        <v>328</v>
      </c>
      <c r="K17" s="40">
        <f ca="1">IF(ISBLANK(INDIRECT(CONCATENATE("'Full Data'!",K$4,ROW('Full Data'!K14)))),"",INDIRECT(CONCATENATE("'Full Data'!",K$4,ROW('Full Data'!K14))))</f>
        <v>119</v>
      </c>
      <c r="L17" s="41" t="str">
        <f ca="1">IF(ISBLANK(INDIRECT(CONCATENATE("'Full Data'!",L$4,ROW('Full Data'!L14)))),"",INDIRECT(CONCATENATE("'Full Data'!",L$4,ROW('Full Data'!L14))))</f>
        <v>−1</v>
      </c>
      <c r="M17" s="32"/>
      <c r="N17" s="150"/>
      <c r="O17" s="150"/>
      <c r="P17" s="150"/>
      <c r="Q17" s="150"/>
      <c r="R17" s="150"/>
      <c r="S17" s="42"/>
      <c r="T17" s="32"/>
      <c r="U17" s="32"/>
      <c r="V17" s="32"/>
      <c r="W17" s="32"/>
      <c r="X17" s="32"/>
      <c r="Y17" s="32"/>
      <c r="Z17" s="32"/>
    </row>
    <row r="18" spans="1:26" ht="12.75" customHeight="1" x14ac:dyDescent="0.2">
      <c r="A18" s="40">
        <f ca="1">IF(ISBLANK(INDIRECT(CONCATENATE("'Full Data'!",A$4,ROW('Full Data'!A15)))),"",INDIRECT(CONCATENATE("'Full Data'!",A$4,ROW('Full Data'!A15))))</f>
        <v>10</v>
      </c>
      <c r="B18" s="40" t="str">
        <f ca="1">IF(ISBLANK(INDIRECT(CONCATENATE("'Full Data'!",B$4,ROW('Full Data'!B15)))),"",INDIRECT(CONCATENATE("'Full Data'!",B$4,ROW('Full Data'!B15))))</f>
        <v>Ne</v>
      </c>
      <c r="C18" s="40" t="str">
        <f ca="1">IF(ISBLANK(INDIRECT(CONCATENATE("'Full Data'!",C$4,ROW('Full Data'!C15)))),"",INDIRECT(CONCATENATE("'Full Data'!",C$4,ROW('Full Data'!C15))))</f>
        <v>neon</v>
      </c>
      <c r="D18" s="40" t="str">
        <f ca="1">IF(ISBLANK(INDIRECT(CONCATENATE("'Full Data'!",D$4,ROW('Full Data'!D15)))),"",INDIRECT(CONCATENATE("'Full Data'!",D$4,ROW('Full Data'!D15))))</f>
        <v>20.18</v>
      </c>
      <c r="E18" s="40">
        <f ca="1">IF(ISBLANK(INDIRECT(CONCATENATE("'Full Data'!",E$4,ROW('Full Data'!E15)))),"",INDIRECT(CONCATENATE("'Full Data'!",E$4,ROW('Full Data'!E15))))</f>
        <v>-248</v>
      </c>
      <c r="F18" s="40">
        <f ca="1">IF(ISBLANK(INDIRECT(CONCATENATE("'Full Data'!",F$4,ROW('Full Data'!F15)))),"",INDIRECT(CONCATENATE("'Full Data'!",F$4,ROW('Full Data'!F15))))</f>
        <v>-248.7</v>
      </c>
      <c r="G18" s="40">
        <f ca="1">IF(ISBLANK(INDIRECT(CONCATENATE("'Full Data'!",G$4,ROW('Full Data'!G15)))),"",INDIRECT(CONCATENATE("'Full Data'!",G$4,ROW('Full Data'!G15))))</f>
        <v>8.9999999999999998E-4</v>
      </c>
      <c r="H18" s="40" t="str">
        <f ca="1">IF(ISBLANK(INDIRECT(CONCATENATE("'Full Data'!",H$4,ROW('Full Data'!H15)))),"",INDIRECT(CONCATENATE("'Full Data'!",H$4,ROW('Full Data'!H15))))</f>
        <v/>
      </c>
      <c r="I18" s="40">
        <f ca="1">IF(ISBLANK(INDIRECT(CONCATENATE("'Full Data'!",I$4,ROW('Full Data'!I15)))),"",INDIRECT(CONCATENATE("'Full Data'!",I$4,ROW('Full Data'!I15))))</f>
        <v>2081</v>
      </c>
      <c r="J18" s="56" t="str">
        <f ca="1">IF(ISBLANK(INDIRECT(CONCATENATE("'Full Data'!",J$4,ROW('Full Data'!J15)))),"",INDIRECT(CONCATENATE("'Full Data'!",J$4,ROW('Full Data'!J15))))</f>
        <v>&lt;0</v>
      </c>
      <c r="K18" s="40" t="str">
        <f ca="1">IF(ISBLANK(INDIRECT(CONCATENATE("'Full Data'!",K$4,ROW('Full Data'!K15)))),"",INDIRECT(CONCATENATE("'Full Data'!",K$4,ROW('Full Data'!K15))))</f>
        <v/>
      </c>
      <c r="L18" s="41" t="str">
        <f ca="1">IF(ISBLANK(INDIRECT(CONCATENATE("'Full Data'!",L$4,ROW('Full Data'!L15)))),"",INDIRECT(CONCATENATE("'Full Data'!",L$4,ROW('Full Data'!L15))))</f>
        <v>0</v>
      </c>
      <c r="M18" s="32"/>
      <c r="N18" s="150"/>
      <c r="O18" s="150"/>
      <c r="P18" s="150"/>
      <c r="Q18" s="150"/>
      <c r="R18" s="150"/>
      <c r="S18" s="42"/>
      <c r="T18" s="32"/>
      <c r="U18" s="32"/>
      <c r="V18" s="32"/>
      <c r="W18" s="32"/>
      <c r="X18" s="32"/>
      <c r="Y18" s="32"/>
      <c r="Z18" s="32"/>
    </row>
    <row r="19" spans="1:26" ht="12.75" customHeight="1" x14ac:dyDescent="0.2">
      <c r="A19" s="40">
        <f ca="1">IF(ISBLANK(INDIRECT(CONCATENATE("'Full Data'!",A$4,ROW('Full Data'!A16)))),"",INDIRECT(CONCATENATE("'Full Data'!",A$4,ROW('Full Data'!A16))))</f>
        <v>11</v>
      </c>
      <c r="B19" s="40" t="str">
        <f ca="1">IF(ISBLANK(INDIRECT(CONCATENATE("'Full Data'!",B$4,ROW('Full Data'!B16)))),"",INDIRECT(CONCATENATE("'Full Data'!",B$4,ROW('Full Data'!B16))))</f>
        <v>Na</v>
      </c>
      <c r="C19" s="40" t="str">
        <f ca="1">IF(ISBLANK(INDIRECT(CONCATENATE("'Full Data'!",C$4,ROW('Full Data'!C16)))),"",INDIRECT(CONCATENATE("'Full Data'!",C$4,ROW('Full Data'!C16))))</f>
        <v>sodium</v>
      </c>
      <c r="D19" s="40" t="str">
        <f ca="1">IF(ISBLANK(INDIRECT(CONCATENATE("'Full Data'!",D$4,ROW('Full Data'!D16)))),"",INDIRECT(CONCATENATE("'Full Data'!",D$4,ROW('Full Data'!D16))))</f>
        <v>22.99</v>
      </c>
      <c r="E19" s="40">
        <f ca="1">IF(ISBLANK(INDIRECT(CONCATENATE("'Full Data'!",E$4,ROW('Full Data'!E16)))),"",INDIRECT(CONCATENATE("'Full Data'!",E$4,ROW('Full Data'!E16))))</f>
        <v>97.8</v>
      </c>
      <c r="F19" s="40">
        <f ca="1">IF(ISBLANK(INDIRECT(CONCATENATE("'Full Data'!",F$4,ROW('Full Data'!F16)))),"",INDIRECT(CONCATENATE("'Full Data'!",F$4,ROW('Full Data'!F16))))</f>
        <v>883</v>
      </c>
      <c r="G19" s="40">
        <f ca="1">IF(ISBLANK(INDIRECT(CONCATENATE("'Full Data'!",G$4,ROW('Full Data'!G16)))),"",INDIRECT(CONCATENATE("'Full Data'!",G$4,ROW('Full Data'!G16))))</f>
        <v>0.97099999999999997</v>
      </c>
      <c r="H19" s="40">
        <f ca="1">IF(ISBLANK(INDIRECT(CONCATENATE("'Full Data'!",H$4,ROW('Full Data'!H16)))),"",INDIRECT(CONCATENATE("'Full Data'!",H$4,ROW('Full Data'!H16))))</f>
        <v>0.93</v>
      </c>
      <c r="I19" s="40">
        <f ca="1">IF(ISBLANK(INDIRECT(CONCATENATE("'Full Data'!",I$4,ROW('Full Data'!I16)))),"",INDIRECT(CONCATENATE("'Full Data'!",I$4,ROW('Full Data'!I16))))</f>
        <v>496</v>
      </c>
      <c r="J19" s="40">
        <f ca="1">IF(ISBLANK(INDIRECT(CONCATENATE("'Full Data'!",J$4,ROW('Full Data'!J16)))),"",INDIRECT(CONCATENATE("'Full Data'!",J$4,ROW('Full Data'!J16))))</f>
        <v>53</v>
      </c>
      <c r="K19" s="40" t="str">
        <f ca="1">IF(ISBLANK(INDIRECT(CONCATENATE("'Full Data'!",K$4,ROW('Full Data'!K16)))),"",INDIRECT(CONCATENATE("'Full Data'!",K$4,ROW('Full Data'!K16))))</f>
        <v/>
      </c>
      <c r="L19" s="41" t="str">
        <f ca="1">IF(ISBLANK(INDIRECT(CONCATENATE("'Full Data'!",L$4,ROW('Full Data'!L16)))),"",INDIRECT(CONCATENATE("'Full Data'!",L$4,ROW('Full Data'!L16))))</f>
        <v>+1</v>
      </c>
      <c r="M19" s="32"/>
      <c r="N19" s="150"/>
      <c r="O19" s="150"/>
      <c r="P19" s="150"/>
      <c r="Q19" s="150"/>
      <c r="R19" s="150"/>
      <c r="S19" s="42"/>
      <c r="T19" s="32"/>
      <c r="U19" s="32"/>
      <c r="V19" s="32"/>
      <c r="W19" s="32"/>
      <c r="X19" s="32"/>
      <c r="Y19" s="32"/>
      <c r="Z19" s="32"/>
    </row>
    <row r="20" spans="1:26" ht="12.75" customHeight="1" x14ac:dyDescent="0.2">
      <c r="A20" s="40">
        <f ca="1">IF(ISBLANK(INDIRECT(CONCATENATE("'Full Data'!",A$4,ROW('Full Data'!A17)))),"",INDIRECT(CONCATENATE("'Full Data'!",A$4,ROW('Full Data'!A17))))</f>
        <v>12</v>
      </c>
      <c r="B20" s="40" t="str">
        <f ca="1">IF(ISBLANK(INDIRECT(CONCATENATE("'Full Data'!",B$4,ROW('Full Data'!B17)))),"",INDIRECT(CONCATENATE("'Full Data'!",B$4,ROW('Full Data'!B17))))</f>
        <v>Mg</v>
      </c>
      <c r="C20" s="40" t="str">
        <f ca="1">IF(ISBLANK(INDIRECT(CONCATENATE("'Full Data'!",C$4,ROW('Full Data'!C17)))),"",INDIRECT(CONCATENATE("'Full Data'!",C$4,ROW('Full Data'!C17))))</f>
        <v>magnesium</v>
      </c>
      <c r="D20" s="40" t="str">
        <f ca="1">IF(ISBLANK(INDIRECT(CONCATENATE("'Full Data'!",D$4,ROW('Full Data'!D17)))),"",INDIRECT(CONCATENATE("'Full Data'!",D$4,ROW('Full Data'!D17))))</f>
        <v>24.31</v>
      </c>
      <c r="E20" s="40">
        <f ca="1">IF(ISBLANK(INDIRECT(CONCATENATE("'Full Data'!",E$4,ROW('Full Data'!E17)))),"",INDIRECT(CONCATENATE("'Full Data'!",E$4,ROW('Full Data'!E17))))</f>
        <v>649</v>
      </c>
      <c r="F20" s="40">
        <f ca="1">IF(ISBLANK(INDIRECT(CONCATENATE("'Full Data'!",F$4,ROW('Full Data'!F17)))),"",INDIRECT(CONCATENATE("'Full Data'!",F$4,ROW('Full Data'!F17))))</f>
        <v>1090</v>
      </c>
      <c r="G20" s="40">
        <f ca="1">IF(ISBLANK(INDIRECT(CONCATENATE("'Full Data'!",G$4,ROW('Full Data'!G17)))),"",INDIRECT(CONCATENATE("'Full Data'!",G$4,ROW('Full Data'!G17))))</f>
        <v>1.74</v>
      </c>
      <c r="H20" s="40">
        <f ca="1">IF(ISBLANK(INDIRECT(CONCATENATE("'Full Data'!",H$4,ROW('Full Data'!H17)))),"",INDIRECT(CONCATENATE("'Full Data'!",H$4,ROW('Full Data'!H17))))</f>
        <v>1.31</v>
      </c>
      <c r="I20" s="40">
        <f ca="1">IF(ISBLANK(INDIRECT(CONCATENATE("'Full Data'!",I$4,ROW('Full Data'!I17)))),"",INDIRECT(CONCATENATE("'Full Data'!",I$4,ROW('Full Data'!I17))))</f>
        <v>738</v>
      </c>
      <c r="J20" s="56" t="str">
        <f ca="1">IF(ISBLANK(INDIRECT(CONCATENATE("'Full Data'!",J$4,ROW('Full Data'!J17)))),"",INDIRECT(CONCATENATE("'Full Data'!",J$4,ROW('Full Data'!J17))))</f>
        <v>&lt;0</v>
      </c>
      <c r="K20" s="40" t="str">
        <f ca="1">IF(ISBLANK(INDIRECT(CONCATENATE("'Full Data'!",K$4,ROW('Full Data'!K17)))),"",INDIRECT(CONCATENATE("'Full Data'!",K$4,ROW('Full Data'!K17))))</f>
        <v/>
      </c>
      <c r="L20" s="41" t="str">
        <f ca="1">IF(ISBLANK(INDIRECT(CONCATENATE("'Full Data'!",L$4,ROW('Full Data'!L17)))),"",INDIRECT(CONCATENATE("'Full Data'!",L$4,ROW('Full Data'!L17))))</f>
        <v>+2</v>
      </c>
      <c r="M20" s="32"/>
      <c r="N20" s="150"/>
      <c r="O20" s="150"/>
      <c r="P20" s="150"/>
      <c r="Q20" s="150"/>
      <c r="R20" s="150"/>
      <c r="S20" s="42"/>
      <c r="T20" s="32"/>
      <c r="U20" s="32"/>
      <c r="V20" s="32"/>
      <c r="W20" s="32"/>
      <c r="X20" s="32"/>
      <c r="Y20" s="32"/>
      <c r="Z20" s="32"/>
    </row>
    <row r="21" spans="1:26" ht="12.75" customHeight="1" x14ac:dyDescent="0.2">
      <c r="A21" s="40">
        <f ca="1">IF(ISBLANK(INDIRECT(CONCATENATE("'Full Data'!",A$4,ROW('Full Data'!A18)))),"",INDIRECT(CONCATENATE("'Full Data'!",A$4,ROW('Full Data'!A18))))</f>
        <v>13</v>
      </c>
      <c r="B21" s="40" t="str">
        <f ca="1">IF(ISBLANK(INDIRECT(CONCATENATE("'Full Data'!",B$4,ROW('Full Data'!B18)))),"",INDIRECT(CONCATENATE("'Full Data'!",B$4,ROW('Full Data'!B18))))</f>
        <v>Al</v>
      </c>
      <c r="C21" s="40" t="str">
        <f ca="1">IF(ISBLANK(INDIRECT(CONCATENATE("'Full Data'!",C$4,ROW('Full Data'!C18)))),"",INDIRECT(CONCATENATE("'Full Data'!",C$4,ROW('Full Data'!C18))))</f>
        <v>aluminum</v>
      </c>
      <c r="D21" s="40" t="str">
        <f ca="1">IF(ISBLANK(INDIRECT(CONCATENATE("'Full Data'!",D$4,ROW('Full Data'!D18)))),"",INDIRECT(CONCATENATE("'Full Data'!",D$4,ROW('Full Data'!D18))))</f>
        <v>26.98</v>
      </c>
      <c r="E21" s="40">
        <f ca="1">IF(ISBLANK(INDIRECT(CONCATENATE("'Full Data'!",E$4,ROW('Full Data'!E18)))),"",INDIRECT(CONCATENATE("'Full Data'!",E$4,ROW('Full Data'!E18))))</f>
        <v>660</v>
      </c>
      <c r="F21" s="40">
        <f ca="1">IF(ISBLANK(INDIRECT(CONCATENATE("'Full Data'!",F$4,ROW('Full Data'!F18)))),"",INDIRECT(CONCATENATE("'Full Data'!",F$4,ROW('Full Data'!F18))))</f>
        <v>2467</v>
      </c>
      <c r="G21" s="40">
        <f ca="1">IF(ISBLANK(INDIRECT(CONCATENATE("'Full Data'!",G$4,ROW('Full Data'!G18)))),"",INDIRECT(CONCATENATE("'Full Data'!",G$4,ROW('Full Data'!G18))))</f>
        <v>2.7</v>
      </c>
      <c r="H21" s="40">
        <f ca="1">IF(ISBLANK(INDIRECT(CONCATENATE("'Full Data'!",H$4,ROW('Full Data'!H18)))),"",INDIRECT(CONCATENATE("'Full Data'!",H$4,ROW('Full Data'!H18))))</f>
        <v>1.61</v>
      </c>
      <c r="I21" s="40">
        <f ca="1">IF(ISBLANK(INDIRECT(CONCATENATE("'Full Data'!",I$4,ROW('Full Data'!I18)))),"",INDIRECT(CONCATENATE("'Full Data'!",I$4,ROW('Full Data'!I18))))</f>
        <v>578</v>
      </c>
      <c r="J21" s="40">
        <f ca="1">IF(ISBLANK(INDIRECT(CONCATENATE("'Full Data'!",J$4,ROW('Full Data'!J18)))),"",INDIRECT(CONCATENATE("'Full Data'!",J$4,ROW('Full Data'!J18))))</f>
        <v>42</v>
      </c>
      <c r="K21" s="40" t="str">
        <f ca="1">IF(ISBLANK(INDIRECT(CONCATENATE("'Full Data'!",K$4,ROW('Full Data'!K18)))),"",INDIRECT(CONCATENATE("'Full Data'!",K$4,ROW('Full Data'!K18))))</f>
        <v/>
      </c>
      <c r="L21" s="41" t="str">
        <f ca="1">IF(ISBLANK(INDIRECT(CONCATENATE("'Full Data'!",L$4,ROW('Full Data'!L18)))),"",INDIRECT(CONCATENATE("'Full Data'!",L$4,ROW('Full Data'!L18))))</f>
        <v>+3</v>
      </c>
      <c r="M21" s="32"/>
      <c r="N21" s="150"/>
      <c r="O21" s="150"/>
      <c r="P21" s="150"/>
      <c r="Q21" s="150"/>
      <c r="R21" s="150"/>
      <c r="S21" s="42"/>
      <c r="T21" s="32"/>
      <c r="U21" s="32"/>
      <c r="V21" s="32"/>
      <c r="W21" s="32"/>
      <c r="X21" s="32"/>
      <c r="Y21" s="32"/>
      <c r="Z21" s="32"/>
    </row>
    <row r="22" spans="1:26" ht="12.75" customHeight="1" x14ac:dyDescent="0.2">
      <c r="A22" s="40">
        <f ca="1">IF(ISBLANK(INDIRECT(CONCATENATE("'Full Data'!",A$4,ROW('Full Data'!A19)))),"",INDIRECT(CONCATENATE("'Full Data'!",A$4,ROW('Full Data'!A19))))</f>
        <v>14</v>
      </c>
      <c r="B22" s="40" t="str">
        <f ca="1">IF(ISBLANK(INDIRECT(CONCATENATE("'Full Data'!",B$4,ROW('Full Data'!B19)))),"",INDIRECT(CONCATENATE("'Full Data'!",B$4,ROW('Full Data'!B19))))</f>
        <v>Si</v>
      </c>
      <c r="C22" s="40" t="str">
        <f ca="1">IF(ISBLANK(INDIRECT(CONCATENATE("'Full Data'!",C$4,ROW('Full Data'!C19)))),"",INDIRECT(CONCATENATE("'Full Data'!",C$4,ROW('Full Data'!C19))))</f>
        <v>silicon</v>
      </c>
      <c r="D22" s="40" t="str">
        <f ca="1">IF(ISBLANK(INDIRECT(CONCATENATE("'Full Data'!",D$4,ROW('Full Data'!D19)))),"",INDIRECT(CONCATENATE("'Full Data'!",D$4,ROW('Full Data'!D19))))</f>
        <v>28.09</v>
      </c>
      <c r="E22" s="40">
        <f ca="1">IF(ISBLANK(INDIRECT(CONCATENATE("'Full Data'!",E$4,ROW('Full Data'!E19)))),"",INDIRECT(CONCATENATE("'Full Data'!",E$4,ROW('Full Data'!E19))))</f>
        <v>1410</v>
      </c>
      <c r="F22" s="40">
        <f ca="1">IF(ISBLANK(INDIRECT(CONCATENATE("'Full Data'!",F$4,ROW('Full Data'!F19)))),"",INDIRECT(CONCATENATE("'Full Data'!",F$4,ROW('Full Data'!F19))))</f>
        <v>2355</v>
      </c>
      <c r="G22" s="40">
        <f ca="1">IF(ISBLANK(INDIRECT(CONCATENATE("'Full Data'!",G$4,ROW('Full Data'!G19)))),"",INDIRECT(CONCATENATE("'Full Data'!",G$4,ROW('Full Data'!G19))))</f>
        <v>2.33</v>
      </c>
      <c r="H22" s="40">
        <f ca="1">IF(ISBLANK(INDIRECT(CONCATENATE("'Full Data'!",H$4,ROW('Full Data'!H19)))),"",INDIRECT(CONCATENATE("'Full Data'!",H$4,ROW('Full Data'!H19))))</f>
        <v>1.9</v>
      </c>
      <c r="I22" s="40">
        <f ca="1">IF(ISBLANK(INDIRECT(CONCATENATE("'Full Data'!",I$4,ROW('Full Data'!I19)))),"",INDIRECT(CONCATENATE("'Full Data'!",I$4,ROW('Full Data'!I19))))</f>
        <v>787</v>
      </c>
      <c r="J22" s="40">
        <f ca="1">IF(ISBLANK(INDIRECT(CONCATENATE("'Full Data'!",J$4,ROW('Full Data'!J19)))),"",INDIRECT(CONCATENATE("'Full Data'!",J$4,ROW('Full Data'!J19))))</f>
        <v>134</v>
      </c>
      <c r="K22" s="40" t="str">
        <f ca="1">IF(ISBLANK(INDIRECT(CONCATENATE("'Full Data'!",K$4,ROW('Full Data'!K19)))),"",INDIRECT(CONCATENATE("'Full Data'!",K$4,ROW('Full Data'!K19))))</f>
        <v/>
      </c>
      <c r="L22" s="41" t="str">
        <f ca="1">IF(ISBLANK(INDIRECT(CONCATENATE("'Full Data'!",L$4,ROW('Full Data'!L19)))),"",INDIRECT(CONCATENATE("'Full Data'!",L$4,ROW('Full Data'!L19))))</f>
        <v>±4</v>
      </c>
      <c r="M22" s="32"/>
      <c r="N22" s="150"/>
      <c r="O22" s="150"/>
      <c r="P22" s="150"/>
      <c r="Q22" s="150"/>
      <c r="R22" s="150"/>
      <c r="S22" s="42"/>
      <c r="T22" s="32"/>
      <c r="U22" s="32"/>
      <c r="V22" s="32"/>
      <c r="W22" s="32"/>
      <c r="X22" s="32"/>
      <c r="Y22" s="32"/>
      <c r="Z22" s="32"/>
    </row>
    <row r="23" spans="1:26" ht="12.75" customHeight="1" x14ac:dyDescent="0.2">
      <c r="A23" s="40">
        <f ca="1">IF(ISBLANK(INDIRECT(CONCATENATE("'Full Data'!",A$4,ROW('Full Data'!A20)))),"",INDIRECT(CONCATENATE("'Full Data'!",A$4,ROW('Full Data'!A20))))</f>
        <v>15</v>
      </c>
      <c r="B23" s="40" t="str">
        <f ca="1">IF(ISBLANK(INDIRECT(CONCATENATE("'Full Data'!",B$4,ROW('Full Data'!B20)))),"",INDIRECT(CONCATENATE("'Full Data'!",B$4,ROW('Full Data'!B20))))</f>
        <v>P</v>
      </c>
      <c r="C23" s="40" t="str">
        <f ca="1">IF(ISBLANK(INDIRECT(CONCATENATE("'Full Data'!",C$4,ROW('Full Data'!C20)))),"",INDIRECT(CONCATENATE("'Full Data'!",C$4,ROW('Full Data'!C20))))</f>
        <v>phosphorus</v>
      </c>
      <c r="D23" s="40" t="str">
        <f ca="1">IF(ISBLANK(INDIRECT(CONCATENATE("'Full Data'!",D$4,ROW('Full Data'!D20)))),"",INDIRECT(CONCATENATE("'Full Data'!",D$4,ROW('Full Data'!D20))))</f>
        <v>30.97</v>
      </c>
      <c r="E23" s="40">
        <f ca="1">IF(ISBLANK(INDIRECT(CONCATENATE("'Full Data'!",E$4,ROW('Full Data'!E20)))),"",INDIRECT(CONCATENATE("'Full Data'!",E$4,ROW('Full Data'!E20))))</f>
        <v>44.1</v>
      </c>
      <c r="F23" s="40">
        <f ca="1">IF(ISBLANK(INDIRECT(CONCATENATE("'Full Data'!",F$4,ROW('Full Data'!F20)))),"",INDIRECT(CONCATENATE("'Full Data'!",F$4,ROW('Full Data'!F20))))</f>
        <v>280</v>
      </c>
      <c r="G23" s="40">
        <f ca="1">IF(ISBLANK(INDIRECT(CONCATENATE("'Full Data'!",G$4,ROW('Full Data'!G20)))),"",INDIRECT(CONCATENATE("'Full Data'!",G$4,ROW('Full Data'!G20))))</f>
        <v>1.82</v>
      </c>
      <c r="H23" s="40">
        <f ca="1">IF(ISBLANK(INDIRECT(CONCATENATE("'Full Data'!",H$4,ROW('Full Data'!H20)))),"",INDIRECT(CONCATENATE("'Full Data'!",H$4,ROW('Full Data'!H20))))</f>
        <v>2.19</v>
      </c>
      <c r="I23" s="40">
        <f ca="1">IF(ISBLANK(INDIRECT(CONCATENATE("'Full Data'!",I$4,ROW('Full Data'!I20)))),"",INDIRECT(CONCATENATE("'Full Data'!",I$4,ROW('Full Data'!I20))))</f>
        <v>1012</v>
      </c>
      <c r="J23" s="40">
        <f ca="1">IF(ISBLANK(INDIRECT(CONCATENATE("'Full Data'!",J$4,ROW('Full Data'!J20)))),"",INDIRECT(CONCATENATE("'Full Data'!",J$4,ROW('Full Data'!J20))))</f>
        <v>72</v>
      </c>
      <c r="K23" s="40" t="str">
        <f ca="1">IF(ISBLANK(INDIRECT(CONCATENATE("'Full Data'!",K$4,ROW('Full Data'!K20)))),"",INDIRECT(CONCATENATE("'Full Data'!",K$4,ROW('Full Data'!K20))))</f>
        <v/>
      </c>
      <c r="L23" s="41" t="str">
        <f ca="1">IF(ISBLANK(INDIRECT(CONCATENATE("'Full Data'!",L$4,ROW('Full Data'!L20)))),"",INDIRECT(CONCATENATE("'Full Data'!",L$4,ROW('Full Data'!L20))))</f>
        <v>−3</v>
      </c>
      <c r="M23" s="32"/>
      <c r="N23" s="150"/>
      <c r="O23" s="150"/>
      <c r="P23" s="150"/>
      <c r="Q23" s="150"/>
      <c r="R23" s="150"/>
      <c r="S23" s="42"/>
      <c r="T23" s="32"/>
      <c r="U23" s="32"/>
      <c r="V23" s="32"/>
      <c r="W23" s="32"/>
      <c r="X23" s="32"/>
      <c r="Y23" s="32"/>
      <c r="Z23" s="32"/>
    </row>
    <row r="24" spans="1:26" ht="12.75" customHeight="1" x14ac:dyDescent="0.2">
      <c r="A24" s="40">
        <f ca="1">IF(ISBLANK(INDIRECT(CONCATENATE("'Full Data'!",A$4,ROW('Full Data'!A21)))),"",INDIRECT(CONCATENATE("'Full Data'!",A$4,ROW('Full Data'!A21))))</f>
        <v>16</v>
      </c>
      <c r="B24" s="40" t="str">
        <f ca="1">IF(ISBLANK(INDIRECT(CONCATENATE("'Full Data'!",B$4,ROW('Full Data'!B21)))),"",INDIRECT(CONCATENATE("'Full Data'!",B$4,ROW('Full Data'!B21))))</f>
        <v>S</v>
      </c>
      <c r="C24" s="40" t="str">
        <f ca="1">IF(ISBLANK(INDIRECT(CONCATENATE("'Full Data'!",C$4,ROW('Full Data'!C21)))),"",INDIRECT(CONCATENATE("'Full Data'!",C$4,ROW('Full Data'!C21))))</f>
        <v>sulfur</v>
      </c>
      <c r="D24" s="40" t="str">
        <f ca="1">IF(ISBLANK(INDIRECT(CONCATENATE("'Full Data'!",D$4,ROW('Full Data'!D21)))),"",INDIRECT(CONCATENATE("'Full Data'!",D$4,ROW('Full Data'!D21))))</f>
        <v>32.07</v>
      </c>
      <c r="E24" s="40">
        <f ca="1">IF(ISBLANK(INDIRECT(CONCATENATE("'Full Data'!",E$4,ROW('Full Data'!E21)))),"",INDIRECT(CONCATENATE("'Full Data'!",E$4,ROW('Full Data'!E21))))</f>
        <v>112.8</v>
      </c>
      <c r="F24" s="40">
        <f ca="1">IF(ISBLANK(INDIRECT(CONCATENATE("'Full Data'!",F$4,ROW('Full Data'!F21)))),"",INDIRECT(CONCATENATE("'Full Data'!",F$4,ROW('Full Data'!F21))))</f>
        <v>444.7</v>
      </c>
      <c r="G24" s="40">
        <f ca="1">IF(ISBLANK(INDIRECT(CONCATENATE("'Full Data'!",G$4,ROW('Full Data'!G21)))),"",INDIRECT(CONCATENATE("'Full Data'!",G$4,ROW('Full Data'!G21))))</f>
        <v>2.0699999999999998</v>
      </c>
      <c r="H24" s="40">
        <f ca="1">IF(ISBLANK(INDIRECT(CONCATENATE("'Full Data'!",H$4,ROW('Full Data'!H21)))),"",INDIRECT(CONCATENATE("'Full Data'!",H$4,ROW('Full Data'!H21))))</f>
        <v>2.58</v>
      </c>
      <c r="I24" s="40">
        <f ca="1">IF(ISBLANK(INDIRECT(CONCATENATE("'Full Data'!",I$4,ROW('Full Data'!I21)))),"",INDIRECT(CONCATENATE("'Full Data'!",I$4,ROW('Full Data'!I21))))</f>
        <v>1000</v>
      </c>
      <c r="J24" s="40">
        <f ca="1">IF(ISBLANK(INDIRECT(CONCATENATE("'Full Data'!",J$4,ROW('Full Data'!J21)))),"",INDIRECT(CONCATENATE("'Full Data'!",J$4,ROW('Full Data'!J21))))</f>
        <v>201</v>
      </c>
      <c r="K24" s="40" t="str">
        <f ca="1">IF(ISBLANK(INDIRECT(CONCATENATE("'Full Data'!",K$4,ROW('Full Data'!K21)))),"",INDIRECT(CONCATENATE("'Full Data'!",K$4,ROW('Full Data'!K21))))</f>
        <v/>
      </c>
      <c r="L24" s="41" t="str">
        <f ca="1">IF(ISBLANK(INDIRECT(CONCATENATE("'Full Data'!",L$4,ROW('Full Data'!L21)))),"",INDIRECT(CONCATENATE("'Full Data'!",L$4,ROW('Full Data'!L21))))</f>
        <v>−2</v>
      </c>
      <c r="M24" s="32"/>
      <c r="N24" s="150"/>
      <c r="O24" s="150"/>
      <c r="P24" s="150"/>
      <c r="Q24" s="150"/>
      <c r="R24" s="150"/>
      <c r="S24" s="42"/>
      <c r="T24" s="32"/>
      <c r="U24" s="32"/>
      <c r="V24" s="32"/>
      <c r="W24" s="32"/>
      <c r="X24" s="32"/>
      <c r="Y24" s="32"/>
      <c r="Z24" s="32"/>
    </row>
    <row r="25" spans="1:26" ht="12.75" customHeight="1" x14ac:dyDescent="0.2">
      <c r="A25" s="40">
        <f ca="1">IF(ISBLANK(INDIRECT(CONCATENATE("'Full Data'!",A$4,ROW('Full Data'!A22)))),"",INDIRECT(CONCATENATE("'Full Data'!",A$4,ROW('Full Data'!A22))))</f>
        <v>17</v>
      </c>
      <c r="B25" s="40" t="str">
        <f ca="1">IF(ISBLANK(INDIRECT(CONCATENATE("'Full Data'!",B$4,ROW('Full Data'!B22)))),"",INDIRECT(CONCATENATE("'Full Data'!",B$4,ROW('Full Data'!B22))))</f>
        <v>Cl</v>
      </c>
      <c r="C25" s="40" t="str">
        <f ca="1">IF(ISBLANK(INDIRECT(CONCATENATE("'Full Data'!",C$4,ROW('Full Data'!C22)))),"",INDIRECT(CONCATENATE("'Full Data'!",C$4,ROW('Full Data'!C22))))</f>
        <v>chlorine</v>
      </c>
      <c r="D25" s="40" t="str">
        <f ca="1">IF(ISBLANK(INDIRECT(CONCATENATE("'Full Data'!",D$4,ROW('Full Data'!D22)))),"",INDIRECT(CONCATENATE("'Full Data'!",D$4,ROW('Full Data'!D22))))</f>
        <v>35.45</v>
      </c>
      <c r="E25" s="40">
        <f ca="1">IF(ISBLANK(INDIRECT(CONCATENATE("'Full Data'!",E$4,ROW('Full Data'!E22)))),"",INDIRECT(CONCATENATE("'Full Data'!",E$4,ROW('Full Data'!E22))))</f>
        <v>-101</v>
      </c>
      <c r="F25" s="40">
        <f ca="1">IF(ISBLANK(INDIRECT(CONCATENATE("'Full Data'!",F$4,ROW('Full Data'!F22)))),"",INDIRECT(CONCATENATE("'Full Data'!",F$4,ROW('Full Data'!F22))))</f>
        <v>-34.6</v>
      </c>
      <c r="G25" s="40">
        <f ca="1">IF(ISBLANK(INDIRECT(CONCATENATE("'Full Data'!",G$4,ROW('Full Data'!G22)))),"",INDIRECT(CONCATENATE("'Full Data'!",G$4,ROW('Full Data'!G22))))</f>
        <v>3.2100000000000002E-3</v>
      </c>
      <c r="H25" s="40">
        <f ca="1">IF(ISBLANK(INDIRECT(CONCATENATE("'Full Data'!",H$4,ROW('Full Data'!H22)))),"",INDIRECT(CONCATENATE("'Full Data'!",H$4,ROW('Full Data'!H22))))</f>
        <v>3.16</v>
      </c>
      <c r="I25" s="40">
        <f ca="1">IF(ISBLANK(INDIRECT(CONCATENATE("'Full Data'!",I$4,ROW('Full Data'!I22)))),"",INDIRECT(CONCATENATE("'Full Data'!",I$4,ROW('Full Data'!I22))))</f>
        <v>1251</v>
      </c>
      <c r="J25" s="40">
        <f ca="1">IF(ISBLANK(INDIRECT(CONCATENATE("'Full Data'!",J$4,ROW('Full Data'!J22)))),"",INDIRECT(CONCATENATE("'Full Data'!",J$4,ROW('Full Data'!J22))))</f>
        <v>348</v>
      </c>
      <c r="K25" s="40">
        <f ca="1">IF(ISBLANK(INDIRECT(CONCATENATE("'Full Data'!",K$4,ROW('Full Data'!K22)))),"",INDIRECT(CONCATENATE("'Full Data'!",K$4,ROW('Full Data'!K22))))</f>
        <v>167</v>
      </c>
      <c r="L25" s="41" t="str">
        <f ca="1">IF(ISBLANK(INDIRECT(CONCATENATE("'Full Data'!",L$4,ROW('Full Data'!L22)))),"",INDIRECT(CONCATENATE("'Full Data'!",L$4,ROW('Full Data'!L22))))</f>
        <v>−1</v>
      </c>
      <c r="M25" s="32"/>
      <c r="N25" s="150"/>
      <c r="O25" s="150"/>
      <c r="P25" s="150"/>
      <c r="Q25" s="150"/>
      <c r="R25" s="150"/>
      <c r="S25" s="42"/>
      <c r="T25" s="32"/>
      <c r="U25" s="32"/>
      <c r="V25" s="32"/>
      <c r="W25" s="32"/>
      <c r="X25" s="32"/>
      <c r="Y25" s="32"/>
      <c r="Z25" s="32"/>
    </row>
    <row r="26" spans="1:26" ht="12.75" customHeight="1" x14ac:dyDescent="0.2">
      <c r="A26" s="40">
        <f ca="1">IF(ISBLANK(INDIRECT(CONCATENATE("'Full Data'!",A$4,ROW('Full Data'!A23)))),"",INDIRECT(CONCATENATE("'Full Data'!",A$4,ROW('Full Data'!A23))))</f>
        <v>18</v>
      </c>
      <c r="B26" s="40" t="str">
        <f ca="1">IF(ISBLANK(INDIRECT(CONCATENATE("'Full Data'!",B$4,ROW('Full Data'!B23)))),"",INDIRECT(CONCATENATE("'Full Data'!",B$4,ROW('Full Data'!B23))))</f>
        <v>Ar</v>
      </c>
      <c r="C26" s="40" t="str">
        <f ca="1">IF(ISBLANK(INDIRECT(CONCATENATE("'Full Data'!",C$4,ROW('Full Data'!C23)))),"",INDIRECT(CONCATENATE("'Full Data'!",C$4,ROW('Full Data'!C23))))</f>
        <v>argon</v>
      </c>
      <c r="D26" s="40" t="str">
        <f ca="1">IF(ISBLANK(INDIRECT(CONCATENATE("'Full Data'!",D$4,ROW('Full Data'!D23)))),"",INDIRECT(CONCATENATE("'Full Data'!",D$4,ROW('Full Data'!D23))))</f>
        <v>39.95</v>
      </c>
      <c r="E26" s="40">
        <f ca="1">IF(ISBLANK(INDIRECT(CONCATENATE("'Full Data'!",E$4,ROW('Full Data'!E23)))),"",INDIRECT(CONCATENATE("'Full Data'!",E$4,ROW('Full Data'!E23))))</f>
        <v>-189.2</v>
      </c>
      <c r="F26" s="40">
        <f ca="1">IF(ISBLANK(INDIRECT(CONCATENATE("'Full Data'!",F$4,ROW('Full Data'!F23)))),"",INDIRECT(CONCATENATE("'Full Data'!",F$4,ROW('Full Data'!F23))))</f>
        <v>-185.7</v>
      </c>
      <c r="G26" s="40">
        <f ca="1">IF(ISBLANK(INDIRECT(CONCATENATE("'Full Data'!",G$4,ROW('Full Data'!G23)))),"",INDIRECT(CONCATENATE("'Full Data'!",G$4,ROW('Full Data'!G23))))</f>
        <v>1.7799999999999999E-3</v>
      </c>
      <c r="H26" s="40" t="str">
        <f ca="1">IF(ISBLANK(INDIRECT(CONCATENATE("'Full Data'!",H$4,ROW('Full Data'!H23)))),"",INDIRECT(CONCATENATE("'Full Data'!",H$4,ROW('Full Data'!H23))))</f>
        <v/>
      </c>
      <c r="I26" s="40">
        <f ca="1">IF(ISBLANK(INDIRECT(CONCATENATE("'Full Data'!",I$4,ROW('Full Data'!I23)))),"",INDIRECT(CONCATENATE("'Full Data'!",I$4,ROW('Full Data'!I23))))</f>
        <v>1521</v>
      </c>
      <c r="J26" s="56" t="str">
        <f ca="1">IF(ISBLANK(INDIRECT(CONCATENATE("'Full Data'!",J$4,ROW('Full Data'!J23)))),"",INDIRECT(CONCATENATE("'Full Data'!",J$4,ROW('Full Data'!J23))))</f>
        <v>&lt;0</v>
      </c>
      <c r="K26" s="40" t="str">
        <f ca="1">IF(ISBLANK(INDIRECT(CONCATENATE("'Full Data'!",K$4,ROW('Full Data'!K23)))),"",INDIRECT(CONCATENATE("'Full Data'!",K$4,ROW('Full Data'!K23))))</f>
        <v/>
      </c>
      <c r="L26" s="41" t="str">
        <f ca="1">IF(ISBLANK(INDIRECT(CONCATENATE("'Full Data'!",L$4,ROW('Full Data'!L23)))),"",INDIRECT(CONCATENATE("'Full Data'!",L$4,ROW('Full Data'!L23))))</f>
        <v>0</v>
      </c>
      <c r="M26" s="32"/>
      <c r="N26" s="150"/>
      <c r="O26" s="150"/>
      <c r="P26" s="150"/>
      <c r="Q26" s="150"/>
      <c r="R26" s="150"/>
      <c r="S26" s="42"/>
      <c r="T26" s="32"/>
      <c r="U26" s="32"/>
      <c r="V26" s="32"/>
      <c r="W26" s="32"/>
      <c r="X26" s="32"/>
      <c r="Y26" s="32"/>
      <c r="Z26" s="32"/>
    </row>
    <row r="27" spans="1:26" ht="12.75" customHeight="1" x14ac:dyDescent="0.2">
      <c r="A27" s="40">
        <f ca="1">IF(ISBLANK(INDIRECT(CONCATENATE("'Full Data'!",A$4,ROW('Full Data'!A24)))),"",INDIRECT(CONCATENATE("'Full Data'!",A$4,ROW('Full Data'!A24))))</f>
        <v>19</v>
      </c>
      <c r="B27" s="40" t="str">
        <f ca="1">IF(ISBLANK(INDIRECT(CONCATENATE("'Full Data'!",B$4,ROW('Full Data'!B24)))),"",INDIRECT(CONCATENATE("'Full Data'!",B$4,ROW('Full Data'!B24))))</f>
        <v>K</v>
      </c>
      <c r="C27" s="40" t="str">
        <f ca="1">IF(ISBLANK(INDIRECT(CONCATENATE("'Full Data'!",C$4,ROW('Full Data'!C24)))),"",INDIRECT(CONCATENATE("'Full Data'!",C$4,ROW('Full Data'!C24))))</f>
        <v>potassium</v>
      </c>
      <c r="D27" s="40" t="str">
        <f ca="1">IF(ISBLANK(INDIRECT(CONCATENATE("'Full Data'!",D$4,ROW('Full Data'!D24)))),"",INDIRECT(CONCATENATE("'Full Data'!",D$4,ROW('Full Data'!D24))))</f>
        <v>39.10</v>
      </c>
      <c r="E27" s="40">
        <f ca="1">IF(ISBLANK(INDIRECT(CONCATENATE("'Full Data'!",E$4,ROW('Full Data'!E24)))),"",INDIRECT(CONCATENATE("'Full Data'!",E$4,ROW('Full Data'!E24))))</f>
        <v>63.25</v>
      </c>
      <c r="F27" s="40">
        <f ca="1">IF(ISBLANK(INDIRECT(CONCATENATE("'Full Data'!",F$4,ROW('Full Data'!F24)))),"",INDIRECT(CONCATENATE("'Full Data'!",F$4,ROW('Full Data'!F24))))</f>
        <v>760</v>
      </c>
      <c r="G27" s="40">
        <f ca="1">IF(ISBLANK(INDIRECT(CONCATENATE("'Full Data'!",G$4,ROW('Full Data'!G24)))),"",INDIRECT(CONCATENATE("'Full Data'!",G$4,ROW('Full Data'!G24))))</f>
        <v>0.86</v>
      </c>
      <c r="H27" s="40">
        <f ca="1">IF(ISBLANK(INDIRECT(CONCATENATE("'Full Data'!",H$4,ROW('Full Data'!H24)))),"",INDIRECT(CONCATENATE("'Full Data'!",H$4,ROW('Full Data'!H24))))</f>
        <v>0.82</v>
      </c>
      <c r="I27" s="40">
        <f ca="1">IF(ISBLANK(INDIRECT(CONCATENATE("'Full Data'!",I$4,ROW('Full Data'!I24)))),"",INDIRECT(CONCATENATE("'Full Data'!",I$4,ROW('Full Data'!I24))))</f>
        <v>419</v>
      </c>
      <c r="J27" s="40">
        <f ca="1">IF(ISBLANK(INDIRECT(CONCATENATE("'Full Data'!",J$4,ROW('Full Data'!J24)))),"",INDIRECT(CONCATENATE("'Full Data'!",J$4,ROW('Full Data'!J24))))</f>
        <v>48</v>
      </c>
      <c r="K27" s="40" t="str">
        <f ca="1">IF(ISBLANK(INDIRECT(CONCATENATE("'Full Data'!",K$4,ROW('Full Data'!K24)))),"",INDIRECT(CONCATENATE("'Full Data'!",K$4,ROW('Full Data'!K24))))</f>
        <v/>
      </c>
      <c r="L27" s="41" t="str">
        <f ca="1">IF(ISBLANK(INDIRECT(CONCATENATE("'Full Data'!",L$4,ROW('Full Data'!L24)))),"",INDIRECT(CONCATENATE("'Full Data'!",L$4,ROW('Full Data'!L24))))</f>
        <v>+1</v>
      </c>
      <c r="M27" s="32"/>
      <c r="N27" s="150"/>
      <c r="O27" s="150"/>
      <c r="P27" s="150"/>
      <c r="Q27" s="150"/>
      <c r="R27" s="150"/>
      <c r="S27" s="42"/>
      <c r="T27" s="32"/>
      <c r="U27" s="32"/>
      <c r="V27" s="32"/>
      <c r="W27" s="32"/>
      <c r="X27" s="32"/>
      <c r="Y27" s="32"/>
      <c r="Z27" s="32"/>
    </row>
    <row r="28" spans="1:26" ht="12.75" customHeight="1" x14ac:dyDescent="0.2">
      <c r="A28" s="40">
        <f ca="1">IF(ISBLANK(INDIRECT(CONCATENATE("'Full Data'!",A$4,ROW('Full Data'!A25)))),"",INDIRECT(CONCATENATE("'Full Data'!",A$4,ROW('Full Data'!A25))))</f>
        <v>20</v>
      </c>
      <c r="B28" s="40" t="str">
        <f ca="1">IF(ISBLANK(INDIRECT(CONCATENATE("'Full Data'!",B$4,ROW('Full Data'!B25)))),"",INDIRECT(CONCATENATE("'Full Data'!",B$4,ROW('Full Data'!B25))))</f>
        <v>Ca</v>
      </c>
      <c r="C28" s="40" t="str">
        <f ca="1">IF(ISBLANK(INDIRECT(CONCATENATE("'Full Data'!",C$4,ROW('Full Data'!C25)))),"",INDIRECT(CONCATENATE("'Full Data'!",C$4,ROW('Full Data'!C25))))</f>
        <v>calcium</v>
      </c>
      <c r="D28" s="40" t="str">
        <f ca="1">IF(ISBLANK(INDIRECT(CONCATENATE("'Full Data'!",D$4,ROW('Full Data'!D25)))),"",INDIRECT(CONCATENATE("'Full Data'!",D$4,ROW('Full Data'!D25))))</f>
        <v>40.08</v>
      </c>
      <c r="E28" s="40">
        <f ca="1">IF(ISBLANK(INDIRECT(CONCATENATE("'Full Data'!",E$4,ROW('Full Data'!E25)))),"",INDIRECT(CONCATENATE("'Full Data'!",E$4,ROW('Full Data'!E25))))</f>
        <v>839</v>
      </c>
      <c r="F28" s="40">
        <f ca="1">IF(ISBLANK(INDIRECT(CONCATENATE("'Full Data'!",F$4,ROW('Full Data'!F25)))),"",INDIRECT(CONCATENATE("'Full Data'!",F$4,ROW('Full Data'!F25))))</f>
        <v>1484</v>
      </c>
      <c r="G28" s="40">
        <f ca="1">IF(ISBLANK(INDIRECT(CONCATENATE("'Full Data'!",G$4,ROW('Full Data'!G25)))),"",INDIRECT(CONCATENATE("'Full Data'!",G$4,ROW('Full Data'!G25))))</f>
        <v>1.55</v>
      </c>
      <c r="H28" s="40">
        <f ca="1">IF(ISBLANK(INDIRECT(CONCATENATE("'Full Data'!",H$4,ROW('Full Data'!H25)))),"",INDIRECT(CONCATENATE("'Full Data'!",H$4,ROW('Full Data'!H25))))</f>
        <v>1</v>
      </c>
      <c r="I28" s="40">
        <f ca="1">IF(ISBLANK(INDIRECT(CONCATENATE("'Full Data'!",I$4,ROW('Full Data'!I25)))),"",INDIRECT(CONCATENATE("'Full Data'!",I$4,ROW('Full Data'!I25))))</f>
        <v>590</v>
      </c>
      <c r="J28" s="40">
        <f ca="1">IF(ISBLANK(INDIRECT(CONCATENATE("'Full Data'!",J$4,ROW('Full Data'!J25)))),"",INDIRECT(CONCATENATE("'Full Data'!",J$4,ROW('Full Data'!J25))))</f>
        <v>4</v>
      </c>
      <c r="K28" s="40" t="str">
        <f ca="1">IF(ISBLANK(INDIRECT(CONCATENATE("'Full Data'!",K$4,ROW('Full Data'!K25)))),"",INDIRECT(CONCATENATE("'Full Data'!",K$4,ROW('Full Data'!K25))))</f>
        <v/>
      </c>
      <c r="L28" s="41" t="str">
        <f ca="1">IF(ISBLANK(INDIRECT(CONCATENATE("'Full Data'!",L$4,ROW('Full Data'!L25)))),"",INDIRECT(CONCATENATE("'Full Data'!",L$4,ROW('Full Data'!L25))))</f>
        <v>+2</v>
      </c>
      <c r="M28" s="32"/>
      <c r="N28" s="150"/>
      <c r="O28" s="150"/>
      <c r="P28" s="150"/>
      <c r="Q28" s="150"/>
      <c r="R28" s="150"/>
      <c r="S28" s="42"/>
      <c r="T28" s="32"/>
      <c r="U28" s="32"/>
      <c r="V28" s="32"/>
      <c r="W28" s="32"/>
      <c r="X28" s="32"/>
      <c r="Y28" s="32"/>
      <c r="Z28" s="32"/>
    </row>
    <row r="29" spans="1:26" ht="12.75" customHeight="1" x14ac:dyDescent="0.2">
      <c r="A29" s="40">
        <f ca="1">IF(ISBLANK(INDIRECT(CONCATENATE("'Full Data'!",A$4,ROW('Full Data'!A26)))),"",INDIRECT(CONCATENATE("'Full Data'!",A$4,ROW('Full Data'!A26))))</f>
        <v>21</v>
      </c>
      <c r="B29" s="40" t="str">
        <f ca="1">IF(ISBLANK(INDIRECT(CONCATENATE("'Full Data'!",B$4,ROW('Full Data'!B26)))),"",INDIRECT(CONCATENATE("'Full Data'!",B$4,ROW('Full Data'!B26))))</f>
        <v>Sc</v>
      </c>
      <c r="C29" s="40" t="str">
        <f ca="1">IF(ISBLANK(INDIRECT(CONCATENATE("'Full Data'!",C$4,ROW('Full Data'!C26)))),"",INDIRECT(CONCATENATE("'Full Data'!",C$4,ROW('Full Data'!C26))))</f>
        <v>scandium</v>
      </c>
      <c r="D29" s="40" t="str">
        <f ca="1">IF(ISBLANK(INDIRECT(CONCATENATE("'Full Data'!",D$4,ROW('Full Data'!D26)))),"",INDIRECT(CONCATENATE("'Full Data'!",D$4,ROW('Full Data'!D26))))</f>
        <v>44.96</v>
      </c>
      <c r="E29" s="40">
        <f ca="1">IF(ISBLANK(INDIRECT(CONCATENATE("'Full Data'!",E$4,ROW('Full Data'!E26)))),"",INDIRECT(CONCATENATE("'Full Data'!",E$4,ROW('Full Data'!E26))))</f>
        <v>1541</v>
      </c>
      <c r="F29" s="40">
        <f ca="1">IF(ISBLANK(INDIRECT(CONCATENATE("'Full Data'!",F$4,ROW('Full Data'!F26)))),"",INDIRECT(CONCATENATE("'Full Data'!",F$4,ROW('Full Data'!F26))))</f>
        <v>2832</v>
      </c>
      <c r="G29" s="40">
        <f ca="1">IF(ISBLANK(INDIRECT(CONCATENATE("'Full Data'!",G$4,ROW('Full Data'!G26)))),"",INDIRECT(CONCATENATE("'Full Data'!",G$4,ROW('Full Data'!G26))))</f>
        <v>2.99</v>
      </c>
      <c r="H29" s="40">
        <f ca="1">IF(ISBLANK(INDIRECT(CONCATENATE("'Full Data'!",H$4,ROW('Full Data'!H26)))),"",INDIRECT(CONCATENATE("'Full Data'!",H$4,ROW('Full Data'!H26))))</f>
        <v>1.36</v>
      </c>
      <c r="I29" s="40">
        <f ca="1">IF(ISBLANK(INDIRECT(CONCATENATE("'Full Data'!",I$4,ROW('Full Data'!I26)))),"",INDIRECT(CONCATENATE("'Full Data'!",I$4,ROW('Full Data'!I26))))</f>
        <v>633</v>
      </c>
      <c r="J29" s="40">
        <f ca="1">IF(ISBLANK(INDIRECT(CONCATENATE("'Full Data'!",J$4,ROW('Full Data'!J26)))),"",INDIRECT(CONCATENATE("'Full Data'!",J$4,ROW('Full Data'!J26))))</f>
        <v>18</v>
      </c>
      <c r="K29" s="40" t="str">
        <f ca="1">IF(ISBLANK(INDIRECT(CONCATENATE("'Full Data'!",K$4,ROW('Full Data'!K26)))),"",INDIRECT(CONCATENATE("'Full Data'!",K$4,ROW('Full Data'!K26))))</f>
        <v/>
      </c>
      <c r="L29" s="41" t="str">
        <f ca="1">IF(ISBLANK(INDIRECT(CONCATENATE("'Full Data'!",L$4,ROW('Full Data'!L26)))),"",INDIRECT(CONCATENATE("'Full Data'!",L$4,ROW('Full Data'!L26))))</f>
        <v>+3</v>
      </c>
      <c r="M29" s="32"/>
      <c r="N29" s="150"/>
      <c r="O29" s="150"/>
      <c r="P29" s="150"/>
      <c r="Q29" s="150"/>
      <c r="R29" s="150"/>
      <c r="S29" s="42"/>
      <c r="T29" s="32"/>
      <c r="U29" s="32"/>
      <c r="V29" s="32"/>
      <c r="W29" s="32"/>
      <c r="X29" s="32"/>
      <c r="Y29" s="32"/>
      <c r="Z29" s="32"/>
    </row>
    <row r="30" spans="1:26" ht="12.75" customHeight="1" x14ac:dyDescent="0.2">
      <c r="A30" s="40">
        <f ca="1">IF(ISBLANK(INDIRECT(CONCATENATE("'Full Data'!",A$4,ROW('Full Data'!A27)))),"",INDIRECT(CONCATENATE("'Full Data'!",A$4,ROW('Full Data'!A27))))</f>
        <v>22</v>
      </c>
      <c r="B30" s="40" t="str">
        <f ca="1">IF(ISBLANK(INDIRECT(CONCATENATE("'Full Data'!",B$4,ROW('Full Data'!B27)))),"",INDIRECT(CONCATENATE("'Full Data'!",B$4,ROW('Full Data'!B27))))</f>
        <v>Ti</v>
      </c>
      <c r="C30" s="40" t="str">
        <f ca="1">IF(ISBLANK(INDIRECT(CONCATENATE("'Full Data'!",C$4,ROW('Full Data'!C27)))),"",INDIRECT(CONCATENATE("'Full Data'!",C$4,ROW('Full Data'!C27))))</f>
        <v>titanium</v>
      </c>
      <c r="D30" s="40" t="str">
        <f ca="1">IF(ISBLANK(INDIRECT(CONCATENATE("'Full Data'!",D$4,ROW('Full Data'!D27)))),"",INDIRECT(CONCATENATE("'Full Data'!",D$4,ROW('Full Data'!D27))))</f>
        <v>47.87</v>
      </c>
      <c r="E30" s="40">
        <f ca="1">IF(ISBLANK(INDIRECT(CONCATENATE("'Full Data'!",E$4,ROW('Full Data'!E27)))),"",INDIRECT(CONCATENATE("'Full Data'!",E$4,ROW('Full Data'!E27))))</f>
        <v>1660</v>
      </c>
      <c r="F30" s="40">
        <f ca="1">IF(ISBLANK(INDIRECT(CONCATENATE("'Full Data'!",F$4,ROW('Full Data'!F27)))),"",INDIRECT(CONCATENATE("'Full Data'!",F$4,ROW('Full Data'!F27))))</f>
        <v>3287</v>
      </c>
      <c r="G30" s="40">
        <f ca="1">IF(ISBLANK(INDIRECT(CONCATENATE("'Full Data'!",G$4,ROW('Full Data'!G27)))),"",INDIRECT(CONCATENATE("'Full Data'!",G$4,ROW('Full Data'!G27))))</f>
        <v>4.54</v>
      </c>
      <c r="H30" s="40">
        <f ca="1">IF(ISBLANK(INDIRECT(CONCATENATE("'Full Data'!",H$4,ROW('Full Data'!H27)))),"",INDIRECT(CONCATENATE("'Full Data'!",H$4,ROW('Full Data'!H27))))</f>
        <v>1.54</v>
      </c>
      <c r="I30" s="40">
        <f ca="1">IF(ISBLANK(INDIRECT(CONCATENATE("'Full Data'!",I$4,ROW('Full Data'!I27)))),"",INDIRECT(CONCATENATE("'Full Data'!",I$4,ROW('Full Data'!I27))))</f>
        <v>659</v>
      </c>
      <c r="J30" s="40">
        <f ca="1">IF(ISBLANK(INDIRECT(CONCATENATE("'Full Data'!",J$4,ROW('Full Data'!J27)))),"",INDIRECT(CONCATENATE("'Full Data'!",J$4,ROW('Full Data'!J27))))</f>
        <v>8</v>
      </c>
      <c r="K30" s="40" t="str">
        <f ca="1">IF(ISBLANK(INDIRECT(CONCATENATE("'Full Data'!",K$4,ROW('Full Data'!K27)))),"",INDIRECT(CONCATENATE("'Full Data'!",K$4,ROW('Full Data'!K27))))</f>
        <v/>
      </c>
      <c r="L30" s="41" t="str">
        <f ca="1">IF(ISBLANK(INDIRECT(CONCATENATE("'Full Data'!",L$4,ROW('Full Data'!L27)))),"",INDIRECT(CONCATENATE("'Full Data'!",L$4,ROW('Full Data'!L27))))</f>
        <v>+4,3,2</v>
      </c>
      <c r="M30" s="32"/>
      <c r="N30" s="150"/>
      <c r="O30" s="150"/>
      <c r="P30" s="150"/>
      <c r="Q30" s="150"/>
      <c r="R30" s="150"/>
      <c r="S30" s="42"/>
      <c r="T30" s="32"/>
      <c r="U30" s="32"/>
      <c r="V30" s="32"/>
      <c r="W30" s="32"/>
      <c r="X30" s="32"/>
      <c r="Y30" s="32"/>
      <c r="Z30" s="32"/>
    </row>
    <row r="31" spans="1:26" ht="12.75" customHeight="1" x14ac:dyDescent="0.2">
      <c r="A31" s="40">
        <f ca="1">IF(ISBLANK(INDIRECT(CONCATENATE("'Full Data'!",A$4,ROW('Full Data'!A28)))),"",INDIRECT(CONCATENATE("'Full Data'!",A$4,ROW('Full Data'!A28))))</f>
        <v>23</v>
      </c>
      <c r="B31" s="40" t="str">
        <f ca="1">IF(ISBLANK(INDIRECT(CONCATENATE("'Full Data'!",B$4,ROW('Full Data'!B28)))),"",INDIRECT(CONCATENATE("'Full Data'!",B$4,ROW('Full Data'!B28))))</f>
        <v>V</v>
      </c>
      <c r="C31" s="40" t="str">
        <f ca="1">IF(ISBLANK(INDIRECT(CONCATENATE("'Full Data'!",C$4,ROW('Full Data'!C28)))),"",INDIRECT(CONCATENATE("'Full Data'!",C$4,ROW('Full Data'!C28))))</f>
        <v>vanadium</v>
      </c>
      <c r="D31" s="40" t="str">
        <f ca="1">IF(ISBLANK(INDIRECT(CONCATENATE("'Full Data'!",D$4,ROW('Full Data'!D28)))),"",INDIRECT(CONCATENATE("'Full Data'!",D$4,ROW('Full Data'!D28))))</f>
        <v>50.94</v>
      </c>
      <c r="E31" s="40">
        <f ca="1">IF(ISBLANK(INDIRECT(CONCATENATE("'Full Data'!",E$4,ROW('Full Data'!E28)))),"",INDIRECT(CONCATENATE("'Full Data'!",E$4,ROW('Full Data'!E28))))</f>
        <v>1890</v>
      </c>
      <c r="F31" s="40">
        <f ca="1">IF(ISBLANK(INDIRECT(CONCATENATE("'Full Data'!",F$4,ROW('Full Data'!F28)))),"",INDIRECT(CONCATENATE("'Full Data'!",F$4,ROW('Full Data'!F28))))</f>
        <v>3380</v>
      </c>
      <c r="G31" s="40">
        <f ca="1">IF(ISBLANK(INDIRECT(CONCATENATE("'Full Data'!",G$4,ROW('Full Data'!G28)))),"",INDIRECT(CONCATENATE("'Full Data'!",G$4,ROW('Full Data'!G28))))</f>
        <v>6.11</v>
      </c>
      <c r="H31" s="40">
        <f ca="1">IF(ISBLANK(INDIRECT(CONCATENATE("'Full Data'!",H$4,ROW('Full Data'!H28)))),"",INDIRECT(CONCATENATE("'Full Data'!",H$4,ROW('Full Data'!H28))))</f>
        <v>1.63</v>
      </c>
      <c r="I31" s="40">
        <f ca="1">IF(ISBLANK(INDIRECT(CONCATENATE("'Full Data'!",I$4,ROW('Full Data'!I28)))),"",INDIRECT(CONCATENATE("'Full Data'!",I$4,ROW('Full Data'!I28))))</f>
        <v>651</v>
      </c>
      <c r="J31" s="40">
        <f ca="1">IF(ISBLANK(INDIRECT(CONCATENATE("'Full Data'!",J$4,ROW('Full Data'!J28)))),"",INDIRECT(CONCATENATE("'Full Data'!",J$4,ROW('Full Data'!J28))))</f>
        <v>51</v>
      </c>
      <c r="K31" s="40" t="str">
        <f ca="1">IF(ISBLANK(INDIRECT(CONCATENATE("'Full Data'!",K$4,ROW('Full Data'!K28)))),"",INDIRECT(CONCATENATE("'Full Data'!",K$4,ROW('Full Data'!K28))))</f>
        <v/>
      </c>
      <c r="L31" s="41" t="str">
        <f ca="1">IF(ISBLANK(INDIRECT(CONCATENATE("'Full Data'!",L$4,ROW('Full Data'!L28)))),"",INDIRECT(CONCATENATE("'Full Data'!",L$4,ROW('Full Data'!L28))))</f>
        <v>+5,2,3,4</v>
      </c>
      <c r="M31" s="32"/>
      <c r="N31" s="150"/>
      <c r="O31" s="150"/>
      <c r="P31" s="150"/>
      <c r="Q31" s="150"/>
      <c r="R31" s="150"/>
      <c r="S31" s="42"/>
      <c r="T31" s="32"/>
      <c r="U31" s="32"/>
      <c r="V31" s="32"/>
      <c r="W31" s="32"/>
      <c r="X31" s="32"/>
      <c r="Y31" s="32"/>
      <c r="Z31" s="32"/>
    </row>
    <row r="32" spans="1:26" ht="12.75" customHeight="1" x14ac:dyDescent="0.2">
      <c r="A32" s="40">
        <f ca="1">IF(ISBLANK(INDIRECT(CONCATENATE("'Full Data'!",A$4,ROW('Full Data'!A29)))),"",INDIRECT(CONCATENATE("'Full Data'!",A$4,ROW('Full Data'!A29))))</f>
        <v>24</v>
      </c>
      <c r="B32" s="40" t="str">
        <f ca="1">IF(ISBLANK(INDIRECT(CONCATENATE("'Full Data'!",B$4,ROW('Full Data'!B29)))),"",INDIRECT(CONCATENATE("'Full Data'!",B$4,ROW('Full Data'!B29))))</f>
        <v>Cr</v>
      </c>
      <c r="C32" s="40" t="str">
        <f ca="1">IF(ISBLANK(INDIRECT(CONCATENATE("'Full Data'!",C$4,ROW('Full Data'!C29)))),"",INDIRECT(CONCATENATE("'Full Data'!",C$4,ROW('Full Data'!C29))))</f>
        <v>chromium</v>
      </c>
      <c r="D32" s="40" t="str">
        <f ca="1">IF(ISBLANK(INDIRECT(CONCATENATE("'Full Data'!",D$4,ROW('Full Data'!D29)))),"",INDIRECT(CONCATENATE("'Full Data'!",D$4,ROW('Full Data'!D29))))</f>
        <v>52.00</v>
      </c>
      <c r="E32" s="40">
        <f ca="1">IF(ISBLANK(INDIRECT(CONCATENATE("'Full Data'!",E$4,ROW('Full Data'!E29)))),"",INDIRECT(CONCATENATE("'Full Data'!",E$4,ROW('Full Data'!E29))))</f>
        <v>1857</v>
      </c>
      <c r="F32" s="40">
        <f ca="1">IF(ISBLANK(INDIRECT(CONCATENATE("'Full Data'!",F$4,ROW('Full Data'!F29)))),"",INDIRECT(CONCATENATE("'Full Data'!",F$4,ROW('Full Data'!F29))))</f>
        <v>2672</v>
      </c>
      <c r="G32" s="40">
        <f ca="1">IF(ISBLANK(INDIRECT(CONCATENATE("'Full Data'!",G$4,ROW('Full Data'!G29)))),"",INDIRECT(CONCATENATE("'Full Data'!",G$4,ROW('Full Data'!G29))))</f>
        <v>7.19</v>
      </c>
      <c r="H32" s="40">
        <f ca="1">IF(ISBLANK(INDIRECT(CONCATENATE("'Full Data'!",H$4,ROW('Full Data'!H29)))),"",INDIRECT(CONCATENATE("'Full Data'!",H$4,ROW('Full Data'!H29))))</f>
        <v>1.66</v>
      </c>
      <c r="I32" s="40">
        <f ca="1">IF(ISBLANK(INDIRECT(CONCATENATE("'Full Data'!",I$4,ROW('Full Data'!I29)))),"",INDIRECT(CONCATENATE("'Full Data'!",I$4,ROW('Full Data'!I29))))</f>
        <v>653</v>
      </c>
      <c r="J32" s="40">
        <f ca="1">IF(ISBLANK(INDIRECT(CONCATENATE("'Full Data'!",J$4,ROW('Full Data'!J29)))),"",INDIRECT(CONCATENATE("'Full Data'!",J$4,ROW('Full Data'!J29))))</f>
        <v>65</v>
      </c>
      <c r="K32" s="40" t="str">
        <f ca="1">IF(ISBLANK(INDIRECT(CONCATENATE("'Full Data'!",K$4,ROW('Full Data'!K29)))),"",INDIRECT(CONCATENATE("'Full Data'!",K$4,ROW('Full Data'!K29))))</f>
        <v/>
      </c>
      <c r="L32" s="41" t="str">
        <f ca="1">IF(ISBLANK(INDIRECT(CONCATENATE("'Full Data'!",L$4,ROW('Full Data'!L29)))),"",INDIRECT(CONCATENATE("'Full Data'!",L$4,ROW('Full Data'!L29))))</f>
        <v>+3,2,6</v>
      </c>
      <c r="M32" s="32"/>
      <c r="N32" s="150"/>
      <c r="O32" s="150"/>
      <c r="P32" s="150"/>
      <c r="Q32" s="150"/>
      <c r="R32" s="150"/>
      <c r="S32" s="42"/>
      <c r="T32" s="32"/>
      <c r="U32" s="32"/>
      <c r="V32" s="32"/>
      <c r="W32" s="32"/>
      <c r="X32" s="32"/>
      <c r="Y32" s="32"/>
      <c r="Z32" s="32"/>
    </row>
    <row r="33" spans="1:26" ht="12.75" customHeight="1" x14ac:dyDescent="0.2">
      <c r="A33" s="40">
        <f ca="1">IF(ISBLANK(INDIRECT(CONCATENATE("'Full Data'!",A$4,ROW('Full Data'!A30)))),"",INDIRECT(CONCATENATE("'Full Data'!",A$4,ROW('Full Data'!A30))))</f>
        <v>25</v>
      </c>
      <c r="B33" s="40" t="str">
        <f ca="1">IF(ISBLANK(INDIRECT(CONCATENATE("'Full Data'!",B$4,ROW('Full Data'!B30)))),"",INDIRECT(CONCATENATE("'Full Data'!",B$4,ROW('Full Data'!B30))))</f>
        <v>Mn</v>
      </c>
      <c r="C33" s="40" t="str">
        <f ca="1">IF(ISBLANK(INDIRECT(CONCATENATE("'Full Data'!",C$4,ROW('Full Data'!C30)))),"",INDIRECT(CONCATENATE("'Full Data'!",C$4,ROW('Full Data'!C30))))</f>
        <v>manganese</v>
      </c>
      <c r="D33" s="40" t="str">
        <f ca="1">IF(ISBLANK(INDIRECT(CONCATENATE("'Full Data'!",D$4,ROW('Full Data'!D30)))),"",INDIRECT(CONCATENATE("'Full Data'!",D$4,ROW('Full Data'!D30))))</f>
        <v>54.94</v>
      </c>
      <c r="E33" s="40">
        <f ca="1">IF(ISBLANK(INDIRECT(CONCATENATE("'Full Data'!",E$4,ROW('Full Data'!E30)))),"",INDIRECT(CONCATENATE("'Full Data'!",E$4,ROW('Full Data'!E30))))</f>
        <v>1244</v>
      </c>
      <c r="F33" s="40">
        <f ca="1">IF(ISBLANK(INDIRECT(CONCATENATE("'Full Data'!",F$4,ROW('Full Data'!F30)))),"",INDIRECT(CONCATENATE("'Full Data'!",F$4,ROW('Full Data'!F30))))</f>
        <v>1962</v>
      </c>
      <c r="G33" s="40">
        <f ca="1">IF(ISBLANK(INDIRECT(CONCATENATE("'Full Data'!",G$4,ROW('Full Data'!G30)))),"",INDIRECT(CONCATENATE("'Full Data'!",G$4,ROW('Full Data'!G30))))</f>
        <v>7.43</v>
      </c>
      <c r="H33" s="40">
        <f ca="1">IF(ISBLANK(INDIRECT(CONCATENATE("'Full Data'!",H$4,ROW('Full Data'!H30)))),"",INDIRECT(CONCATENATE("'Full Data'!",H$4,ROW('Full Data'!H30))))</f>
        <v>1.55</v>
      </c>
      <c r="I33" s="40">
        <f ca="1">IF(ISBLANK(INDIRECT(CONCATENATE("'Full Data'!",I$4,ROW('Full Data'!I30)))),"",INDIRECT(CONCATENATE("'Full Data'!",I$4,ROW('Full Data'!I30))))</f>
        <v>717</v>
      </c>
      <c r="J33" s="56" t="str">
        <f ca="1">IF(ISBLANK(INDIRECT(CONCATENATE("'Full Data'!",J$4,ROW('Full Data'!J30)))),"",INDIRECT(CONCATENATE("'Full Data'!",J$4,ROW('Full Data'!J30))))</f>
        <v>&lt;0</v>
      </c>
      <c r="K33" s="40" t="str">
        <f ca="1">IF(ISBLANK(INDIRECT(CONCATENATE("'Full Data'!",K$4,ROW('Full Data'!K30)))),"",INDIRECT(CONCATENATE("'Full Data'!",K$4,ROW('Full Data'!K30))))</f>
        <v/>
      </c>
      <c r="L33" s="41" t="str">
        <f ca="1">IF(ISBLANK(INDIRECT(CONCATENATE("'Full Data'!",L$4,ROW('Full Data'!L30)))),"",INDIRECT(CONCATENATE("'Full Data'!",L$4,ROW('Full Data'!L30))))</f>
        <v>+2,3,4,6,7</v>
      </c>
      <c r="M33" s="32"/>
      <c r="N33" s="150"/>
      <c r="O33" s="150"/>
      <c r="P33" s="150"/>
      <c r="Q33" s="150"/>
      <c r="R33" s="150"/>
      <c r="S33" s="42"/>
      <c r="T33" s="32"/>
      <c r="U33" s="32"/>
      <c r="V33" s="32"/>
      <c r="W33" s="32"/>
      <c r="X33" s="32"/>
      <c r="Y33" s="32"/>
      <c r="Z33" s="32"/>
    </row>
    <row r="34" spans="1:26" ht="12.75" customHeight="1" x14ac:dyDescent="0.2">
      <c r="A34" s="40">
        <f ca="1">IF(ISBLANK(INDIRECT(CONCATENATE("'Full Data'!",A$4,ROW('Full Data'!A31)))),"",INDIRECT(CONCATENATE("'Full Data'!",A$4,ROW('Full Data'!A31))))</f>
        <v>26</v>
      </c>
      <c r="B34" s="40" t="str">
        <f ca="1">IF(ISBLANK(INDIRECT(CONCATENATE("'Full Data'!",B$4,ROW('Full Data'!B31)))),"",INDIRECT(CONCATENATE("'Full Data'!",B$4,ROW('Full Data'!B31))))</f>
        <v>Fe</v>
      </c>
      <c r="C34" s="40" t="str">
        <f ca="1">IF(ISBLANK(INDIRECT(CONCATENATE("'Full Data'!",C$4,ROW('Full Data'!C31)))),"",INDIRECT(CONCATENATE("'Full Data'!",C$4,ROW('Full Data'!C31))))</f>
        <v>iron</v>
      </c>
      <c r="D34" s="40" t="str">
        <f ca="1">IF(ISBLANK(INDIRECT(CONCATENATE("'Full Data'!",D$4,ROW('Full Data'!D31)))),"",INDIRECT(CONCATENATE("'Full Data'!",D$4,ROW('Full Data'!D31))))</f>
        <v>55.85</v>
      </c>
      <c r="E34" s="40">
        <f ca="1">IF(ISBLANK(INDIRECT(CONCATENATE("'Full Data'!",E$4,ROW('Full Data'!E31)))),"",INDIRECT(CONCATENATE("'Full Data'!",E$4,ROW('Full Data'!E31))))</f>
        <v>1535</v>
      </c>
      <c r="F34" s="40">
        <f ca="1">IF(ISBLANK(INDIRECT(CONCATENATE("'Full Data'!",F$4,ROW('Full Data'!F31)))),"",INDIRECT(CONCATENATE("'Full Data'!",F$4,ROW('Full Data'!F31))))</f>
        <v>2750</v>
      </c>
      <c r="G34" s="40">
        <f ca="1">IF(ISBLANK(INDIRECT(CONCATENATE("'Full Data'!",G$4,ROW('Full Data'!G31)))),"",INDIRECT(CONCATENATE("'Full Data'!",G$4,ROW('Full Data'!G31))))</f>
        <v>7.86</v>
      </c>
      <c r="H34" s="40">
        <f ca="1">IF(ISBLANK(INDIRECT(CONCATENATE("'Full Data'!",H$4,ROW('Full Data'!H31)))),"",INDIRECT(CONCATENATE("'Full Data'!",H$4,ROW('Full Data'!H31))))</f>
        <v>1.83</v>
      </c>
      <c r="I34" s="40">
        <f ca="1">IF(ISBLANK(INDIRECT(CONCATENATE("'Full Data'!",I$4,ROW('Full Data'!I31)))),"",INDIRECT(CONCATENATE("'Full Data'!",I$4,ROW('Full Data'!I31))))</f>
        <v>762</v>
      </c>
      <c r="J34" s="40">
        <f ca="1">IF(ISBLANK(INDIRECT(CONCATENATE("'Full Data'!",J$4,ROW('Full Data'!J31)))),"",INDIRECT(CONCATENATE("'Full Data'!",J$4,ROW('Full Data'!J31))))</f>
        <v>15</v>
      </c>
      <c r="K34" s="40" t="str">
        <f ca="1">IF(ISBLANK(INDIRECT(CONCATENATE("'Full Data'!",K$4,ROW('Full Data'!K31)))),"",INDIRECT(CONCATENATE("'Full Data'!",K$4,ROW('Full Data'!K31))))</f>
        <v/>
      </c>
      <c r="L34" s="41" t="str">
        <f ca="1">IF(ISBLANK(INDIRECT(CONCATENATE("'Full Data'!",L$4,ROW('Full Data'!L31)))),"",INDIRECT(CONCATENATE("'Full Data'!",L$4,ROW('Full Data'!L31))))</f>
        <v>+3,2</v>
      </c>
      <c r="M34" s="32"/>
      <c r="N34" s="150"/>
      <c r="O34" s="150"/>
      <c r="P34" s="150"/>
      <c r="Q34" s="150"/>
      <c r="R34" s="150"/>
      <c r="S34" s="42"/>
      <c r="T34" s="32"/>
      <c r="U34" s="32"/>
      <c r="V34" s="32"/>
      <c r="W34" s="32"/>
      <c r="X34" s="32"/>
      <c r="Y34" s="32"/>
      <c r="Z34" s="32"/>
    </row>
    <row r="35" spans="1:26" ht="12.75" customHeight="1" x14ac:dyDescent="0.2">
      <c r="A35" s="40">
        <f ca="1">IF(ISBLANK(INDIRECT(CONCATENATE("'Full Data'!",A$4,ROW('Full Data'!A32)))),"",INDIRECT(CONCATENATE("'Full Data'!",A$4,ROW('Full Data'!A32))))</f>
        <v>27</v>
      </c>
      <c r="B35" s="40" t="str">
        <f ca="1">IF(ISBLANK(INDIRECT(CONCATENATE("'Full Data'!",B$4,ROW('Full Data'!B32)))),"",INDIRECT(CONCATENATE("'Full Data'!",B$4,ROW('Full Data'!B32))))</f>
        <v>Co</v>
      </c>
      <c r="C35" s="40" t="str">
        <f ca="1">IF(ISBLANK(INDIRECT(CONCATENATE("'Full Data'!",C$4,ROW('Full Data'!C32)))),"",INDIRECT(CONCATENATE("'Full Data'!",C$4,ROW('Full Data'!C32))))</f>
        <v>cobalt</v>
      </c>
      <c r="D35" s="40" t="str">
        <f ca="1">IF(ISBLANK(INDIRECT(CONCATENATE("'Full Data'!",D$4,ROW('Full Data'!D32)))),"",INDIRECT(CONCATENATE("'Full Data'!",D$4,ROW('Full Data'!D32))))</f>
        <v>58.93</v>
      </c>
      <c r="E35" s="40">
        <f ca="1">IF(ISBLANK(INDIRECT(CONCATENATE("'Full Data'!",E$4,ROW('Full Data'!E32)))),"",INDIRECT(CONCATENATE("'Full Data'!",E$4,ROW('Full Data'!E32))))</f>
        <v>1495</v>
      </c>
      <c r="F35" s="40">
        <f ca="1">IF(ISBLANK(INDIRECT(CONCATENATE("'Full Data'!",F$4,ROW('Full Data'!F32)))),"",INDIRECT(CONCATENATE("'Full Data'!",F$4,ROW('Full Data'!F32))))</f>
        <v>2870</v>
      </c>
      <c r="G35" s="40">
        <f ca="1">IF(ISBLANK(INDIRECT(CONCATENATE("'Full Data'!",G$4,ROW('Full Data'!G32)))),"",INDIRECT(CONCATENATE("'Full Data'!",G$4,ROW('Full Data'!G32))))</f>
        <v>8.9</v>
      </c>
      <c r="H35" s="40">
        <f ca="1">IF(ISBLANK(INDIRECT(CONCATENATE("'Full Data'!",H$4,ROW('Full Data'!H32)))),"",INDIRECT(CONCATENATE("'Full Data'!",H$4,ROW('Full Data'!H32))))</f>
        <v>1.88</v>
      </c>
      <c r="I35" s="40">
        <f ca="1">IF(ISBLANK(INDIRECT(CONCATENATE("'Full Data'!",I$4,ROW('Full Data'!I32)))),"",INDIRECT(CONCATENATE("'Full Data'!",I$4,ROW('Full Data'!I32))))</f>
        <v>760</v>
      </c>
      <c r="J35" s="40">
        <f ca="1">IF(ISBLANK(INDIRECT(CONCATENATE("'Full Data'!",J$4,ROW('Full Data'!J32)))),"",INDIRECT(CONCATENATE("'Full Data'!",J$4,ROW('Full Data'!J32))))</f>
        <v>64</v>
      </c>
      <c r="K35" s="40" t="str">
        <f ca="1">IF(ISBLANK(INDIRECT(CONCATENATE("'Full Data'!",K$4,ROW('Full Data'!K32)))),"",INDIRECT(CONCATENATE("'Full Data'!",K$4,ROW('Full Data'!K32))))</f>
        <v/>
      </c>
      <c r="L35" s="41" t="str">
        <f ca="1">IF(ISBLANK(INDIRECT(CONCATENATE("'Full Data'!",L$4,ROW('Full Data'!L32)))),"",INDIRECT(CONCATENATE("'Full Data'!",L$4,ROW('Full Data'!L32))))</f>
        <v>+2,3</v>
      </c>
      <c r="M35" s="32"/>
      <c r="N35" s="150"/>
      <c r="O35" s="150"/>
      <c r="P35" s="150"/>
      <c r="Q35" s="150"/>
      <c r="R35" s="150"/>
      <c r="S35" s="42"/>
      <c r="T35" s="32"/>
      <c r="U35" s="32"/>
      <c r="V35" s="32"/>
      <c r="W35" s="32"/>
      <c r="X35" s="32"/>
      <c r="Y35" s="32"/>
      <c r="Z35" s="32"/>
    </row>
    <row r="36" spans="1:26" ht="12.75" customHeight="1" x14ac:dyDescent="0.2">
      <c r="A36" s="40">
        <f ca="1">IF(ISBLANK(INDIRECT(CONCATENATE("'Full Data'!",A$4,ROW('Full Data'!A33)))),"",INDIRECT(CONCATENATE("'Full Data'!",A$4,ROW('Full Data'!A33))))</f>
        <v>28</v>
      </c>
      <c r="B36" s="40" t="str">
        <f ca="1">IF(ISBLANK(INDIRECT(CONCATENATE("'Full Data'!",B$4,ROW('Full Data'!B33)))),"",INDIRECT(CONCATENATE("'Full Data'!",B$4,ROW('Full Data'!B33))))</f>
        <v>Ni</v>
      </c>
      <c r="C36" s="40" t="str">
        <f ca="1">IF(ISBLANK(INDIRECT(CONCATENATE("'Full Data'!",C$4,ROW('Full Data'!C33)))),"",INDIRECT(CONCATENATE("'Full Data'!",C$4,ROW('Full Data'!C33))))</f>
        <v>nickel</v>
      </c>
      <c r="D36" s="40" t="str">
        <f ca="1">IF(ISBLANK(INDIRECT(CONCATENATE("'Full Data'!",D$4,ROW('Full Data'!D33)))),"",INDIRECT(CONCATENATE("'Full Data'!",D$4,ROW('Full Data'!D33))))</f>
        <v>58.69</v>
      </c>
      <c r="E36" s="40">
        <f ca="1">IF(ISBLANK(INDIRECT(CONCATENATE("'Full Data'!",E$4,ROW('Full Data'!E33)))),"",INDIRECT(CONCATENATE("'Full Data'!",E$4,ROW('Full Data'!E33))))</f>
        <v>1453</v>
      </c>
      <c r="F36" s="40">
        <f ca="1">IF(ISBLANK(INDIRECT(CONCATENATE("'Full Data'!",F$4,ROW('Full Data'!F33)))),"",INDIRECT(CONCATENATE("'Full Data'!",F$4,ROW('Full Data'!F33))))</f>
        <v>2730</v>
      </c>
      <c r="G36" s="40">
        <f ca="1">IF(ISBLANK(INDIRECT(CONCATENATE("'Full Data'!",G$4,ROW('Full Data'!G33)))),"",INDIRECT(CONCATENATE("'Full Data'!",G$4,ROW('Full Data'!G33))))</f>
        <v>8.9</v>
      </c>
      <c r="H36" s="40">
        <f ca="1">IF(ISBLANK(INDIRECT(CONCATENATE("'Full Data'!",H$4,ROW('Full Data'!H33)))),"",INDIRECT(CONCATENATE("'Full Data'!",H$4,ROW('Full Data'!H33))))</f>
        <v>1.91</v>
      </c>
      <c r="I36" s="40">
        <f ca="1">IF(ISBLANK(INDIRECT(CONCATENATE("'Full Data'!",I$4,ROW('Full Data'!I33)))),"",INDIRECT(CONCATENATE("'Full Data'!",I$4,ROW('Full Data'!I33))))</f>
        <v>737</v>
      </c>
      <c r="J36" s="40">
        <f ca="1">IF(ISBLANK(INDIRECT(CONCATENATE("'Full Data'!",J$4,ROW('Full Data'!J33)))),"",INDIRECT(CONCATENATE("'Full Data'!",J$4,ROW('Full Data'!J33))))</f>
        <v>112</v>
      </c>
      <c r="K36" s="40" t="str">
        <f ca="1">IF(ISBLANK(INDIRECT(CONCATENATE("'Full Data'!",K$4,ROW('Full Data'!K33)))),"",INDIRECT(CONCATENATE("'Full Data'!",K$4,ROW('Full Data'!K33))))</f>
        <v/>
      </c>
      <c r="L36" s="41" t="str">
        <f ca="1">IF(ISBLANK(INDIRECT(CONCATENATE("'Full Data'!",L$4,ROW('Full Data'!L33)))),"",INDIRECT(CONCATENATE("'Full Data'!",L$4,ROW('Full Data'!L33))))</f>
        <v>+2,3</v>
      </c>
      <c r="M36" s="32"/>
      <c r="N36" s="150"/>
      <c r="O36" s="150"/>
      <c r="P36" s="150"/>
      <c r="Q36" s="150"/>
      <c r="R36" s="150"/>
      <c r="S36" s="42"/>
      <c r="T36" s="32"/>
      <c r="U36" s="32"/>
      <c r="V36" s="32"/>
      <c r="W36" s="32"/>
      <c r="X36" s="32"/>
      <c r="Y36" s="32"/>
      <c r="Z36" s="32"/>
    </row>
    <row r="37" spans="1:26" ht="12.75" customHeight="1" x14ac:dyDescent="0.2">
      <c r="A37" s="40">
        <f ca="1">IF(ISBLANK(INDIRECT(CONCATENATE("'Full Data'!",A$4,ROW('Full Data'!A34)))),"",INDIRECT(CONCATENATE("'Full Data'!",A$4,ROW('Full Data'!A34))))</f>
        <v>29</v>
      </c>
      <c r="B37" s="40" t="str">
        <f ca="1">IF(ISBLANK(INDIRECT(CONCATENATE("'Full Data'!",B$4,ROW('Full Data'!B34)))),"",INDIRECT(CONCATENATE("'Full Data'!",B$4,ROW('Full Data'!B34))))</f>
        <v>Cu</v>
      </c>
      <c r="C37" s="40" t="str">
        <f ca="1">IF(ISBLANK(INDIRECT(CONCATENATE("'Full Data'!",C$4,ROW('Full Data'!C34)))),"",INDIRECT(CONCATENATE("'Full Data'!",C$4,ROW('Full Data'!C34))))</f>
        <v>copper</v>
      </c>
      <c r="D37" s="40" t="str">
        <f ca="1">IF(ISBLANK(INDIRECT(CONCATENATE("'Full Data'!",D$4,ROW('Full Data'!D34)))),"",INDIRECT(CONCATENATE("'Full Data'!",D$4,ROW('Full Data'!D34))))</f>
        <v>63.55</v>
      </c>
      <c r="E37" s="40">
        <f ca="1">IF(ISBLANK(INDIRECT(CONCATENATE("'Full Data'!",E$4,ROW('Full Data'!E34)))),"",INDIRECT(CONCATENATE("'Full Data'!",E$4,ROW('Full Data'!E34))))</f>
        <v>1083</v>
      </c>
      <c r="F37" s="40">
        <f ca="1">IF(ISBLANK(INDIRECT(CONCATENATE("'Full Data'!",F$4,ROW('Full Data'!F34)))),"",INDIRECT(CONCATENATE("'Full Data'!",F$4,ROW('Full Data'!F34))))</f>
        <v>2567</v>
      </c>
      <c r="G37" s="40">
        <f ca="1">IF(ISBLANK(INDIRECT(CONCATENATE("'Full Data'!",G$4,ROW('Full Data'!G34)))),"",INDIRECT(CONCATENATE("'Full Data'!",G$4,ROW('Full Data'!G34))))</f>
        <v>8.9600000000000009</v>
      </c>
      <c r="H37" s="40">
        <f ca="1">IF(ISBLANK(INDIRECT(CONCATENATE("'Full Data'!",H$4,ROW('Full Data'!H34)))),"",INDIRECT(CONCATENATE("'Full Data'!",H$4,ROW('Full Data'!H34))))</f>
        <v>1.9</v>
      </c>
      <c r="I37" s="40">
        <f ca="1">IF(ISBLANK(INDIRECT(CONCATENATE("'Full Data'!",I$4,ROW('Full Data'!I34)))),"",INDIRECT(CONCATENATE("'Full Data'!",I$4,ROW('Full Data'!I34))))</f>
        <v>745</v>
      </c>
      <c r="J37" s="40">
        <f ca="1">IF(ISBLANK(INDIRECT(CONCATENATE("'Full Data'!",J$4,ROW('Full Data'!J34)))),"",INDIRECT(CONCATENATE("'Full Data'!",J$4,ROW('Full Data'!J34))))</f>
        <v>120</v>
      </c>
      <c r="K37" s="40" t="str">
        <f ca="1">IF(ISBLANK(INDIRECT(CONCATENATE("'Full Data'!",K$4,ROW('Full Data'!K34)))),"",INDIRECT(CONCATENATE("'Full Data'!",K$4,ROW('Full Data'!K34))))</f>
        <v/>
      </c>
      <c r="L37" s="41" t="str">
        <f ca="1">IF(ISBLANK(INDIRECT(CONCATENATE("'Full Data'!",L$4,ROW('Full Data'!L34)))),"",INDIRECT(CONCATENATE("'Full Data'!",L$4,ROW('Full Data'!L34))))</f>
        <v>+2,1</v>
      </c>
      <c r="M37" s="32"/>
      <c r="N37" s="150"/>
      <c r="O37" s="150"/>
      <c r="P37" s="150"/>
      <c r="Q37" s="150"/>
      <c r="R37" s="150"/>
      <c r="S37" s="42"/>
      <c r="T37" s="32"/>
      <c r="U37" s="32"/>
      <c r="V37" s="32"/>
      <c r="W37" s="32"/>
      <c r="X37" s="32"/>
      <c r="Y37" s="32"/>
      <c r="Z37" s="32"/>
    </row>
    <row r="38" spans="1:26" ht="12.75" customHeight="1" x14ac:dyDescent="0.2">
      <c r="A38" s="40">
        <f ca="1">IF(ISBLANK(INDIRECT(CONCATENATE("'Full Data'!",A$4,ROW('Full Data'!A35)))),"",INDIRECT(CONCATENATE("'Full Data'!",A$4,ROW('Full Data'!A35))))</f>
        <v>30</v>
      </c>
      <c r="B38" s="40" t="str">
        <f ca="1">IF(ISBLANK(INDIRECT(CONCATENATE("'Full Data'!",B$4,ROW('Full Data'!B35)))),"",INDIRECT(CONCATENATE("'Full Data'!",B$4,ROW('Full Data'!B35))))</f>
        <v>Zn</v>
      </c>
      <c r="C38" s="40" t="str">
        <f ca="1">IF(ISBLANK(INDIRECT(CONCATENATE("'Full Data'!",C$4,ROW('Full Data'!C35)))),"",INDIRECT(CONCATENATE("'Full Data'!",C$4,ROW('Full Data'!C35))))</f>
        <v>zinc</v>
      </c>
      <c r="D38" s="40" t="str">
        <f ca="1">IF(ISBLANK(INDIRECT(CONCATENATE("'Full Data'!",D$4,ROW('Full Data'!D35)))),"",INDIRECT(CONCATENATE("'Full Data'!",D$4,ROW('Full Data'!D35))))</f>
        <v>65.38</v>
      </c>
      <c r="E38" s="40">
        <f ca="1">IF(ISBLANK(INDIRECT(CONCATENATE("'Full Data'!",E$4,ROW('Full Data'!E35)))),"",INDIRECT(CONCATENATE("'Full Data'!",E$4,ROW('Full Data'!E35))))</f>
        <v>419.6</v>
      </c>
      <c r="F38" s="40">
        <f ca="1">IF(ISBLANK(INDIRECT(CONCATENATE("'Full Data'!",F$4,ROW('Full Data'!F35)))),"",INDIRECT(CONCATENATE("'Full Data'!",F$4,ROW('Full Data'!F35))))</f>
        <v>906</v>
      </c>
      <c r="G38" s="40">
        <f ca="1">IF(ISBLANK(INDIRECT(CONCATENATE("'Full Data'!",G$4,ROW('Full Data'!G35)))),"",INDIRECT(CONCATENATE("'Full Data'!",G$4,ROW('Full Data'!G35))))</f>
        <v>7.13</v>
      </c>
      <c r="H38" s="40">
        <f ca="1">IF(ISBLANK(INDIRECT(CONCATENATE("'Full Data'!",H$4,ROW('Full Data'!H35)))),"",INDIRECT(CONCATENATE("'Full Data'!",H$4,ROW('Full Data'!H35))))</f>
        <v>1.65</v>
      </c>
      <c r="I38" s="40">
        <f ca="1">IF(ISBLANK(INDIRECT(CONCATENATE("'Full Data'!",I$4,ROW('Full Data'!I35)))),"",INDIRECT(CONCATENATE("'Full Data'!",I$4,ROW('Full Data'!I35))))</f>
        <v>906</v>
      </c>
      <c r="J38" s="56" t="str">
        <f ca="1">IF(ISBLANK(INDIRECT(CONCATENATE("'Full Data'!",J$4,ROW('Full Data'!J35)))),"",INDIRECT(CONCATENATE("'Full Data'!",J$4,ROW('Full Data'!J35))))</f>
        <v>&lt;0</v>
      </c>
      <c r="K38" s="40" t="str">
        <f ca="1">IF(ISBLANK(INDIRECT(CONCATENATE("'Full Data'!",K$4,ROW('Full Data'!K35)))),"",INDIRECT(CONCATENATE("'Full Data'!",K$4,ROW('Full Data'!K35))))</f>
        <v/>
      </c>
      <c r="L38" s="41" t="str">
        <f ca="1">IF(ISBLANK(INDIRECT(CONCATENATE("'Full Data'!",L$4,ROW('Full Data'!L35)))),"",INDIRECT(CONCATENATE("'Full Data'!",L$4,ROW('Full Data'!L35))))</f>
        <v>+2</v>
      </c>
      <c r="M38" s="32"/>
      <c r="N38" s="150"/>
      <c r="O38" s="150"/>
      <c r="P38" s="150"/>
      <c r="Q38" s="150"/>
      <c r="R38" s="150"/>
      <c r="S38" s="42"/>
      <c r="T38" s="32"/>
      <c r="U38" s="32"/>
      <c r="V38" s="32"/>
      <c r="W38" s="32"/>
      <c r="X38" s="32"/>
      <c r="Y38" s="32"/>
      <c r="Z38" s="32"/>
    </row>
    <row r="39" spans="1:26" ht="12.75" customHeight="1" x14ac:dyDescent="0.2">
      <c r="A39" s="40">
        <f ca="1">IF(ISBLANK(INDIRECT(CONCATENATE("'Full Data'!",A$4,ROW('Full Data'!A36)))),"",INDIRECT(CONCATENATE("'Full Data'!",A$4,ROW('Full Data'!A36))))</f>
        <v>31</v>
      </c>
      <c r="B39" s="40" t="str">
        <f ca="1">IF(ISBLANK(INDIRECT(CONCATENATE("'Full Data'!",B$4,ROW('Full Data'!B36)))),"",INDIRECT(CONCATENATE("'Full Data'!",B$4,ROW('Full Data'!B36))))</f>
        <v>Ga</v>
      </c>
      <c r="C39" s="40" t="str">
        <f ca="1">IF(ISBLANK(INDIRECT(CONCATENATE("'Full Data'!",C$4,ROW('Full Data'!C36)))),"",INDIRECT(CONCATENATE("'Full Data'!",C$4,ROW('Full Data'!C36))))</f>
        <v>gallium</v>
      </c>
      <c r="D39" s="40" t="str">
        <f ca="1">IF(ISBLANK(INDIRECT(CONCATENATE("'Full Data'!",D$4,ROW('Full Data'!D36)))),"",INDIRECT(CONCATENATE("'Full Data'!",D$4,ROW('Full Data'!D36))))</f>
        <v>69.72</v>
      </c>
      <c r="E39" s="40">
        <f ca="1">IF(ISBLANK(INDIRECT(CONCATENATE("'Full Data'!",E$4,ROW('Full Data'!E36)))),"",INDIRECT(CONCATENATE("'Full Data'!",E$4,ROW('Full Data'!E36))))</f>
        <v>29.8</v>
      </c>
      <c r="F39" s="40">
        <f ca="1">IF(ISBLANK(INDIRECT(CONCATENATE("'Full Data'!",F$4,ROW('Full Data'!F36)))),"",INDIRECT(CONCATENATE("'Full Data'!",F$4,ROW('Full Data'!F36))))</f>
        <v>2403</v>
      </c>
      <c r="G39" s="40">
        <f ca="1">IF(ISBLANK(INDIRECT(CONCATENATE("'Full Data'!",G$4,ROW('Full Data'!G36)))),"",INDIRECT(CONCATENATE("'Full Data'!",G$4,ROW('Full Data'!G36))))</f>
        <v>5.9</v>
      </c>
      <c r="H39" s="40">
        <f ca="1">IF(ISBLANK(INDIRECT(CONCATENATE("'Full Data'!",H$4,ROW('Full Data'!H36)))),"",INDIRECT(CONCATENATE("'Full Data'!",H$4,ROW('Full Data'!H36))))</f>
        <v>1.81</v>
      </c>
      <c r="I39" s="40">
        <f ca="1">IF(ISBLANK(INDIRECT(CONCATENATE("'Full Data'!",I$4,ROW('Full Data'!I36)))),"",INDIRECT(CONCATENATE("'Full Data'!",I$4,ROW('Full Data'!I36))))</f>
        <v>579</v>
      </c>
      <c r="J39" s="40">
        <f ca="1">IF(ISBLANK(INDIRECT(CONCATENATE("'Full Data'!",J$4,ROW('Full Data'!J36)))),"",INDIRECT(CONCATENATE("'Full Data'!",J$4,ROW('Full Data'!J36))))</f>
        <v>29</v>
      </c>
      <c r="K39" s="40" t="str">
        <f ca="1">IF(ISBLANK(INDIRECT(CONCATENATE("'Full Data'!",K$4,ROW('Full Data'!K36)))),"",INDIRECT(CONCATENATE("'Full Data'!",K$4,ROW('Full Data'!K36))))</f>
        <v/>
      </c>
      <c r="L39" s="41" t="str">
        <f ca="1">IF(ISBLANK(INDIRECT(CONCATENATE("'Full Data'!",L$4,ROW('Full Data'!L36)))),"",INDIRECT(CONCATENATE("'Full Data'!",L$4,ROW('Full Data'!L36))))</f>
        <v>+3</v>
      </c>
      <c r="M39" s="32"/>
      <c r="N39" s="42"/>
      <c r="O39" s="42"/>
      <c r="P39" s="42"/>
      <c r="Q39" s="42"/>
      <c r="R39" s="42"/>
      <c r="S39" s="42"/>
      <c r="T39" s="32"/>
      <c r="U39" s="32"/>
      <c r="V39" s="32"/>
      <c r="W39" s="32"/>
      <c r="X39" s="32"/>
      <c r="Y39" s="32"/>
      <c r="Z39" s="32"/>
    </row>
    <row r="40" spans="1:26" ht="12.75" customHeight="1" x14ac:dyDescent="0.2">
      <c r="A40" s="40">
        <f ca="1">IF(ISBLANK(INDIRECT(CONCATENATE("'Full Data'!",A$4,ROW('Full Data'!A37)))),"",INDIRECT(CONCATENATE("'Full Data'!",A$4,ROW('Full Data'!A37))))</f>
        <v>32</v>
      </c>
      <c r="B40" s="40" t="str">
        <f ca="1">IF(ISBLANK(INDIRECT(CONCATENATE("'Full Data'!",B$4,ROW('Full Data'!B37)))),"",INDIRECT(CONCATENATE("'Full Data'!",B$4,ROW('Full Data'!B37))))</f>
        <v>Ge</v>
      </c>
      <c r="C40" s="40" t="str">
        <f ca="1">IF(ISBLANK(INDIRECT(CONCATENATE("'Full Data'!",C$4,ROW('Full Data'!C37)))),"",INDIRECT(CONCATENATE("'Full Data'!",C$4,ROW('Full Data'!C37))))</f>
        <v>germanium</v>
      </c>
      <c r="D40" s="40" t="str">
        <f ca="1">IF(ISBLANK(INDIRECT(CONCATENATE("'Full Data'!",D$4,ROW('Full Data'!D37)))),"",INDIRECT(CONCATENATE("'Full Data'!",D$4,ROW('Full Data'!D37))))</f>
        <v>72.63</v>
      </c>
      <c r="E40" s="40">
        <f ca="1">IF(ISBLANK(INDIRECT(CONCATENATE("'Full Data'!",E$4,ROW('Full Data'!E37)))),"",INDIRECT(CONCATENATE("'Full Data'!",E$4,ROW('Full Data'!E37))))</f>
        <v>947.4</v>
      </c>
      <c r="F40" s="40">
        <f ca="1">IF(ISBLANK(INDIRECT(CONCATENATE("'Full Data'!",F$4,ROW('Full Data'!F37)))),"",INDIRECT(CONCATENATE("'Full Data'!",F$4,ROW('Full Data'!F37))))</f>
        <v>2830</v>
      </c>
      <c r="G40" s="40">
        <f ca="1">IF(ISBLANK(INDIRECT(CONCATENATE("'Full Data'!",G$4,ROW('Full Data'!G37)))),"",INDIRECT(CONCATENATE("'Full Data'!",G$4,ROW('Full Data'!G37))))</f>
        <v>5.32</v>
      </c>
      <c r="H40" s="40">
        <f ca="1">IF(ISBLANK(INDIRECT(CONCATENATE("'Full Data'!",H$4,ROW('Full Data'!H37)))),"",INDIRECT(CONCATENATE("'Full Data'!",H$4,ROW('Full Data'!H37))))</f>
        <v>2.0099999999999998</v>
      </c>
      <c r="I40" s="40">
        <f ca="1">IF(ISBLANK(INDIRECT(CONCATENATE("'Full Data'!",I$4,ROW('Full Data'!I37)))),"",INDIRECT(CONCATENATE("'Full Data'!",I$4,ROW('Full Data'!I37))))</f>
        <v>762</v>
      </c>
      <c r="J40" s="40">
        <f ca="1">IF(ISBLANK(INDIRECT(CONCATENATE("'Full Data'!",J$4,ROW('Full Data'!J37)))),"",INDIRECT(CONCATENATE("'Full Data'!",J$4,ROW('Full Data'!J37))))</f>
        <v>119</v>
      </c>
      <c r="K40" s="40" t="str">
        <f ca="1">IF(ISBLANK(INDIRECT(CONCATENATE("'Full Data'!",K$4,ROW('Full Data'!K37)))),"",INDIRECT(CONCATENATE("'Full Data'!",K$4,ROW('Full Data'!K37))))</f>
        <v/>
      </c>
      <c r="L40" s="41" t="str">
        <f ca="1">IF(ISBLANK(INDIRECT(CONCATENATE("'Full Data'!",L$4,ROW('Full Data'!L37)))),"",INDIRECT(CONCATENATE("'Full Data'!",L$4,ROW('Full Data'!L37))))</f>
        <v>+4,2</v>
      </c>
      <c r="M40" s="32"/>
      <c r="N40" s="42"/>
      <c r="O40" s="42"/>
      <c r="P40" s="42"/>
      <c r="Q40" s="42"/>
      <c r="R40" s="42"/>
      <c r="S40" s="42"/>
      <c r="T40" s="32"/>
      <c r="U40" s="32"/>
      <c r="V40" s="32"/>
      <c r="W40" s="32"/>
      <c r="X40" s="32"/>
      <c r="Y40" s="32"/>
      <c r="Z40" s="32"/>
    </row>
    <row r="41" spans="1:26" ht="12.75" customHeight="1" x14ac:dyDescent="0.2">
      <c r="A41" s="40">
        <f ca="1">IF(ISBLANK(INDIRECT(CONCATENATE("'Full Data'!",A$4,ROW('Full Data'!A38)))),"",INDIRECT(CONCATENATE("'Full Data'!",A$4,ROW('Full Data'!A38))))</f>
        <v>33</v>
      </c>
      <c r="B41" s="40" t="str">
        <f ca="1">IF(ISBLANK(INDIRECT(CONCATENATE("'Full Data'!",B$4,ROW('Full Data'!B38)))),"",INDIRECT(CONCATENATE("'Full Data'!",B$4,ROW('Full Data'!B38))))</f>
        <v>As</v>
      </c>
      <c r="C41" s="40" t="str">
        <f ca="1">IF(ISBLANK(INDIRECT(CONCATENATE("'Full Data'!",C$4,ROW('Full Data'!C38)))),"",INDIRECT(CONCATENATE("'Full Data'!",C$4,ROW('Full Data'!C38))))</f>
        <v>arsenic</v>
      </c>
      <c r="D41" s="40" t="str">
        <f ca="1">IF(ISBLANK(INDIRECT(CONCATENATE("'Full Data'!",D$4,ROW('Full Data'!D38)))),"",INDIRECT(CONCATENATE("'Full Data'!",D$4,ROW('Full Data'!D38))))</f>
        <v>74.92</v>
      </c>
      <c r="E41" s="40">
        <f ca="1">IF(ISBLANK(INDIRECT(CONCATENATE("'Full Data'!",E$4,ROW('Full Data'!E38)))),"",INDIRECT(CONCATENATE("'Full Data'!",E$4,ROW('Full Data'!E38))))</f>
        <v>817</v>
      </c>
      <c r="F41" s="40">
        <f ca="1">IF(ISBLANK(INDIRECT(CONCATENATE("'Full Data'!",F$4,ROW('Full Data'!F38)))),"",INDIRECT(CONCATENATE("'Full Data'!",F$4,ROW('Full Data'!F38))))</f>
        <v>617</v>
      </c>
      <c r="G41" s="40">
        <f ca="1">IF(ISBLANK(INDIRECT(CONCATENATE("'Full Data'!",G$4,ROW('Full Data'!G38)))),"",INDIRECT(CONCATENATE("'Full Data'!",G$4,ROW('Full Data'!G38))))</f>
        <v>5.73</v>
      </c>
      <c r="H41" s="40">
        <f ca="1">IF(ISBLANK(INDIRECT(CONCATENATE("'Full Data'!",H$4,ROW('Full Data'!H38)))),"",INDIRECT(CONCATENATE("'Full Data'!",H$4,ROW('Full Data'!H38))))</f>
        <v>2.1800000000000002</v>
      </c>
      <c r="I41" s="40">
        <f ca="1">IF(ISBLANK(INDIRECT(CONCATENATE("'Full Data'!",I$4,ROW('Full Data'!I38)))),"",INDIRECT(CONCATENATE("'Full Data'!",I$4,ROW('Full Data'!I38))))</f>
        <v>947</v>
      </c>
      <c r="J41" s="40">
        <f ca="1">IF(ISBLANK(INDIRECT(CONCATENATE("'Full Data'!",J$4,ROW('Full Data'!J38)))),"",INDIRECT(CONCATENATE("'Full Data'!",J$4,ROW('Full Data'!J38))))</f>
        <v>78</v>
      </c>
      <c r="K41" s="40" t="str">
        <f ca="1">IF(ISBLANK(INDIRECT(CONCATENATE("'Full Data'!",K$4,ROW('Full Data'!K38)))),"",INDIRECT(CONCATENATE("'Full Data'!",K$4,ROW('Full Data'!K38))))</f>
        <v/>
      </c>
      <c r="L41" s="41" t="str">
        <f ca="1">IF(ISBLANK(INDIRECT(CONCATENATE("'Full Data'!",L$4,ROW('Full Data'!L38)))),"",INDIRECT(CONCATENATE("'Full Data'!",L$4,ROW('Full Data'!L38))))</f>
        <v>±3,+5</v>
      </c>
      <c r="M41" s="32"/>
      <c r="N41" s="42"/>
      <c r="O41" s="42"/>
      <c r="P41" s="42"/>
      <c r="Q41" s="42"/>
      <c r="R41" s="42"/>
      <c r="S41" s="42"/>
      <c r="T41" s="32"/>
      <c r="U41" s="32"/>
      <c r="V41" s="32"/>
      <c r="W41" s="32"/>
      <c r="X41" s="32"/>
      <c r="Y41" s="32"/>
      <c r="Z41" s="32"/>
    </row>
    <row r="42" spans="1:26" ht="12.75" customHeight="1" x14ac:dyDescent="0.2">
      <c r="A42" s="40">
        <f ca="1">IF(ISBLANK(INDIRECT(CONCATENATE("'Full Data'!",A$4,ROW('Full Data'!A39)))),"",INDIRECT(CONCATENATE("'Full Data'!",A$4,ROW('Full Data'!A39))))</f>
        <v>34</v>
      </c>
      <c r="B42" s="40" t="str">
        <f ca="1">IF(ISBLANK(INDIRECT(CONCATENATE("'Full Data'!",B$4,ROW('Full Data'!B39)))),"",INDIRECT(CONCATENATE("'Full Data'!",B$4,ROW('Full Data'!B39))))</f>
        <v>Se</v>
      </c>
      <c r="C42" s="40" t="str">
        <f ca="1">IF(ISBLANK(INDIRECT(CONCATENATE("'Full Data'!",C$4,ROW('Full Data'!C39)))),"",INDIRECT(CONCATENATE("'Full Data'!",C$4,ROW('Full Data'!C39))))</f>
        <v>selenium</v>
      </c>
      <c r="D42" s="40" t="str">
        <f ca="1">IF(ISBLANK(INDIRECT(CONCATENATE("'Full Data'!",D$4,ROW('Full Data'!D39)))),"",INDIRECT(CONCATENATE("'Full Data'!",D$4,ROW('Full Data'!D39))))</f>
        <v>78.97</v>
      </c>
      <c r="E42" s="40">
        <f ca="1">IF(ISBLANK(INDIRECT(CONCATENATE("'Full Data'!",E$4,ROW('Full Data'!E39)))),"",INDIRECT(CONCATENATE("'Full Data'!",E$4,ROW('Full Data'!E39))))</f>
        <v>217</v>
      </c>
      <c r="F42" s="40">
        <f ca="1">IF(ISBLANK(INDIRECT(CONCATENATE("'Full Data'!",F$4,ROW('Full Data'!F39)))),"",INDIRECT(CONCATENATE("'Full Data'!",F$4,ROW('Full Data'!F39))))</f>
        <v>685</v>
      </c>
      <c r="G42" s="40">
        <f ca="1">IF(ISBLANK(INDIRECT(CONCATENATE("'Full Data'!",G$4,ROW('Full Data'!G39)))),"",INDIRECT(CONCATENATE("'Full Data'!",G$4,ROW('Full Data'!G39))))</f>
        <v>4.79</v>
      </c>
      <c r="H42" s="40">
        <f ca="1">IF(ISBLANK(INDIRECT(CONCATENATE("'Full Data'!",H$4,ROW('Full Data'!H39)))),"",INDIRECT(CONCATENATE("'Full Data'!",H$4,ROW('Full Data'!H39))))</f>
        <v>2.5499999999999998</v>
      </c>
      <c r="I42" s="40">
        <f ca="1">IF(ISBLANK(INDIRECT(CONCATENATE("'Full Data'!",I$4,ROW('Full Data'!I39)))),"",INDIRECT(CONCATENATE("'Full Data'!",I$4,ROW('Full Data'!I39))))</f>
        <v>941</v>
      </c>
      <c r="J42" s="40">
        <f ca="1">IF(ISBLANK(INDIRECT(CONCATENATE("'Full Data'!",J$4,ROW('Full Data'!J39)))),"",INDIRECT(CONCATENATE("'Full Data'!",J$4,ROW('Full Data'!J39))))</f>
        <v>195</v>
      </c>
      <c r="K42" s="40" t="str">
        <f ca="1">IF(ISBLANK(INDIRECT(CONCATENATE("'Full Data'!",K$4,ROW('Full Data'!K39)))),"",INDIRECT(CONCATENATE("'Full Data'!",K$4,ROW('Full Data'!K39))))</f>
        <v/>
      </c>
      <c r="L42" s="41" t="str">
        <f ca="1">IF(ISBLANK(INDIRECT(CONCATENATE("'Full Data'!",L$4,ROW('Full Data'!L39)))),"",INDIRECT(CONCATENATE("'Full Data'!",L$4,ROW('Full Data'!L39))))</f>
        <v>+4,−2,+6</v>
      </c>
      <c r="M42" s="32"/>
      <c r="N42" s="42"/>
      <c r="O42" s="42"/>
      <c r="P42" s="42"/>
      <c r="Q42" s="42"/>
      <c r="R42" s="42"/>
      <c r="S42" s="42"/>
      <c r="T42" s="32"/>
      <c r="U42" s="32"/>
      <c r="V42" s="32"/>
      <c r="W42" s="32"/>
      <c r="X42" s="32"/>
      <c r="Y42" s="32"/>
      <c r="Z42" s="32"/>
    </row>
    <row r="43" spans="1:26" ht="12.75" customHeight="1" x14ac:dyDescent="0.2">
      <c r="A43" s="40">
        <f ca="1">IF(ISBLANK(INDIRECT(CONCATENATE("'Full Data'!",A$4,ROW('Full Data'!A40)))),"",INDIRECT(CONCATENATE("'Full Data'!",A$4,ROW('Full Data'!A40))))</f>
        <v>35</v>
      </c>
      <c r="B43" s="40" t="str">
        <f ca="1">IF(ISBLANK(INDIRECT(CONCATENATE("'Full Data'!",B$4,ROW('Full Data'!B40)))),"",INDIRECT(CONCATENATE("'Full Data'!",B$4,ROW('Full Data'!B40))))</f>
        <v>Br</v>
      </c>
      <c r="C43" s="40" t="str">
        <f ca="1">IF(ISBLANK(INDIRECT(CONCATENATE("'Full Data'!",C$4,ROW('Full Data'!C40)))),"",INDIRECT(CONCATENATE("'Full Data'!",C$4,ROW('Full Data'!C40))))</f>
        <v>bromine</v>
      </c>
      <c r="D43" s="40" t="str">
        <f ca="1">IF(ISBLANK(INDIRECT(CONCATENATE("'Full Data'!",D$4,ROW('Full Data'!D40)))),"",INDIRECT(CONCATENATE("'Full Data'!",D$4,ROW('Full Data'!D40))))</f>
        <v>79.90</v>
      </c>
      <c r="E43" s="40">
        <f ca="1">IF(ISBLANK(INDIRECT(CONCATENATE("'Full Data'!",E$4,ROW('Full Data'!E40)))),"",INDIRECT(CONCATENATE("'Full Data'!",E$4,ROW('Full Data'!E40))))</f>
        <v>-7.2</v>
      </c>
      <c r="F43" s="40">
        <f ca="1">IF(ISBLANK(INDIRECT(CONCATENATE("'Full Data'!",F$4,ROW('Full Data'!F40)))),"",INDIRECT(CONCATENATE("'Full Data'!",F$4,ROW('Full Data'!F40))))</f>
        <v>58.8</v>
      </c>
      <c r="G43" s="40">
        <f ca="1">IF(ISBLANK(INDIRECT(CONCATENATE("'Full Data'!",G$4,ROW('Full Data'!G40)))),"",INDIRECT(CONCATENATE("'Full Data'!",G$4,ROW('Full Data'!G40))))</f>
        <v>3.12</v>
      </c>
      <c r="H43" s="40">
        <f ca="1">IF(ISBLANK(INDIRECT(CONCATENATE("'Full Data'!",H$4,ROW('Full Data'!H40)))),"",INDIRECT(CONCATENATE("'Full Data'!",H$4,ROW('Full Data'!H40))))</f>
        <v>2.96</v>
      </c>
      <c r="I43" s="40">
        <f ca="1">IF(ISBLANK(INDIRECT(CONCATENATE("'Full Data'!",I$4,ROW('Full Data'!I40)))),"",INDIRECT(CONCATENATE("'Full Data'!",I$4,ROW('Full Data'!I40))))</f>
        <v>1140</v>
      </c>
      <c r="J43" s="40">
        <f ca="1">IF(ISBLANK(INDIRECT(CONCATENATE("'Full Data'!",J$4,ROW('Full Data'!J40)))),"",INDIRECT(CONCATENATE("'Full Data'!",J$4,ROW('Full Data'!J40))))</f>
        <v>324</v>
      </c>
      <c r="K43" s="40">
        <f ca="1">IF(ISBLANK(INDIRECT(CONCATENATE("'Full Data'!",K$4,ROW('Full Data'!K40)))),"",INDIRECT(CONCATENATE("'Full Data'!",K$4,ROW('Full Data'!K40))))</f>
        <v>182</v>
      </c>
      <c r="L43" s="41" t="str">
        <f ca="1">IF(ISBLANK(INDIRECT(CONCATENATE("'Full Data'!",L$4,ROW('Full Data'!L40)))),"",INDIRECT(CONCATENATE("'Full Data'!",L$4,ROW('Full Data'!L40))))</f>
        <v>±1,+5</v>
      </c>
      <c r="M43" s="32"/>
      <c r="N43" s="42"/>
      <c r="O43" s="42"/>
      <c r="P43" s="42"/>
      <c r="Q43" s="42"/>
      <c r="R43" s="42"/>
      <c r="S43" s="42"/>
      <c r="T43" s="32"/>
      <c r="U43" s="32"/>
      <c r="V43" s="32"/>
      <c r="W43" s="32"/>
      <c r="X43" s="32"/>
      <c r="Y43" s="32"/>
      <c r="Z43" s="32"/>
    </row>
    <row r="44" spans="1:26" ht="12.75" customHeight="1" x14ac:dyDescent="0.2">
      <c r="A44" s="40">
        <f ca="1">IF(ISBLANK(INDIRECT(CONCATENATE("'Full Data'!",A$4,ROW('Full Data'!A41)))),"",INDIRECT(CONCATENATE("'Full Data'!",A$4,ROW('Full Data'!A41))))</f>
        <v>36</v>
      </c>
      <c r="B44" s="40" t="str">
        <f ca="1">IF(ISBLANK(INDIRECT(CONCATENATE("'Full Data'!",B$4,ROW('Full Data'!B41)))),"",INDIRECT(CONCATENATE("'Full Data'!",B$4,ROW('Full Data'!B41))))</f>
        <v>Kr</v>
      </c>
      <c r="C44" s="40" t="str">
        <f ca="1">IF(ISBLANK(INDIRECT(CONCATENATE("'Full Data'!",C$4,ROW('Full Data'!C41)))),"",INDIRECT(CONCATENATE("'Full Data'!",C$4,ROW('Full Data'!C41))))</f>
        <v>krypton</v>
      </c>
      <c r="D44" s="40" t="str">
        <f ca="1">IF(ISBLANK(INDIRECT(CONCATENATE("'Full Data'!",D$4,ROW('Full Data'!D41)))),"",INDIRECT(CONCATENATE("'Full Data'!",D$4,ROW('Full Data'!D41))))</f>
        <v>83.80</v>
      </c>
      <c r="E44" s="40">
        <f ca="1">IF(ISBLANK(INDIRECT(CONCATENATE("'Full Data'!",E$4,ROW('Full Data'!E41)))),"",INDIRECT(CONCATENATE("'Full Data'!",E$4,ROW('Full Data'!E41))))</f>
        <v>-157</v>
      </c>
      <c r="F44" s="40">
        <f ca="1">IF(ISBLANK(INDIRECT(CONCATENATE("'Full Data'!",F$4,ROW('Full Data'!F41)))),"",INDIRECT(CONCATENATE("'Full Data'!",F$4,ROW('Full Data'!F41))))</f>
        <v>-152</v>
      </c>
      <c r="G44" s="40">
        <f ca="1">IF(ISBLANK(INDIRECT(CONCATENATE("'Full Data'!",G$4,ROW('Full Data'!G41)))),"",INDIRECT(CONCATENATE("'Full Data'!",G$4,ROW('Full Data'!G41))))</f>
        <v>3.7399999999999998E-3</v>
      </c>
      <c r="H44" s="40">
        <f ca="1">IF(ISBLANK(INDIRECT(CONCATENATE("'Full Data'!",H$4,ROW('Full Data'!H41)))),"",INDIRECT(CONCATENATE("'Full Data'!",H$4,ROW('Full Data'!H41))))</f>
        <v>3</v>
      </c>
      <c r="I44" s="40">
        <f ca="1">IF(ISBLANK(INDIRECT(CONCATENATE("'Full Data'!",I$4,ROW('Full Data'!I41)))),"",INDIRECT(CONCATENATE("'Full Data'!",I$4,ROW('Full Data'!I41))))</f>
        <v>1351</v>
      </c>
      <c r="J44" s="56" t="str">
        <f ca="1">IF(ISBLANK(INDIRECT(CONCATENATE("'Full Data'!",J$4,ROW('Full Data'!J41)))),"",INDIRECT(CONCATENATE("'Full Data'!",J$4,ROW('Full Data'!J41))))</f>
        <v>&lt;0</v>
      </c>
      <c r="K44" s="40" t="str">
        <f ca="1">IF(ISBLANK(INDIRECT(CONCATENATE("'Full Data'!",K$4,ROW('Full Data'!K41)))),"",INDIRECT(CONCATENATE("'Full Data'!",K$4,ROW('Full Data'!K41))))</f>
        <v/>
      </c>
      <c r="L44" s="41" t="str">
        <f ca="1">IF(ISBLANK(INDIRECT(CONCATENATE("'Full Data'!",L$4,ROW('Full Data'!L41)))),"",INDIRECT(CONCATENATE("'Full Data'!",L$4,ROW('Full Data'!L41))))</f>
        <v>0</v>
      </c>
      <c r="M44" s="32"/>
      <c r="N44" s="42"/>
      <c r="O44" s="42"/>
      <c r="P44" s="42"/>
      <c r="Q44" s="42"/>
      <c r="R44" s="42"/>
      <c r="S44" s="42"/>
      <c r="T44" s="32"/>
      <c r="U44" s="32"/>
      <c r="V44" s="32"/>
      <c r="W44" s="32"/>
      <c r="X44" s="32"/>
      <c r="Y44" s="32"/>
      <c r="Z44" s="32"/>
    </row>
    <row r="45" spans="1:26" ht="12.75" customHeight="1" x14ac:dyDescent="0.2">
      <c r="A45" s="40">
        <f ca="1">IF(ISBLANK(INDIRECT(CONCATENATE("'Full Data'!",A$4,ROW('Full Data'!A42)))),"",INDIRECT(CONCATENATE("'Full Data'!",A$4,ROW('Full Data'!A42))))</f>
        <v>37</v>
      </c>
      <c r="B45" s="40" t="str">
        <f ca="1">IF(ISBLANK(INDIRECT(CONCATENATE("'Full Data'!",B$4,ROW('Full Data'!B42)))),"",INDIRECT(CONCATENATE("'Full Data'!",B$4,ROW('Full Data'!B42))))</f>
        <v>Rb</v>
      </c>
      <c r="C45" s="40" t="str">
        <f ca="1">IF(ISBLANK(INDIRECT(CONCATENATE("'Full Data'!",C$4,ROW('Full Data'!C42)))),"",INDIRECT(CONCATENATE("'Full Data'!",C$4,ROW('Full Data'!C42))))</f>
        <v>rubidium</v>
      </c>
      <c r="D45" s="40" t="str">
        <f ca="1">IF(ISBLANK(INDIRECT(CONCATENATE("'Full Data'!",D$4,ROW('Full Data'!D42)))),"",INDIRECT(CONCATENATE("'Full Data'!",D$4,ROW('Full Data'!D42))))</f>
        <v>85.47</v>
      </c>
      <c r="E45" s="40">
        <f ca="1">IF(ISBLANK(INDIRECT(CONCATENATE("'Full Data'!",E$4,ROW('Full Data'!E42)))),"",INDIRECT(CONCATENATE("'Full Data'!",E$4,ROW('Full Data'!E42))))</f>
        <v>38.9</v>
      </c>
      <c r="F45" s="40">
        <f ca="1">IF(ISBLANK(INDIRECT(CONCATENATE("'Full Data'!",F$4,ROW('Full Data'!F42)))),"",INDIRECT(CONCATENATE("'Full Data'!",F$4,ROW('Full Data'!F42))))</f>
        <v>686</v>
      </c>
      <c r="G45" s="40">
        <f ca="1">IF(ISBLANK(INDIRECT(CONCATENATE("'Full Data'!",G$4,ROW('Full Data'!G42)))),"",INDIRECT(CONCATENATE("'Full Data'!",G$4,ROW('Full Data'!G42))))</f>
        <v>1.53</v>
      </c>
      <c r="H45" s="40">
        <f ca="1">IF(ISBLANK(INDIRECT(CONCATENATE("'Full Data'!",H$4,ROW('Full Data'!H42)))),"",INDIRECT(CONCATENATE("'Full Data'!",H$4,ROW('Full Data'!H42))))</f>
        <v>0.82</v>
      </c>
      <c r="I45" s="40">
        <f ca="1">IF(ISBLANK(INDIRECT(CONCATENATE("'Full Data'!",I$4,ROW('Full Data'!I42)))),"",INDIRECT(CONCATENATE("'Full Data'!",I$4,ROW('Full Data'!I42))))</f>
        <v>403</v>
      </c>
      <c r="J45" s="40">
        <f ca="1">IF(ISBLANK(INDIRECT(CONCATENATE("'Full Data'!",J$4,ROW('Full Data'!J42)))),"",INDIRECT(CONCATENATE("'Full Data'!",J$4,ROW('Full Data'!J42))))</f>
        <v>47</v>
      </c>
      <c r="K45" s="40" t="str">
        <f ca="1">IF(ISBLANK(INDIRECT(CONCATENATE("'Full Data'!",K$4,ROW('Full Data'!K42)))),"",INDIRECT(CONCATENATE("'Full Data'!",K$4,ROW('Full Data'!K42))))</f>
        <v/>
      </c>
      <c r="L45" s="41" t="str">
        <f ca="1">IF(ISBLANK(INDIRECT(CONCATENATE("'Full Data'!",L$4,ROW('Full Data'!L42)))),"",INDIRECT(CONCATENATE("'Full Data'!",L$4,ROW('Full Data'!L42))))</f>
        <v>+1</v>
      </c>
      <c r="M45" s="32"/>
      <c r="N45" s="42"/>
      <c r="O45" s="42"/>
      <c r="P45" s="42"/>
      <c r="Q45" s="42"/>
      <c r="R45" s="42"/>
      <c r="S45" s="42"/>
      <c r="T45" s="32"/>
      <c r="U45" s="32"/>
      <c r="V45" s="32"/>
      <c r="W45" s="32"/>
      <c r="X45" s="32"/>
      <c r="Y45" s="32"/>
      <c r="Z45" s="32"/>
    </row>
    <row r="46" spans="1:26" ht="12.75" customHeight="1" x14ac:dyDescent="0.2">
      <c r="A46" s="40">
        <f ca="1">IF(ISBLANK(INDIRECT(CONCATENATE("'Full Data'!",A$4,ROW('Full Data'!A43)))),"",INDIRECT(CONCATENATE("'Full Data'!",A$4,ROW('Full Data'!A43))))</f>
        <v>38</v>
      </c>
      <c r="B46" s="40" t="str">
        <f ca="1">IF(ISBLANK(INDIRECT(CONCATENATE("'Full Data'!",B$4,ROW('Full Data'!B43)))),"",INDIRECT(CONCATENATE("'Full Data'!",B$4,ROW('Full Data'!B43))))</f>
        <v>Sr</v>
      </c>
      <c r="C46" s="40" t="str">
        <f ca="1">IF(ISBLANK(INDIRECT(CONCATENATE("'Full Data'!",C$4,ROW('Full Data'!C43)))),"",INDIRECT(CONCATENATE("'Full Data'!",C$4,ROW('Full Data'!C43))))</f>
        <v>strontium</v>
      </c>
      <c r="D46" s="40" t="str">
        <f ca="1">IF(ISBLANK(INDIRECT(CONCATENATE("'Full Data'!",D$4,ROW('Full Data'!D43)))),"",INDIRECT(CONCATENATE("'Full Data'!",D$4,ROW('Full Data'!D43))))</f>
        <v>87.62</v>
      </c>
      <c r="E46" s="40">
        <f ca="1">IF(ISBLANK(INDIRECT(CONCATENATE("'Full Data'!",E$4,ROW('Full Data'!E43)))),"",INDIRECT(CONCATENATE("'Full Data'!",E$4,ROW('Full Data'!E43))))</f>
        <v>769</v>
      </c>
      <c r="F46" s="40">
        <f ca="1">IF(ISBLANK(INDIRECT(CONCATENATE("'Full Data'!",F$4,ROW('Full Data'!F43)))),"",INDIRECT(CONCATENATE("'Full Data'!",F$4,ROW('Full Data'!F43))))</f>
        <v>1384</v>
      </c>
      <c r="G46" s="40">
        <f ca="1">IF(ISBLANK(INDIRECT(CONCATENATE("'Full Data'!",G$4,ROW('Full Data'!G43)))),"",INDIRECT(CONCATENATE("'Full Data'!",G$4,ROW('Full Data'!G43))))</f>
        <v>2.54</v>
      </c>
      <c r="H46" s="40">
        <f ca="1">IF(ISBLANK(INDIRECT(CONCATENATE("'Full Data'!",H$4,ROW('Full Data'!H43)))),"",INDIRECT(CONCATENATE("'Full Data'!",H$4,ROW('Full Data'!H43))))</f>
        <v>0.95</v>
      </c>
      <c r="I46" s="40">
        <f ca="1">IF(ISBLANK(INDIRECT(CONCATENATE("'Full Data'!",I$4,ROW('Full Data'!I43)))),"",INDIRECT(CONCATENATE("'Full Data'!",I$4,ROW('Full Data'!I43))))</f>
        <v>549</v>
      </c>
      <c r="J46" s="40">
        <f ca="1">IF(ISBLANK(INDIRECT(CONCATENATE("'Full Data'!",J$4,ROW('Full Data'!J43)))),"",INDIRECT(CONCATENATE("'Full Data'!",J$4,ROW('Full Data'!J43))))</f>
        <v>11</v>
      </c>
      <c r="K46" s="40" t="str">
        <f ca="1">IF(ISBLANK(INDIRECT(CONCATENATE("'Full Data'!",K$4,ROW('Full Data'!K43)))),"",INDIRECT(CONCATENATE("'Full Data'!",K$4,ROW('Full Data'!K43))))</f>
        <v/>
      </c>
      <c r="L46" s="41" t="str">
        <f ca="1">IF(ISBLANK(INDIRECT(CONCATENATE("'Full Data'!",L$4,ROW('Full Data'!L43)))),"",INDIRECT(CONCATENATE("'Full Data'!",L$4,ROW('Full Data'!L43))))</f>
        <v>+2</v>
      </c>
      <c r="M46" s="32"/>
      <c r="N46" s="42"/>
      <c r="O46" s="42"/>
      <c r="P46" s="42"/>
      <c r="Q46" s="42"/>
      <c r="R46" s="42"/>
      <c r="S46" s="42"/>
      <c r="T46" s="32"/>
      <c r="U46" s="32"/>
      <c r="V46" s="32"/>
      <c r="W46" s="32"/>
      <c r="X46" s="32"/>
      <c r="Y46" s="32"/>
      <c r="Z46" s="32"/>
    </row>
    <row r="47" spans="1:26" ht="12.75" customHeight="1" x14ac:dyDescent="0.2">
      <c r="A47" s="40">
        <f ca="1">IF(ISBLANK(INDIRECT(CONCATENATE("'Full Data'!",A$4,ROW('Full Data'!A44)))),"",INDIRECT(CONCATENATE("'Full Data'!",A$4,ROW('Full Data'!A44))))</f>
        <v>39</v>
      </c>
      <c r="B47" s="40" t="str">
        <f ca="1">IF(ISBLANK(INDIRECT(CONCATENATE("'Full Data'!",B$4,ROW('Full Data'!B44)))),"",INDIRECT(CONCATENATE("'Full Data'!",B$4,ROW('Full Data'!B44))))</f>
        <v>Y</v>
      </c>
      <c r="C47" s="40" t="str">
        <f ca="1">IF(ISBLANK(INDIRECT(CONCATENATE("'Full Data'!",C$4,ROW('Full Data'!C44)))),"",INDIRECT(CONCATENATE("'Full Data'!",C$4,ROW('Full Data'!C44))))</f>
        <v>yttrium</v>
      </c>
      <c r="D47" s="40" t="str">
        <f ca="1">IF(ISBLANK(INDIRECT(CONCATENATE("'Full Data'!",D$4,ROW('Full Data'!D44)))),"",INDIRECT(CONCATENATE("'Full Data'!",D$4,ROW('Full Data'!D44))))</f>
        <v>88.91</v>
      </c>
      <c r="E47" s="40">
        <f ca="1">IF(ISBLANK(INDIRECT(CONCATENATE("'Full Data'!",E$4,ROW('Full Data'!E44)))),"",INDIRECT(CONCATENATE("'Full Data'!",E$4,ROW('Full Data'!E44))))</f>
        <v>1523</v>
      </c>
      <c r="F47" s="40">
        <f ca="1">IF(ISBLANK(INDIRECT(CONCATENATE("'Full Data'!",F$4,ROW('Full Data'!F44)))),"",INDIRECT(CONCATENATE("'Full Data'!",F$4,ROW('Full Data'!F44))))</f>
        <v>3337</v>
      </c>
      <c r="G47" s="40">
        <f ca="1">IF(ISBLANK(INDIRECT(CONCATENATE("'Full Data'!",G$4,ROW('Full Data'!G44)))),"",INDIRECT(CONCATENATE("'Full Data'!",G$4,ROW('Full Data'!G44))))</f>
        <v>4.47</v>
      </c>
      <c r="H47" s="40">
        <f ca="1">IF(ISBLANK(INDIRECT(CONCATENATE("'Full Data'!",H$4,ROW('Full Data'!H44)))),"",INDIRECT(CONCATENATE("'Full Data'!",H$4,ROW('Full Data'!H44))))</f>
        <v>1.22</v>
      </c>
      <c r="I47" s="40">
        <f ca="1">IF(ISBLANK(INDIRECT(CONCATENATE("'Full Data'!",I$4,ROW('Full Data'!I44)))),"",INDIRECT(CONCATENATE("'Full Data'!",I$4,ROW('Full Data'!I44))))</f>
        <v>600</v>
      </c>
      <c r="J47" s="40">
        <f ca="1">IF(ISBLANK(INDIRECT(CONCATENATE("'Full Data'!",J$4,ROW('Full Data'!J44)))),"",INDIRECT(CONCATENATE("'Full Data'!",J$4,ROW('Full Data'!J44))))</f>
        <v>30</v>
      </c>
      <c r="K47" s="40" t="str">
        <f ca="1">IF(ISBLANK(INDIRECT(CONCATENATE("'Full Data'!",K$4,ROW('Full Data'!K44)))),"",INDIRECT(CONCATENATE("'Full Data'!",K$4,ROW('Full Data'!K44))))</f>
        <v/>
      </c>
      <c r="L47" s="41" t="str">
        <f ca="1">IF(ISBLANK(INDIRECT(CONCATENATE("'Full Data'!",L$4,ROW('Full Data'!L44)))),"",INDIRECT(CONCATENATE("'Full Data'!",L$4,ROW('Full Data'!L44))))</f>
        <v>+3</v>
      </c>
      <c r="M47" s="32"/>
      <c r="N47" s="42"/>
      <c r="O47" s="42"/>
      <c r="P47" s="42"/>
      <c r="Q47" s="42"/>
      <c r="R47" s="42"/>
      <c r="S47" s="42"/>
      <c r="T47" s="32"/>
      <c r="U47" s="32"/>
      <c r="V47" s="32"/>
      <c r="W47" s="32"/>
      <c r="X47" s="32"/>
      <c r="Y47" s="32"/>
      <c r="Z47" s="32"/>
    </row>
    <row r="48" spans="1:26" ht="12.75" customHeight="1" x14ac:dyDescent="0.2">
      <c r="A48" s="40">
        <f ca="1">IF(ISBLANK(INDIRECT(CONCATENATE("'Full Data'!",A$4,ROW('Full Data'!A45)))),"",INDIRECT(CONCATENATE("'Full Data'!",A$4,ROW('Full Data'!A45))))</f>
        <v>40</v>
      </c>
      <c r="B48" s="40" t="str">
        <f ca="1">IF(ISBLANK(INDIRECT(CONCATENATE("'Full Data'!",B$4,ROW('Full Data'!B45)))),"",INDIRECT(CONCATENATE("'Full Data'!",B$4,ROW('Full Data'!B45))))</f>
        <v>Zr</v>
      </c>
      <c r="C48" s="40" t="str">
        <f ca="1">IF(ISBLANK(INDIRECT(CONCATENATE("'Full Data'!",C$4,ROW('Full Data'!C45)))),"",INDIRECT(CONCATENATE("'Full Data'!",C$4,ROW('Full Data'!C45))))</f>
        <v>zirconium</v>
      </c>
      <c r="D48" s="40" t="str">
        <f ca="1">IF(ISBLANK(INDIRECT(CONCATENATE("'Full Data'!",D$4,ROW('Full Data'!D45)))),"",INDIRECT(CONCATENATE("'Full Data'!",D$4,ROW('Full Data'!D45))))</f>
        <v>91.22</v>
      </c>
      <c r="E48" s="40">
        <f ca="1">IF(ISBLANK(INDIRECT(CONCATENATE("'Full Data'!",E$4,ROW('Full Data'!E45)))),"",INDIRECT(CONCATENATE("'Full Data'!",E$4,ROW('Full Data'!E45))))</f>
        <v>1852</v>
      </c>
      <c r="F48" s="40">
        <f ca="1">IF(ISBLANK(INDIRECT(CONCATENATE("'Full Data'!",F$4,ROW('Full Data'!F45)))),"",INDIRECT(CONCATENATE("'Full Data'!",F$4,ROW('Full Data'!F45))))</f>
        <v>4377</v>
      </c>
      <c r="G48" s="40">
        <f ca="1">IF(ISBLANK(INDIRECT(CONCATENATE("'Full Data'!",G$4,ROW('Full Data'!G45)))),"",INDIRECT(CONCATENATE("'Full Data'!",G$4,ROW('Full Data'!G45))))</f>
        <v>6.51</v>
      </c>
      <c r="H48" s="40">
        <f ca="1">IF(ISBLANK(INDIRECT(CONCATENATE("'Full Data'!",H$4,ROW('Full Data'!H45)))),"",INDIRECT(CONCATENATE("'Full Data'!",H$4,ROW('Full Data'!H45))))</f>
        <v>1.33</v>
      </c>
      <c r="I48" s="40">
        <f ca="1">IF(ISBLANK(INDIRECT(CONCATENATE("'Full Data'!",I$4,ROW('Full Data'!I45)))),"",INDIRECT(CONCATENATE("'Full Data'!",I$4,ROW('Full Data'!I45))))</f>
        <v>640</v>
      </c>
      <c r="J48" s="40">
        <f ca="1">IF(ISBLANK(INDIRECT(CONCATENATE("'Full Data'!",J$4,ROW('Full Data'!J45)))),"",INDIRECT(CONCATENATE("'Full Data'!",J$4,ROW('Full Data'!J45))))</f>
        <v>41</v>
      </c>
      <c r="K48" s="40" t="str">
        <f ca="1">IF(ISBLANK(INDIRECT(CONCATENATE("'Full Data'!",K$4,ROW('Full Data'!K45)))),"",INDIRECT(CONCATENATE("'Full Data'!",K$4,ROW('Full Data'!K45))))</f>
        <v/>
      </c>
      <c r="L48" s="41" t="str">
        <f ca="1">IF(ISBLANK(INDIRECT(CONCATENATE("'Full Data'!",L$4,ROW('Full Data'!L45)))),"",INDIRECT(CONCATENATE("'Full Data'!",L$4,ROW('Full Data'!L45))))</f>
        <v>+4</v>
      </c>
      <c r="M48" s="32"/>
      <c r="N48" s="42"/>
      <c r="O48" s="42"/>
      <c r="P48" s="42"/>
      <c r="Q48" s="42"/>
      <c r="R48" s="42"/>
      <c r="S48" s="42"/>
      <c r="T48" s="32"/>
      <c r="U48" s="32"/>
      <c r="V48" s="32"/>
      <c r="W48" s="32"/>
      <c r="X48" s="32"/>
      <c r="Y48" s="32"/>
      <c r="Z48" s="32"/>
    </row>
    <row r="49" spans="1:26" ht="12.75" customHeight="1" x14ac:dyDescent="0.2">
      <c r="A49" s="40">
        <f ca="1">IF(ISBLANK(INDIRECT(CONCATENATE("'Full Data'!",A$4,ROW('Full Data'!A46)))),"",INDIRECT(CONCATENATE("'Full Data'!",A$4,ROW('Full Data'!A46))))</f>
        <v>41</v>
      </c>
      <c r="B49" s="40" t="str">
        <f ca="1">IF(ISBLANK(INDIRECT(CONCATENATE("'Full Data'!",B$4,ROW('Full Data'!B46)))),"",INDIRECT(CONCATENATE("'Full Data'!",B$4,ROW('Full Data'!B46))))</f>
        <v>Nb</v>
      </c>
      <c r="C49" s="40" t="str">
        <f ca="1">IF(ISBLANK(INDIRECT(CONCATENATE("'Full Data'!",C$4,ROW('Full Data'!C46)))),"",INDIRECT(CONCATENATE("'Full Data'!",C$4,ROW('Full Data'!C46))))</f>
        <v>niobium</v>
      </c>
      <c r="D49" s="40" t="str">
        <f ca="1">IF(ISBLANK(INDIRECT(CONCATENATE("'Full Data'!",D$4,ROW('Full Data'!D46)))),"",INDIRECT(CONCATENATE("'Full Data'!",D$4,ROW('Full Data'!D46))))</f>
        <v>92.91</v>
      </c>
      <c r="E49" s="40">
        <f ca="1">IF(ISBLANK(INDIRECT(CONCATENATE("'Full Data'!",E$4,ROW('Full Data'!E46)))),"",INDIRECT(CONCATENATE("'Full Data'!",E$4,ROW('Full Data'!E46))))</f>
        <v>2468</v>
      </c>
      <c r="F49" s="40">
        <f ca="1">IF(ISBLANK(INDIRECT(CONCATENATE("'Full Data'!",F$4,ROW('Full Data'!F46)))),"",INDIRECT(CONCATENATE("'Full Data'!",F$4,ROW('Full Data'!F46))))</f>
        <v>4742</v>
      </c>
      <c r="G49" s="40">
        <f ca="1">IF(ISBLANK(INDIRECT(CONCATENATE("'Full Data'!",G$4,ROW('Full Data'!G46)))),"",INDIRECT(CONCATENATE("'Full Data'!",G$4,ROW('Full Data'!G46))))</f>
        <v>8.57</v>
      </c>
      <c r="H49" s="40">
        <f ca="1">IF(ISBLANK(INDIRECT(CONCATENATE("'Full Data'!",H$4,ROW('Full Data'!H46)))),"",INDIRECT(CONCATENATE("'Full Data'!",H$4,ROW('Full Data'!H46))))</f>
        <v>1.6</v>
      </c>
      <c r="I49" s="40">
        <f ca="1">IF(ISBLANK(INDIRECT(CONCATENATE("'Full Data'!",I$4,ROW('Full Data'!I46)))),"",INDIRECT(CONCATENATE("'Full Data'!",I$4,ROW('Full Data'!I46))))</f>
        <v>652</v>
      </c>
      <c r="J49" s="40">
        <f ca="1">IF(ISBLANK(INDIRECT(CONCATENATE("'Full Data'!",J$4,ROW('Full Data'!J46)))),"",INDIRECT(CONCATENATE("'Full Data'!",J$4,ROW('Full Data'!J46))))</f>
        <v>87</v>
      </c>
      <c r="K49" s="40" t="str">
        <f ca="1">IF(ISBLANK(INDIRECT(CONCATENATE("'Full Data'!",K$4,ROW('Full Data'!K46)))),"",INDIRECT(CONCATENATE("'Full Data'!",K$4,ROW('Full Data'!K46))))</f>
        <v/>
      </c>
      <c r="L49" s="41" t="str">
        <f ca="1">IF(ISBLANK(INDIRECT(CONCATENATE("'Full Data'!",L$4,ROW('Full Data'!L46)))),"",INDIRECT(CONCATENATE("'Full Data'!",L$4,ROW('Full Data'!L46))))</f>
        <v>+5,3</v>
      </c>
      <c r="M49" s="32"/>
      <c r="N49" s="42"/>
      <c r="O49" s="42"/>
      <c r="P49" s="42"/>
      <c r="Q49" s="42"/>
      <c r="R49" s="42"/>
      <c r="S49" s="42"/>
      <c r="T49" s="32"/>
      <c r="U49" s="32"/>
      <c r="V49" s="32"/>
      <c r="W49" s="32"/>
      <c r="X49" s="32"/>
      <c r="Y49" s="32"/>
      <c r="Z49" s="32"/>
    </row>
    <row r="50" spans="1:26" ht="12.75" customHeight="1" x14ac:dyDescent="0.2">
      <c r="A50" s="40">
        <f ca="1">IF(ISBLANK(INDIRECT(CONCATENATE("'Full Data'!",A$4,ROW('Full Data'!A47)))),"",INDIRECT(CONCATENATE("'Full Data'!",A$4,ROW('Full Data'!A47))))</f>
        <v>42</v>
      </c>
      <c r="B50" s="40" t="str">
        <f ca="1">IF(ISBLANK(INDIRECT(CONCATENATE("'Full Data'!",B$4,ROW('Full Data'!B47)))),"",INDIRECT(CONCATENATE("'Full Data'!",B$4,ROW('Full Data'!B47))))</f>
        <v>Mo</v>
      </c>
      <c r="C50" s="40" t="str">
        <f ca="1">IF(ISBLANK(INDIRECT(CONCATENATE("'Full Data'!",C$4,ROW('Full Data'!C47)))),"",INDIRECT(CONCATENATE("'Full Data'!",C$4,ROW('Full Data'!C47))))</f>
        <v>molybdenum</v>
      </c>
      <c r="D50" s="40" t="str">
        <f ca="1">IF(ISBLANK(INDIRECT(CONCATENATE("'Full Data'!",D$4,ROW('Full Data'!D47)))),"",INDIRECT(CONCATENATE("'Full Data'!",D$4,ROW('Full Data'!D47))))</f>
        <v>95.95</v>
      </c>
      <c r="E50" s="40">
        <f ca="1">IF(ISBLANK(INDIRECT(CONCATENATE("'Full Data'!",E$4,ROW('Full Data'!E47)))),"",INDIRECT(CONCATENATE("'Full Data'!",E$4,ROW('Full Data'!E47))))</f>
        <v>2617</v>
      </c>
      <c r="F50" s="40">
        <f ca="1">IF(ISBLANK(INDIRECT(CONCATENATE("'Full Data'!",F$4,ROW('Full Data'!F47)))),"",INDIRECT(CONCATENATE("'Full Data'!",F$4,ROW('Full Data'!F47))))</f>
        <v>4612</v>
      </c>
      <c r="G50" s="40">
        <f ca="1">IF(ISBLANK(INDIRECT(CONCATENATE("'Full Data'!",G$4,ROW('Full Data'!G47)))),"",INDIRECT(CONCATENATE("'Full Data'!",G$4,ROW('Full Data'!G47))))</f>
        <v>10.199999999999999</v>
      </c>
      <c r="H50" s="40">
        <f ca="1">IF(ISBLANK(INDIRECT(CONCATENATE("'Full Data'!",H$4,ROW('Full Data'!H47)))),"",INDIRECT(CONCATENATE("'Full Data'!",H$4,ROW('Full Data'!H47))))</f>
        <v>2.16</v>
      </c>
      <c r="I50" s="40">
        <f ca="1">IF(ISBLANK(INDIRECT(CONCATENATE("'Full Data'!",I$4,ROW('Full Data'!I47)))),"",INDIRECT(CONCATENATE("'Full Data'!",I$4,ROW('Full Data'!I47))))</f>
        <v>684</v>
      </c>
      <c r="J50" s="40">
        <f ca="1">IF(ISBLANK(INDIRECT(CONCATENATE("'Full Data'!",J$4,ROW('Full Data'!J47)))),"",INDIRECT(CONCATENATE("'Full Data'!",J$4,ROW('Full Data'!J47))))</f>
        <v>72</v>
      </c>
      <c r="K50" s="40" t="str">
        <f ca="1">IF(ISBLANK(INDIRECT(CONCATENATE("'Full Data'!",K$4,ROW('Full Data'!K47)))),"",INDIRECT(CONCATENATE("'Full Data'!",K$4,ROW('Full Data'!K47))))</f>
        <v/>
      </c>
      <c r="L50" s="41" t="str">
        <f ca="1">IF(ISBLANK(INDIRECT(CONCATENATE("'Full Data'!",L$4,ROW('Full Data'!L47)))),"",INDIRECT(CONCATENATE("'Full Data'!",L$4,ROW('Full Data'!L47))))</f>
        <v>+6,3,5</v>
      </c>
      <c r="M50" s="32"/>
      <c r="N50" s="42"/>
      <c r="O50" s="42"/>
      <c r="P50" s="42"/>
      <c r="Q50" s="42"/>
      <c r="R50" s="42"/>
      <c r="S50" s="42"/>
      <c r="T50" s="32"/>
      <c r="U50" s="32"/>
      <c r="V50" s="32"/>
      <c r="W50" s="32"/>
      <c r="X50" s="32"/>
      <c r="Y50" s="32"/>
      <c r="Z50" s="32"/>
    </row>
    <row r="51" spans="1:26" ht="12.75" customHeight="1" x14ac:dyDescent="0.2">
      <c r="A51" s="40">
        <f ca="1">IF(ISBLANK(INDIRECT(CONCATENATE("'Full Data'!",A$4,ROW('Full Data'!A48)))),"",INDIRECT(CONCATENATE("'Full Data'!",A$4,ROW('Full Data'!A48))))</f>
        <v>43</v>
      </c>
      <c r="B51" s="40" t="str">
        <f ca="1">IF(ISBLANK(INDIRECT(CONCATENATE("'Full Data'!",B$4,ROW('Full Data'!B48)))),"",INDIRECT(CONCATENATE("'Full Data'!",B$4,ROW('Full Data'!B48))))</f>
        <v>Tc</v>
      </c>
      <c r="C51" s="40" t="str">
        <f ca="1">IF(ISBLANK(INDIRECT(CONCATENATE("'Full Data'!",C$4,ROW('Full Data'!C48)))),"",INDIRECT(CONCATENATE("'Full Data'!",C$4,ROW('Full Data'!C48))))</f>
        <v>technetium</v>
      </c>
      <c r="D51" s="40" t="str">
        <f ca="1">IF(ISBLANK(INDIRECT(CONCATENATE("'Full Data'!",D$4,ROW('Full Data'!D48)))),"",INDIRECT(CONCATENATE("'Full Data'!",D$4,ROW('Full Data'!D48))))</f>
        <v>98</v>
      </c>
      <c r="E51" s="40">
        <f ca="1">IF(ISBLANK(INDIRECT(CONCATENATE("'Full Data'!",E$4,ROW('Full Data'!E48)))),"",INDIRECT(CONCATENATE("'Full Data'!",E$4,ROW('Full Data'!E48))))</f>
        <v>2172</v>
      </c>
      <c r="F51" s="40">
        <f ca="1">IF(ISBLANK(INDIRECT(CONCATENATE("'Full Data'!",F$4,ROW('Full Data'!F48)))),"",INDIRECT(CONCATENATE("'Full Data'!",F$4,ROW('Full Data'!F48))))</f>
        <v>4877</v>
      </c>
      <c r="G51" s="40">
        <f ca="1">IF(ISBLANK(INDIRECT(CONCATENATE("'Full Data'!",G$4,ROW('Full Data'!G48)))),"",INDIRECT(CONCATENATE("'Full Data'!",G$4,ROW('Full Data'!G48))))</f>
        <v>11.5</v>
      </c>
      <c r="H51" s="40">
        <f ca="1">IF(ISBLANK(INDIRECT(CONCATENATE("'Full Data'!",H$4,ROW('Full Data'!H48)))),"",INDIRECT(CONCATENATE("'Full Data'!",H$4,ROW('Full Data'!H48))))</f>
        <v>1.9</v>
      </c>
      <c r="I51" s="40">
        <f ca="1">IF(ISBLANK(INDIRECT(CONCATENATE("'Full Data'!",I$4,ROW('Full Data'!I48)))),"",INDIRECT(CONCATENATE("'Full Data'!",I$4,ROW('Full Data'!I48))))</f>
        <v>702</v>
      </c>
      <c r="J51" s="40">
        <f ca="1">IF(ISBLANK(INDIRECT(CONCATENATE("'Full Data'!",J$4,ROW('Full Data'!J48)))),"",INDIRECT(CONCATENATE("'Full Data'!",J$4,ROW('Full Data'!J48))))</f>
        <v>53</v>
      </c>
      <c r="K51" s="40" t="str">
        <f ca="1">IF(ISBLANK(INDIRECT(CONCATENATE("'Full Data'!",K$4,ROW('Full Data'!K48)))),"",INDIRECT(CONCATENATE("'Full Data'!",K$4,ROW('Full Data'!K48))))</f>
        <v/>
      </c>
      <c r="L51" s="41" t="str">
        <f ca="1">IF(ISBLANK(INDIRECT(CONCATENATE("'Full Data'!",L$4,ROW('Full Data'!L48)))),"",INDIRECT(CONCATENATE("'Full Data'!",L$4,ROW('Full Data'!L48))))</f>
        <v>+7,4,6</v>
      </c>
      <c r="M51" s="32"/>
      <c r="N51" s="42"/>
      <c r="O51" s="42"/>
      <c r="P51" s="42"/>
      <c r="Q51" s="42"/>
      <c r="R51" s="42"/>
      <c r="S51" s="42"/>
      <c r="T51" s="32"/>
      <c r="U51" s="32"/>
      <c r="V51" s="32"/>
      <c r="W51" s="32"/>
      <c r="X51" s="32"/>
      <c r="Y51" s="32"/>
      <c r="Z51" s="32"/>
    </row>
    <row r="52" spans="1:26" ht="12.75" customHeight="1" x14ac:dyDescent="0.2">
      <c r="A52" s="40">
        <f ca="1">IF(ISBLANK(INDIRECT(CONCATENATE("'Full Data'!",A$4,ROW('Full Data'!A49)))),"",INDIRECT(CONCATENATE("'Full Data'!",A$4,ROW('Full Data'!A49))))</f>
        <v>44</v>
      </c>
      <c r="B52" s="40" t="str">
        <f ca="1">IF(ISBLANK(INDIRECT(CONCATENATE("'Full Data'!",B$4,ROW('Full Data'!B49)))),"",INDIRECT(CONCATENATE("'Full Data'!",B$4,ROW('Full Data'!B49))))</f>
        <v>Ru</v>
      </c>
      <c r="C52" s="40" t="str">
        <f ca="1">IF(ISBLANK(INDIRECT(CONCATENATE("'Full Data'!",C$4,ROW('Full Data'!C49)))),"",INDIRECT(CONCATENATE("'Full Data'!",C$4,ROW('Full Data'!C49))))</f>
        <v>ruthenium</v>
      </c>
      <c r="D52" s="40" t="str">
        <f ca="1">IF(ISBLANK(INDIRECT(CONCATENATE("'Full Data'!",D$4,ROW('Full Data'!D49)))),"",INDIRECT(CONCATENATE("'Full Data'!",D$4,ROW('Full Data'!D49))))</f>
        <v>101.1</v>
      </c>
      <c r="E52" s="40">
        <f ca="1">IF(ISBLANK(INDIRECT(CONCATENATE("'Full Data'!",E$4,ROW('Full Data'!E49)))),"",INDIRECT(CONCATENATE("'Full Data'!",E$4,ROW('Full Data'!E49))))</f>
        <v>2310</v>
      </c>
      <c r="F52" s="40">
        <f ca="1">IF(ISBLANK(INDIRECT(CONCATENATE("'Full Data'!",F$4,ROW('Full Data'!F49)))),"",INDIRECT(CONCATENATE("'Full Data'!",F$4,ROW('Full Data'!F49))))</f>
        <v>3900</v>
      </c>
      <c r="G52" s="40">
        <f ca="1">IF(ISBLANK(INDIRECT(CONCATENATE("'Full Data'!",G$4,ROW('Full Data'!G49)))),"",INDIRECT(CONCATENATE("'Full Data'!",G$4,ROW('Full Data'!G49))))</f>
        <v>12.4</v>
      </c>
      <c r="H52" s="40">
        <f ca="1">IF(ISBLANK(INDIRECT(CONCATENATE("'Full Data'!",H$4,ROW('Full Data'!H49)))),"",INDIRECT(CONCATENATE("'Full Data'!",H$4,ROW('Full Data'!H49))))</f>
        <v>2.2000000000000002</v>
      </c>
      <c r="I52" s="40">
        <f ca="1">IF(ISBLANK(INDIRECT(CONCATENATE("'Full Data'!",I$4,ROW('Full Data'!I49)))),"",INDIRECT(CONCATENATE("'Full Data'!",I$4,ROW('Full Data'!I49))))</f>
        <v>710</v>
      </c>
      <c r="J52" s="40">
        <f ca="1">IF(ISBLANK(INDIRECT(CONCATENATE("'Full Data'!",J$4,ROW('Full Data'!J49)))),"",INDIRECT(CONCATENATE("'Full Data'!",J$4,ROW('Full Data'!J49))))</f>
        <v>101</v>
      </c>
      <c r="K52" s="40" t="str">
        <f ca="1">IF(ISBLANK(INDIRECT(CONCATENATE("'Full Data'!",K$4,ROW('Full Data'!K49)))),"",INDIRECT(CONCATENATE("'Full Data'!",K$4,ROW('Full Data'!K49))))</f>
        <v/>
      </c>
      <c r="L52" s="41" t="str">
        <f ca="1">IF(ISBLANK(INDIRECT(CONCATENATE("'Full Data'!",L$4,ROW('Full Data'!L49)))),"",INDIRECT(CONCATENATE("'Full Data'!",L$4,ROW('Full Data'!L49))))</f>
        <v>+4,3,6,8</v>
      </c>
      <c r="M52" s="32"/>
      <c r="N52" s="42"/>
      <c r="O52" s="42"/>
      <c r="P52" s="42"/>
      <c r="Q52" s="42"/>
      <c r="R52" s="42"/>
      <c r="S52" s="42"/>
      <c r="T52" s="32"/>
      <c r="U52" s="32"/>
      <c r="V52" s="32"/>
      <c r="W52" s="32"/>
      <c r="X52" s="32"/>
      <c r="Y52" s="32"/>
      <c r="Z52" s="32"/>
    </row>
    <row r="53" spans="1:26" ht="12.75" customHeight="1" x14ac:dyDescent="0.2">
      <c r="A53" s="40">
        <f ca="1">IF(ISBLANK(INDIRECT(CONCATENATE("'Full Data'!",A$4,ROW('Full Data'!A50)))),"",INDIRECT(CONCATENATE("'Full Data'!",A$4,ROW('Full Data'!A50))))</f>
        <v>45</v>
      </c>
      <c r="B53" s="40" t="str">
        <f ca="1">IF(ISBLANK(INDIRECT(CONCATENATE("'Full Data'!",B$4,ROW('Full Data'!B50)))),"",INDIRECT(CONCATENATE("'Full Data'!",B$4,ROW('Full Data'!B50))))</f>
        <v>Rh</v>
      </c>
      <c r="C53" s="40" t="str">
        <f ca="1">IF(ISBLANK(INDIRECT(CONCATENATE("'Full Data'!",C$4,ROW('Full Data'!C50)))),"",INDIRECT(CONCATENATE("'Full Data'!",C$4,ROW('Full Data'!C50))))</f>
        <v>rhodium</v>
      </c>
      <c r="D53" s="40" t="str">
        <f ca="1">IF(ISBLANK(INDIRECT(CONCATENATE("'Full Data'!",D$4,ROW('Full Data'!D50)))),"",INDIRECT(CONCATENATE("'Full Data'!",D$4,ROW('Full Data'!D50))))</f>
        <v>102.9</v>
      </c>
      <c r="E53" s="40">
        <f ca="1">IF(ISBLANK(INDIRECT(CONCATENATE("'Full Data'!",E$4,ROW('Full Data'!E50)))),"",INDIRECT(CONCATENATE("'Full Data'!",E$4,ROW('Full Data'!E50))))</f>
        <v>1966</v>
      </c>
      <c r="F53" s="40">
        <f ca="1">IF(ISBLANK(INDIRECT(CONCATENATE("'Full Data'!",F$4,ROW('Full Data'!F50)))),"",INDIRECT(CONCATENATE("'Full Data'!",F$4,ROW('Full Data'!F50))))</f>
        <v>3727</v>
      </c>
      <c r="G53" s="40">
        <f ca="1">IF(ISBLANK(INDIRECT(CONCATENATE("'Full Data'!",G$4,ROW('Full Data'!G50)))),"",INDIRECT(CONCATENATE("'Full Data'!",G$4,ROW('Full Data'!G50))))</f>
        <v>12.4</v>
      </c>
      <c r="H53" s="40">
        <f ca="1">IF(ISBLANK(INDIRECT(CONCATENATE("'Full Data'!",H$4,ROW('Full Data'!H50)))),"",INDIRECT(CONCATENATE("'Full Data'!",H$4,ROW('Full Data'!H50))))</f>
        <v>2.2799999999999998</v>
      </c>
      <c r="I53" s="40">
        <f ca="1">IF(ISBLANK(INDIRECT(CONCATENATE("'Full Data'!",I$4,ROW('Full Data'!I50)))),"",INDIRECT(CONCATENATE("'Full Data'!",I$4,ROW('Full Data'!I50))))</f>
        <v>720</v>
      </c>
      <c r="J53" s="40">
        <f ca="1">IF(ISBLANK(INDIRECT(CONCATENATE("'Full Data'!",J$4,ROW('Full Data'!J50)))),"",INDIRECT(CONCATENATE("'Full Data'!",J$4,ROW('Full Data'!J50))))</f>
        <v>110</v>
      </c>
      <c r="K53" s="40" t="str">
        <f ca="1">IF(ISBLANK(INDIRECT(CONCATENATE("'Full Data'!",K$4,ROW('Full Data'!K50)))),"",INDIRECT(CONCATENATE("'Full Data'!",K$4,ROW('Full Data'!K50))))</f>
        <v/>
      </c>
      <c r="L53" s="41" t="str">
        <f ca="1">IF(ISBLANK(INDIRECT(CONCATENATE("'Full Data'!",L$4,ROW('Full Data'!L50)))),"",INDIRECT(CONCATENATE("'Full Data'!",L$4,ROW('Full Data'!L50))))</f>
        <v>+3,4,6</v>
      </c>
      <c r="M53" s="32"/>
      <c r="N53" s="42"/>
      <c r="O53" s="42"/>
      <c r="P53" s="42"/>
      <c r="Q53" s="42"/>
      <c r="R53" s="42"/>
      <c r="S53" s="42"/>
      <c r="T53" s="32"/>
      <c r="U53" s="32"/>
      <c r="V53" s="32"/>
      <c r="W53" s="32"/>
      <c r="X53" s="32"/>
      <c r="Y53" s="32"/>
      <c r="Z53" s="32"/>
    </row>
    <row r="54" spans="1:26" ht="12.75" customHeight="1" x14ac:dyDescent="0.2">
      <c r="A54" s="40">
        <f ca="1">IF(ISBLANK(INDIRECT(CONCATENATE("'Full Data'!",A$4,ROW('Full Data'!A51)))),"",INDIRECT(CONCATENATE("'Full Data'!",A$4,ROW('Full Data'!A51))))</f>
        <v>46</v>
      </c>
      <c r="B54" s="40" t="str">
        <f ca="1">IF(ISBLANK(INDIRECT(CONCATENATE("'Full Data'!",B$4,ROW('Full Data'!B51)))),"",INDIRECT(CONCATENATE("'Full Data'!",B$4,ROW('Full Data'!B51))))</f>
        <v>Pd</v>
      </c>
      <c r="C54" s="40" t="str">
        <f ca="1">IF(ISBLANK(INDIRECT(CONCATENATE("'Full Data'!",C$4,ROW('Full Data'!C51)))),"",INDIRECT(CONCATENATE("'Full Data'!",C$4,ROW('Full Data'!C51))))</f>
        <v>palladium</v>
      </c>
      <c r="D54" s="40" t="str">
        <f ca="1">IF(ISBLANK(INDIRECT(CONCATENATE("'Full Data'!",D$4,ROW('Full Data'!D51)))),"",INDIRECT(CONCATENATE("'Full Data'!",D$4,ROW('Full Data'!D51))))</f>
        <v>106.4</v>
      </c>
      <c r="E54" s="40">
        <f ca="1">IF(ISBLANK(INDIRECT(CONCATENATE("'Full Data'!",E$4,ROW('Full Data'!E51)))),"",INDIRECT(CONCATENATE("'Full Data'!",E$4,ROW('Full Data'!E51))))</f>
        <v>1554</v>
      </c>
      <c r="F54" s="40">
        <f ca="1">IF(ISBLANK(INDIRECT(CONCATENATE("'Full Data'!",F$4,ROW('Full Data'!F51)))),"",INDIRECT(CONCATENATE("'Full Data'!",F$4,ROW('Full Data'!F51))))</f>
        <v>3140</v>
      </c>
      <c r="G54" s="40">
        <f ca="1">IF(ISBLANK(INDIRECT(CONCATENATE("'Full Data'!",G$4,ROW('Full Data'!G51)))),"",INDIRECT(CONCATENATE("'Full Data'!",G$4,ROW('Full Data'!G51))))</f>
        <v>12</v>
      </c>
      <c r="H54" s="40">
        <f ca="1">IF(ISBLANK(INDIRECT(CONCATENATE("'Full Data'!",H$4,ROW('Full Data'!H51)))),"",INDIRECT(CONCATENATE("'Full Data'!",H$4,ROW('Full Data'!H51))))</f>
        <v>2.2000000000000002</v>
      </c>
      <c r="I54" s="40">
        <f ca="1">IF(ISBLANK(INDIRECT(CONCATENATE("'Full Data'!",I$4,ROW('Full Data'!I51)))),"",INDIRECT(CONCATENATE("'Full Data'!",I$4,ROW('Full Data'!I51))))</f>
        <v>804</v>
      </c>
      <c r="J54" s="40">
        <f ca="1">IF(ISBLANK(INDIRECT(CONCATENATE("'Full Data'!",J$4,ROW('Full Data'!J51)))),"",INDIRECT(CONCATENATE("'Full Data'!",J$4,ROW('Full Data'!J51))))</f>
        <v>54</v>
      </c>
      <c r="K54" s="40" t="str">
        <f ca="1">IF(ISBLANK(INDIRECT(CONCATENATE("'Full Data'!",K$4,ROW('Full Data'!K51)))),"",INDIRECT(CONCATENATE("'Full Data'!",K$4,ROW('Full Data'!K51))))</f>
        <v/>
      </c>
      <c r="L54" s="41" t="str">
        <f ca="1">IF(ISBLANK(INDIRECT(CONCATENATE("'Full Data'!",L$4,ROW('Full Data'!L51)))),"",INDIRECT(CONCATENATE("'Full Data'!",L$4,ROW('Full Data'!L51))))</f>
        <v>+2,4</v>
      </c>
      <c r="M54" s="32"/>
      <c r="N54" s="42"/>
      <c r="O54" s="42"/>
      <c r="P54" s="42"/>
      <c r="Q54" s="42"/>
      <c r="R54" s="42"/>
      <c r="S54" s="42"/>
      <c r="T54" s="32"/>
      <c r="U54" s="32"/>
      <c r="V54" s="32"/>
      <c r="W54" s="32"/>
      <c r="X54" s="32"/>
      <c r="Y54" s="32"/>
      <c r="Z54" s="32"/>
    </row>
    <row r="55" spans="1:26" ht="12.75" customHeight="1" x14ac:dyDescent="0.2">
      <c r="A55" s="40">
        <f ca="1">IF(ISBLANK(INDIRECT(CONCATENATE("'Full Data'!",A$4,ROW('Full Data'!A52)))),"",INDIRECT(CONCATENATE("'Full Data'!",A$4,ROW('Full Data'!A52))))</f>
        <v>47</v>
      </c>
      <c r="B55" s="40" t="str">
        <f ca="1">IF(ISBLANK(INDIRECT(CONCATENATE("'Full Data'!",B$4,ROW('Full Data'!B52)))),"",INDIRECT(CONCATENATE("'Full Data'!",B$4,ROW('Full Data'!B52))))</f>
        <v>Ag</v>
      </c>
      <c r="C55" s="40" t="str">
        <f ca="1">IF(ISBLANK(INDIRECT(CONCATENATE("'Full Data'!",C$4,ROW('Full Data'!C52)))),"",INDIRECT(CONCATENATE("'Full Data'!",C$4,ROW('Full Data'!C52))))</f>
        <v>silver</v>
      </c>
      <c r="D55" s="40" t="str">
        <f ca="1">IF(ISBLANK(INDIRECT(CONCATENATE("'Full Data'!",D$4,ROW('Full Data'!D52)))),"",INDIRECT(CONCATENATE("'Full Data'!",D$4,ROW('Full Data'!D52))))</f>
        <v>107.9</v>
      </c>
      <c r="E55" s="40">
        <f ca="1">IF(ISBLANK(INDIRECT(CONCATENATE("'Full Data'!",E$4,ROW('Full Data'!E52)))),"",INDIRECT(CONCATENATE("'Full Data'!",E$4,ROW('Full Data'!E52))))</f>
        <v>962</v>
      </c>
      <c r="F55" s="40">
        <f ca="1">IF(ISBLANK(INDIRECT(CONCATENATE("'Full Data'!",F$4,ROW('Full Data'!F52)))),"",INDIRECT(CONCATENATE("'Full Data'!",F$4,ROW('Full Data'!F52))))</f>
        <v>2212</v>
      </c>
      <c r="G55" s="40">
        <f ca="1">IF(ISBLANK(INDIRECT(CONCATENATE("'Full Data'!",G$4,ROW('Full Data'!G52)))),"",INDIRECT(CONCATENATE("'Full Data'!",G$4,ROW('Full Data'!G52))))</f>
        <v>10.5</v>
      </c>
      <c r="H55" s="40">
        <f ca="1">IF(ISBLANK(INDIRECT(CONCATENATE("'Full Data'!",H$4,ROW('Full Data'!H52)))),"",INDIRECT(CONCATENATE("'Full Data'!",H$4,ROW('Full Data'!H52))))</f>
        <v>1.93</v>
      </c>
      <c r="I55" s="40">
        <f ca="1">IF(ISBLANK(INDIRECT(CONCATENATE("'Full Data'!",I$4,ROW('Full Data'!I52)))),"",INDIRECT(CONCATENATE("'Full Data'!",I$4,ROW('Full Data'!I52))))</f>
        <v>731</v>
      </c>
      <c r="J55" s="40">
        <f ca="1">IF(ISBLANK(INDIRECT(CONCATENATE("'Full Data'!",J$4,ROW('Full Data'!J52)))),"",INDIRECT(CONCATENATE("'Full Data'!",J$4,ROW('Full Data'!J52))))</f>
        <v>125</v>
      </c>
      <c r="K55" s="40" t="str">
        <f ca="1">IF(ISBLANK(INDIRECT(CONCATENATE("'Full Data'!",K$4,ROW('Full Data'!K52)))),"",INDIRECT(CONCATENATE("'Full Data'!",K$4,ROW('Full Data'!K52))))</f>
        <v/>
      </c>
      <c r="L55" s="41" t="str">
        <f ca="1">IF(ISBLANK(INDIRECT(CONCATENATE("'Full Data'!",L$4,ROW('Full Data'!L52)))),"",INDIRECT(CONCATENATE("'Full Data'!",L$4,ROW('Full Data'!L52))))</f>
        <v>+1</v>
      </c>
      <c r="M55" s="32"/>
      <c r="N55" s="42"/>
      <c r="O55" s="42"/>
      <c r="P55" s="42"/>
      <c r="Q55" s="42"/>
      <c r="R55" s="42"/>
      <c r="S55" s="42"/>
      <c r="T55" s="32"/>
      <c r="U55" s="32"/>
      <c r="V55" s="32"/>
      <c r="W55" s="32"/>
      <c r="X55" s="32"/>
      <c r="Y55" s="32"/>
      <c r="Z55" s="32"/>
    </row>
    <row r="56" spans="1:26" ht="12.75" customHeight="1" x14ac:dyDescent="0.2">
      <c r="A56" s="40">
        <f ca="1">IF(ISBLANK(INDIRECT(CONCATENATE("'Full Data'!",A$4,ROW('Full Data'!A53)))),"",INDIRECT(CONCATENATE("'Full Data'!",A$4,ROW('Full Data'!A53))))</f>
        <v>48</v>
      </c>
      <c r="B56" s="40" t="str">
        <f ca="1">IF(ISBLANK(INDIRECT(CONCATENATE("'Full Data'!",B$4,ROW('Full Data'!B53)))),"",INDIRECT(CONCATENATE("'Full Data'!",B$4,ROW('Full Data'!B53))))</f>
        <v>Cd</v>
      </c>
      <c r="C56" s="40" t="str">
        <f ca="1">IF(ISBLANK(INDIRECT(CONCATENATE("'Full Data'!",C$4,ROW('Full Data'!C53)))),"",INDIRECT(CONCATENATE("'Full Data'!",C$4,ROW('Full Data'!C53))))</f>
        <v>cadmium</v>
      </c>
      <c r="D56" s="40" t="str">
        <f ca="1">IF(ISBLANK(INDIRECT(CONCATENATE("'Full Data'!",D$4,ROW('Full Data'!D53)))),"",INDIRECT(CONCATENATE("'Full Data'!",D$4,ROW('Full Data'!D53))))</f>
        <v>112.4</v>
      </c>
      <c r="E56" s="40">
        <f ca="1">IF(ISBLANK(INDIRECT(CONCATENATE("'Full Data'!",E$4,ROW('Full Data'!E53)))),"",INDIRECT(CONCATENATE("'Full Data'!",E$4,ROW('Full Data'!E53))))</f>
        <v>320.89999999999998</v>
      </c>
      <c r="F56" s="40">
        <f ca="1">IF(ISBLANK(INDIRECT(CONCATENATE("'Full Data'!",F$4,ROW('Full Data'!F53)))),"",INDIRECT(CONCATENATE("'Full Data'!",F$4,ROW('Full Data'!F53))))</f>
        <v>765</v>
      </c>
      <c r="G56" s="40">
        <f ca="1">IF(ISBLANK(INDIRECT(CONCATENATE("'Full Data'!",G$4,ROW('Full Data'!G53)))),"",INDIRECT(CONCATENATE("'Full Data'!",G$4,ROW('Full Data'!G53))))</f>
        <v>8.65</v>
      </c>
      <c r="H56" s="40">
        <f ca="1">IF(ISBLANK(INDIRECT(CONCATENATE("'Full Data'!",H$4,ROW('Full Data'!H53)))),"",INDIRECT(CONCATENATE("'Full Data'!",H$4,ROW('Full Data'!H53))))</f>
        <v>1.69</v>
      </c>
      <c r="I56" s="40">
        <f ca="1">IF(ISBLANK(INDIRECT(CONCATENATE("'Full Data'!",I$4,ROW('Full Data'!I53)))),"",INDIRECT(CONCATENATE("'Full Data'!",I$4,ROW('Full Data'!I53))))</f>
        <v>868</v>
      </c>
      <c r="J56" s="56" t="str">
        <f ca="1">IF(ISBLANK(INDIRECT(CONCATENATE("'Full Data'!",J$4,ROW('Full Data'!J53)))),"",INDIRECT(CONCATENATE("'Full Data'!",J$4,ROW('Full Data'!J53))))</f>
        <v>&lt;0</v>
      </c>
      <c r="K56" s="40" t="str">
        <f ca="1">IF(ISBLANK(INDIRECT(CONCATENATE("'Full Data'!",K$4,ROW('Full Data'!K53)))),"",INDIRECT(CONCATENATE("'Full Data'!",K$4,ROW('Full Data'!K53))))</f>
        <v/>
      </c>
      <c r="L56" s="41" t="str">
        <f ca="1">IF(ISBLANK(INDIRECT(CONCATENATE("'Full Data'!",L$4,ROW('Full Data'!L53)))),"",INDIRECT(CONCATENATE("'Full Data'!",L$4,ROW('Full Data'!L53))))</f>
        <v>+2</v>
      </c>
      <c r="M56" s="32"/>
      <c r="N56" s="42"/>
      <c r="O56" s="42"/>
      <c r="P56" s="42"/>
      <c r="Q56" s="42"/>
      <c r="R56" s="42"/>
      <c r="S56" s="42"/>
      <c r="T56" s="32"/>
      <c r="U56" s="32"/>
      <c r="V56" s="32"/>
      <c r="W56" s="32"/>
      <c r="X56" s="32"/>
      <c r="Y56" s="32"/>
      <c r="Z56" s="32"/>
    </row>
    <row r="57" spans="1:26" ht="12.75" customHeight="1" x14ac:dyDescent="0.2">
      <c r="A57" s="40">
        <f ca="1">IF(ISBLANK(INDIRECT(CONCATENATE("'Full Data'!",A$4,ROW('Full Data'!A54)))),"",INDIRECT(CONCATENATE("'Full Data'!",A$4,ROW('Full Data'!A54))))</f>
        <v>49</v>
      </c>
      <c r="B57" s="40" t="str">
        <f ca="1">IF(ISBLANK(INDIRECT(CONCATENATE("'Full Data'!",B$4,ROW('Full Data'!B54)))),"",INDIRECT(CONCATENATE("'Full Data'!",B$4,ROW('Full Data'!B54))))</f>
        <v>In</v>
      </c>
      <c r="C57" s="40" t="str">
        <f ca="1">IF(ISBLANK(INDIRECT(CONCATENATE("'Full Data'!",C$4,ROW('Full Data'!C54)))),"",INDIRECT(CONCATENATE("'Full Data'!",C$4,ROW('Full Data'!C54))))</f>
        <v>indium</v>
      </c>
      <c r="D57" s="40" t="str">
        <f ca="1">IF(ISBLANK(INDIRECT(CONCATENATE("'Full Data'!",D$4,ROW('Full Data'!D54)))),"",INDIRECT(CONCATENATE("'Full Data'!",D$4,ROW('Full Data'!D54))))</f>
        <v>114.8</v>
      </c>
      <c r="E57" s="40">
        <f ca="1">IF(ISBLANK(INDIRECT(CONCATENATE("'Full Data'!",E$4,ROW('Full Data'!E54)))),"",INDIRECT(CONCATENATE("'Full Data'!",E$4,ROW('Full Data'!E54))))</f>
        <v>156.6</v>
      </c>
      <c r="F57" s="40">
        <f ca="1">IF(ISBLANK(INDIRECT(CONCATENATE("'Full Data'!",F$4,ROW('Full Data'!F54)))),"",INDIRECT(CONCATENATE("'Full Data'!",F$4,ROW('Full Data'!F54))))</f>
        <v>2080</v>
      </c>
      <c r="G57" s="40">
        <f ca="1">IF(ISBLANK(INDIRECT(CONCATENATE("'Full Data'!",G$4,ROW('Full Data'!G54)))),"",INDIRECT(CONCATENATE("'Full Data'!",G$4,ROW('Full Data'!G54))))</f>
        <v>7.31</v>
      </c>
      <c r="H57" s="40">
        <f ca="1">IF(ISBLANK(INDIRECT(CONCATENATE("'Full Data'!",H$4,ROW('Full Data'!H54)))),"",INDIRECT(CONCATENATE("'Full Data'!",H$4,ROW('Full Data'!H54))))</f>
        <v>1.78</v>
      </c>
      <c r="I57" s="40">
        <f ca="1">IF(ISBLANK(INDIRECT(CONCATENATE("'Full Data'!",I$4,ROW('Full Data'!I54)))),"",INDIRECT(CONCATENATE("'Full Data'!",I$4,ROW('Full Data'!I54))))</f>
        <v>558</v>
      </c>
      <c r="J57" s="40">
        <f ca="1">IF(ISBLANK(INDIRECT(CONCATENATE("'Full Data'!",J$4,ROW('Full Data'!J54)))),"",INDIRECT(CONCATENATE("'Full Data'!",J$4,ROW('Full Data'!J54))))</f>
        <v>29</v>
      </c>
      <c r="K57" s="40" t="str">
        <f ca="1">IF(ISBLANK(INDIRECT(CONCATENATE("'Full Data'!",K$4,ROW('Full Data'!K54)))),"",INDIRECT(CONCATENATE("'Full Data'!",K$4,ROW('Full Data'!K54))))</f>
        <v/>
      </c>
      <c r="L57" s="41" t="str">
        <f ca="1">IF(ISBLANK(INDIRECT(CONCATENATE("'Full Data'!",L$4,ROW('Full Data'!L54)))),"",INDIRECT(CONCATENATE("'Full Data'!",L$4,ROW('Full Data'!L54))))</f>
        <v>+3</v>
      </c>
      <c r="M57" s="32"/>
      <c r="N57" s="42"/>
      <c r="O57" s="42"/>
      <c r="P57" s="42"/>
      <c r="Q57" s="42"/>
      <c r="R57" s="42"/>
      <c r="S57" s="42"/>
      <c r="T57" s="32"/>
      <c r="U57" s="32"/>
      <c r="V57" s="32"/>
      <c r="W57" s="32"/>
      <c r="X57" s="32"/>
      <c r="Y57" s="32"/>
      <c r="Z57" s="32"/>
    </row>
    <row r="58" spans="1:26" ht="12.75" customHeight="1" x14ac:dyDescent="0.2">
      <c r="A58" s="40">
        <f ca="1">IF(ISBLANK(INDIRECT(CONCATENATE("'Full Data'!",A$4,ROW('Full Data'!A55)))),"",INDIRECT(CONCATENATE("'Full Data'!",A$4,ROW('Full Data'!A55))))</f>
        <v>50</v>
      </c>
      <c r="B58" s="40" t="str">
        <f ca="1">IF(ISBLANK(INDIRECT(CONCATENATE("'Full Data'!",B$4,ROW('Full Data'!B55)))),"",INDIRECT(CONCATENATE("'Full Data'!",B$4,ROW('Full Data'!B55))))</f>
        <v>Sn</v>
      </c>
      <c r="C58" s="40" t="str">
        <f ca="1">IF(ISBLANK(INDIRECT(CONCATENATE("'Full Data'!",C$4,ROW('Full Data'!C55)))),"",INDIRECT(CONCATENATE("'Full Data'!",C$4,ROW('Full Data'!C55))))</f>
        <v>tin</v>
      </c>
      <c r="D58" s="40" t="str">
        <f ca="1">IF(ISBLANK(INDIRECT(CONCATENATE("'Full Data'!",D$4,ROW('Full Data'!D55)))),"",INDIRECT(CONCATENATE("'Full Data'!",D$4,ROW('Full Data'!D55))))</f>
        <v>118.7</v>
      </c>
      <c r="E58" s="40">
        <f ca="1">IF(ISBLANK(INDIRECT(CONCATENATE("'Full Data'!",E$4,ROW('Full Data'!E55)))),"",INDIRECT(CONCATENATE("'Full Data'!",E$4,ROW('Full Data'!E55))))</f>
        <v>232</v>
      </c>
      <c r="F58" s="40">
        <f ca="1">IF(ISBLANK(INDIRECT(CONCATENATE("'Full Data'!",F$4,ROW('Full Data'!F55)))),"",INDIRECT(CONCATENATE("'Full Data'!",F$4,ROW('Full Data'!F55))))</f>
        <v>2270</v>
      </c>
      <c r="G58" s="40">
        <f ca="1">IF(ISBLANK(INDIRECT(CONCATENATE("'Full Data'!",G$4,ROW('Full Data'!G55)))),"",INDIRECT(CONCATENATE("'Full Data'!",G$4,ROW('Full Data'!G55))))</f>
        <v>7.31</v>
      </c>
      <c r="H58" s="40">
        <f ca="1">IF(ISBLANK(INDIRECT(CONCATENATE("'Full Data'!",H$4,ROW('Full Data'!H55)))),"",INDIRECT(CONCATENATE("'Full Data'!",H$4,ROW('Full Data'!H55))))</f>
        <v>1.96</v>
      </c>
      <c r="I58" s="40">
        <f ca="1">IF(ISBLANK(INDIRECT(CONCATENATE("'Full Data'!",I$4,ROW('Full Data'!I55)))),"",INDIRECT(CONCATENATE("'Full Data'!",I$4,ROW('Full Data'!I55))))</f>
        <v>709</v>
      </c>
      <c r="J58" s="40">
        <f ca="1">IF(ISBLANK(INDIRECT(CONCATENATE("'Full Data'!",J$4,ROW('Full Data'!J55)))),"",INDIRECT(CONCATENATE("'Full Data'!",J$4,ROW('Full Data'!J55))))</f>
        <v>107</v>
      </c>
      <c r="K58" s="40" t="str">
        <f ca="1">IF(ISBLANK(INDIRECT(CONCATENATE("'Full Data'!",K$4,ROW('Full Data'!K55)))),"",INDIRECT(CONCATENATE("'Full Data'!",K$4,ROW('Full Data'!K55))))</f>
        <v/>
      </c>
      <c r="L58" s="41" t="str">
        <f ca="1">IF(ISBLANK(INDIRECT(CONCATENATE("'Full Data'!",L$4,ROW('Full Data'!L55)))),"",INDIRECT(CONCATENATE("'Full Data'!",L$4,ROW('Full Data'!L55))))</f>
        <v>+4,2</v>
      </c>
      <c r="M58" s="32"/>
      <c r="N58" s="42"/>
      <c r="O58" s="42"/>
      <c r="P58" s="42"/>
      <c r="Q58" s="42"/>
      <c r="R58" s="42"/>
      <c r="S58" s="42"/>
      <c r="T58" s="32"/>
      <c r="U58" s="32"/>
      <c r="V58" s="32"/>
      <c r="W58" s="32"/>
      <c r="X58" s="32"/>
      <c r="Y58" s="32"/>
      <c r="Z58" s="32"/>
    </row>
    <row r="59" spans="1:26" ht="12.75" customHeight="1" x14ac:dyDescent="0.2">
      <c r="A59" s="40">
        <f ca="1">IF(ISBLANK(INDIRECT(CONCATENATE("'Full Data'!",A$4,ROW('Full Data'!A56)))),"",INDIRECT(CONCATENATE("'Full Data'!",A$4,ROW('Full Data'!A56))))</f>
        <v>51</v>
      </c>
      <c r="B59" s="40" t="str">
        <f ca="1">IF(ISBLANK(INDIRECT(CONCATENATE("'Full Data'!",B$4,ROW('Full Data'!B56)))),"",INDIRECT(CONCATENATE("'Full Data'!",B$4,ROW('Full Data'!B56))))</f>
        <v>Sb</v>
      </c>
      <c r="C59" s="40" t="str">
        <f ca="1">IF(ISBLANK(INDIRECT(CONCATENATE("'Full Data'!",C$4,ROW('Full Data'!C56)))),"",INDIRECT(CONCATENATE("'Full Data'!",C$4,ROW('Full Data'!C56))))</f>
        <v>antimony</v>
      </c>
      <c r="D59" s="40" t="str">
        <f ca="1">IF(ISBLANK(INDIRECT(CONCATENATE("'Full Data'!",D$4,ROW('Full Data'!D56)))),"",INDIRECT(CONCATENATE("'Full Data'!",D$4,ROW('Full Data'!D56))))</f>
        <v>121.8</v>
      </c>
      <c r="E59" s="40">
        <f ca="1">IF(ISBLANK(INDIRECT(CONCATENATE("'Full Data'!",E$4,ROW('Full Data'!E56)))),"",INDIRECT(CONCATENATE("'Full Data'!",E$4,ROW('Full Data'!E56))))</f>
        <v>631</v>
      </c>
      <c r="F59" s="40">
        <f ca="1">IF(ISBLANK(INDIRECT(CONCATENATE("'Full Data'!",F$4,ROW('Full Data'!F56)))),"",INDIRECT(CONCATENATE("'Full Data'!",F$4,ROW('Full Data'!F56))))</f>
        <v>1950</v>
      </c>
      <c r="G59" s="40">
        <f ca="1">IF(ISBLANK(INDIRECT(CONCATENATE("'Full Data'!",G$4,ROW('Full Data'!G56)))),"",INDIRECT(CONCATENATE("'Full Data'!",G$4,ROW('Full Data'!G56))))</f>
        <v>6.69</v>
      </c>
      <c r="H59" s="40">
        <f ca="1">IF(ISBLANK(INDIRECT(CONCATENATE("'Full Data'!",H$4,ROW('Full Data'!H56)))),"",INDIRECT(CONCATENATE("'Full Data'!",H$4,ROW('Full Data'!H56))))</f>
        <v>2.0499999999999998</v>
      </c>
      <c r="I59" s="40">
        <f ca="1">IF(ISBLANK(INDIRECT(CONCATENATE("'Full Data'!",I$4,ROW('Full Data'!I56)))),"",INDIRECT(CONCATENATE("'Full Data'!",I$4,ROW('Full Data'!I56))))</f>
        <v>834</v>
      </c>
      <c r="J59" s="40">
        <f ca="1">IF(ISBLANK(INDIRECT(CONCATENATE("'Full Data'!",J$4,ROW('Full Data'!J56)))),"",INDIRECT(CONCATENATE("'Full Data'!",J$4,ROW('Full Data'!J56))))</f>
        <v>103</v>
      </c>
      <c r="K59" s="40" t="str">
        <f ca="1">IF(ISBLANK(INDIRECT(CONCATENATE("'Full Data'!",K$4,ROW('Full Data'!K56)))),"",INDIRECT(CONCATENATE("'Full Data'!",K$4,ROW('Full Data'!K56))))</f>
        <v/>
      </c>
      <c r="L59" s="41" t="str">
        <f ca="1">IF(ISBLANK(INDIRECT(CONCATENATE("'Full Data'!",L$4,ROW('Full Data'!L56)))),"",INDIRECT(CONCATENATE("'Full Data'!",L$4,ROW('Full Data'!L56))))</f>
        <v>+3,5</v>
      </c>
      <c r="M59" s="32"/>
      <c r="N59" s="42"/>
      <c r="O59" s="42"/>
      <c r="P59" s="42"/>
      <c r="Q59" s="42"/>
      <c r="R59" s="42"/>
      <c r="S59" s="42"/>
      <c r="T59" s="32"/>
      <c r="U59" s="32"/>
      <c r="V59" s="32"/>
      <c r="W59" s="32"/>
      <c r="X59" s="32"/>
      <c r="Y59" s="32"/>
      <c r="Z59" s="32"/>
    </row>
    <row r="60" spans="1:26" ht="12.75" customHeight="1" x14ac:dyDescent="0.2">
      <c r="A60" s="40">
        <f ca="1">IF(ISBLANK(INDIRECT(CONCATENATE("'Full Data'!",A$4,ROW('Full Data'!A57)))),"",INDIRECT(CONCATENATE("'Full Data'!",A$4,ROW('Full Data'!A57))))</f>
        <v>52</v>
      </c>
      <c r="B60" s="40" t="str">
        <f ca="1">IF(ISBLANK(INDIRECT(CONCATENATE("'Full Data'!",B$4,ROW('Full Data'!B57)))),"",INDIRECT(CONCATENATE("'Full Data'!",B$4,ROW('Full Data'!B57))))</f>
        <v>Te</v>
      </c>
      <c r="C60" s="40" t="str">
        <f ca="1">IF(ISBLANK(INDIRECT(CONCATENATE("'Full Data'!",C$4,ROW('Full Data'!C57)))),"",INDIRECT(CONCATENATE("'Full Data'!",C$4,ROW('Full Data'!C57))))</f>
        <v>tellurium</v>
      </c>
      <c r="D60" s="40" t="str">
        <f ca="1">IF(ISBLANK(INDIRECT(CONCATENATE("'Full Data'!",D$4,ROW('Full Data'!D57)))),"",INDIRECT(CONCATENATE("'Full Data'!",D$4,ROW('Full Data'!D57))))</f>
        <v>127.6</v>
      </c>
      <c r="E60" s="40">
        <f ca="1">IF(ISBLANK(INDIRECT(CONCATENATE("'Full Data'!",E$4,ROW('Full Data'!E57)))),"",INDIRECT(CONCATENATE("'Full Data'!",E$4,ROW('Full Data'!E57))))</f>
        <v>449.5</v>
      </c>
      <c r="F60" s="40">
        <f ca="1">IF(ISBLANK(INDIRECT(CONCATENATE("'Full Data'!",F$4,ROW('Full Data'!F57)))),"",INDIRECT(CONCATENATE("'Full Data'!",F$4,ROW('Full Data'!F57))))</f>
        <v>989.8</v>
      </c>
      <c r="G60" s="40">
        <f ca="1">IF(ISBLANK(INDIRECT(CONCATENATE("'Full Data'!",G$4,ROW('Full Data'!G57)))),"",INDIRECT(CONCATENATE("'Full Data'!",G$4,ROW('Full Data'!G57))))</f>
        <v>6.24</v>
      </c>
      <c r="H60" s="40">
        <f ca="1">IF(ISBLANK(INDIRECT(CONCATENATE("'Full Data'!",H$4,ROW('Full Data'!H57)))),"",INDIRECT(CONCATENATE("'Full Data'!",H$4,ROW('Full Data'!H57))))</f>
        <v>2.1</v>
      </c>
      <c r="I60" s="40">
        <f ca="1">IF(ISBLANK(INDIRECT(CONCATENATE("'Full Data'!",I$4,ROW('Full Data'!I57)))),"",INDIRECT(CONCATENATE("'Full Data'!",I$4,ROW('Full Data'!I57))))</f>
        <v>869</v>
      </c>
      <c r="J60" s="40">
        <f ca="1">IF(ISBLANK(INDIRECT(CONCATENATE("'Full Data'!",J$4,ROW('Full Data'!J57)))),"",INDIRECT(CONCATENATE("'Full Data'!",J$4,ROW('Full Data'!J57))))</f>
        <v>190</v>
      </c>
      <c r="K60" s="40" t="str">
        <f ca="1">IF(ISBLANK(INDIRECT(CONCATENATE("'Full Data'!",K$4,ROW('Full Data'!K57)))),"",INDIRECT(CONCATENATE("'Full Data'!",K$4,ROW('Full Data'!K57))))</f>
        <v/>
      </c>
      <c r="L60" s="41" t="str">
        <f ca="1">IF(ISBLANK(INDIRECT(CONCATENATE("'Full Data'!",L$4,ROW('Full Data'!L57)))),"",INDIRECT(CONCATENATE("'Full Data'!",L$4,ROW('Full Data'!L57))))</f>
        <v>+4,6,−2</v>
      </c>
      <c r="M60" s="32"/>
      <c r="N60" s="42"/>
      <c r="O60" s="42"/>
      <c r="P60" s="42"/>
      <c r="Q60" s="42"/>
      <c r="R60" s="42"/>
      <c r="S60" s="42"/>
      <c r="T60" s="32"/>
      <c r="U60" s="32"/>
      <c r="V60" s="32"/>
      <c r="W60" s="32"/>
      <c r="X60" s="32"/>
      <c r="Y60" s="32"/>
      <c r="Z60" s="32"/>
    </row>
    <row r="61" spans="1:26" ht="12.75" customHeight="1" x14ac:dyDescent="0.2">
      <c r="A61" s="40">
        <f ca="1">IF(ISBLANK(INDIRECT(CONCATENATE("'Full Data'!",A$4,ROW('Full Data'!A58)))),"",INDIRECT(CONCATENATE("'Full Data'!",A$4,ROW('Full Data'!A58))))</f>
        <v>53</v>
      </c>
      <c r="B61" s="40" t="str">
        <f ca="1">IF(ISBLANK(INDIRECT(CONCATENATE("'Full Data'!",B$4,ROW('Full Data'!B58)))),"",INDIRECT(CONCATENATE("'Full Data'!",B$4,ROW('Full Data'!B58))))</f>
        <v>I</v>
      </c>
      <c r="C61" s="40" t="str">
        <f ca="1">IF(ISBLANK(INDIRECT(CONCATENATE("'Full Data'!",C$4,ROW('Full Data'!C58)))),"",INDIRECT(CONCATENATE("'Full Data'!",C$4,ROW('Full Data'!C58))))</f>
        <v>iodine</v>
      </c>
      <c r="D61" s="40" t="str">
        <f ca="1">IF(ISBLANK(INDIRECT(CONCATENATE("'Full Data'!",D$4,ROW('Full Data'!D58)))),"",INDIRECT(CONCATENATE("'Full Data'!",D$4,ROW('Full Data'!D58))))</f>
        <v>126.9</v>
      </c>
      <c r="E61" s="40">
        <f ca="1">IF(ISBLANK(INDIRECT(CONCATENATE("'Full Data'!",E$4,ROW('Full Data'!E58)))),"",INDIRECT(CONCATENATE("'Full Data'!",E$4,ROW('Full Data'!E58))))</f>
        <v>113.5</v>
      </c>
      <c r="F61" s="40">
        <f ca="1">IF(ISBLANK(INDIRECT(CONCATENATE("'Full Data'!",F$4,ROW('Full Data'!F58)))),"",INDIRECT(CONCATENATE("'Full Data'!",F$4,ROW('Full Data'!F58))))</f>
        <v>184</v>
      </c>
      <c r="G61" s="40">
        <f ca="1">IF(ISBLANK(INDIRECT(CONCATENATE("'Full Data'!",G$4,ROW('Full Data'!G58)))),"",INDIRECT(CONCATENATE("'Full Data'!",G$4,ROW('Full Data'!G58))))</f>
        <v>4.93</v>
      </c>
      <c r="H61" s="40">
        <f ca="1">IF(ISBLANK(INDIRECT(CONCATENATE("'Full Data'!",H$4,ROW('Full Data'!H58)))),"",INDIRECT(CONCATENATE("'Full Data'!",H$4,ROW('Full Data'!H58))))</f>
        <v>2.66</v>
      </c>
      <c r="I61" s="40">
        <f ca="1">IF(ISBLANK(INDIRECT(CONCATENATE("'Full Data'!",I$4,ROW('Full Data'!I58)))),"",INDIRECT(CONCATENATE("'Full Data'!",I$4,ROW('Full Data'!I58))))</f>
        <v>1008</v>
      </c>
      <c r="J61" s="40">
        <f ca="1">IF(ISBLANK(INDIRECT(CONCATENATE("'Full Data'!",J$4,ROW('Full Data'!J58)))),"",INDIRECT(CONCATENATE("'Full Data'!",J$4,ROW('Full Data'!J58))))</f>
        <v>295</v>
      </c>
      <c r="K61" s="40">
        <f ca="1">IF(ISBLANK(INDIRECT(CONCATENATE("'Full Data'!",K$4,ROW('Full Data'!K58)))),"",INDIRECT(CONCATENATE("'Full Data'!",K$4,ROW('Full Data'!K58))))</f>
        <v>206</v>
      </c>
      <c r="L61" s="41" t="str">
        <f ca="1">IF(ISBLANK(INDIRECT(CONCATENATE("'Full Data'!",L$4,ROW('Full Data'!L58)))),"",INDIRECT(CONCATENATE("'Full Data'!",L$4,ROW('Full Data'!L58))))</f>
        <v>−1,+5,7</v>
      </c>
      <c r="M61" s="32"/>
      <c r="N61" s="42"/>
      <c r="O61" s="42"/>
      <c r="P61" s="42"/>
      <c r="Q61" s="42"/>
      <c r="R61" s="42"/>
      <c r="S61" s="42"/>
      <c r="T61" s="32"/>
      <c r="U61" s="32"/>
      <c r="V61" s="32"/>
      <c r="W61" s="32"/>
      <c r="X61" s="32"/>
      <c r="Y61" s="32"/>
      <c r="Z61" s="32"/>
    </row>
    <row r="62" spans="1:26" ht="12.75" customHeight="1" x14ac:dyDescent="0.2">
      <c r="A62" s="40">
        <f ca="1">IF(ISBLANK(INDIRECT(CONCATENATE("'Full Data'!",A$4,ROW('Full Data'!A59)))),"",INDIRECT(CONCATENATE("'Full Data'!",A$4,ROW('Full Data'!A59))))</f>
        <v>54</v>
      </c>
      <c r="B62" s="40" t="str">
        <f ca="1">IF(ISBLANK(INDIRECT(CONCATENATE("'Full Data'!",B$4,ROW('Full Data'!B59)))),"",INDIRECT(CONCATENATE("'Full Data'!",B$4,ROW('Full Data'!B59))))</f>
        <v>Xe</v>
      </c>
      <c r="C62" s="40" t="str">
        <f ca="1">IF(ISBLANK(INDIRECT(CONCATENATE("'Full Data'!",C$4,ROW('Full Data'!C59)))),"",INDIRECT(CONCATENATE("'Full Data'!",C$4,ROW('Full Data'!C59))))</f>
        <v>xenon</v>
      </c>
      <c r="D62" s="40" t="str">
        <f ca="1">IF(ISBLANK(INDIRECT(CONCATENATE("'Full Data'!",D$4,ROW('Full Data'!D59)))),"",INDIRECT(CONCATENATE("'Full Data'!",D$4,ROW('Full Data'!D59))))</f>
        <v>131.3</v>
      </c>
      <c r="E62" s="40">
        <f ca="1">IF(ISBLANK(INDIRECT(CONCATENATE("'Full Data'!",E$4,ROW('Full Data'!E59)))),"",INDIRECT(CONCATENATE("'Full Data'!",E$4,ROW('Full Data'!E59))))</f>
        <v>-111.8</v>
      </c>
      <c r="F62" s="40">
        <f ca="1">IF(ISBLANK(INDIRECT(CONCATENATE("'Full Data'!",F$4,ROW('Full Data'!F59)))),"",INDIRECT(CONCATENATE("'Full Data'!",F$4,ROW('Full Data'!F59))))</f>
        <v>-107.1</v>
      </c>
      <c r="G62" s="40">
        <f ca="1">IF(ISBLANK(INDIRECT(CONCATENATE("'Full Data'!",G$4,ROW('Full Data'!G59)))),"",INDIRECT(CONCATENATE("'Full Data'!",G$4,ROW('Full Data'!G59))))</f>
        <v>5.8900000000000003E-3</v>
      </c>
      <c r="H62" s="40">
        <f ca="1">IF(ISBLANK(INDIRECT(CONCATENATE("'Full Data'!",H$4,ROW('Full Data'!H59)))),"",INDIRECT(CONCATENATE("'Full Data'!",H$4,ROW('Full Data'!H59))))</f>
        <v>2.6</v>
      </c>
      <c r="I62" s="40">
        <f ca="1">IF(ISBLANK(INDIRECT(CONCATENATE("'Full Data'!",I$4,ROW('Full Data'!I59)))),"",INDIRECT(CONCATENATE("'Full Data'!",I$4,ROW('Full Data'!I59))))</f>
        <v>1170</v>
      </c>
      <c r="J62" s="56" t="str">
        <f ca="1">IF(ISBLANK(INDIRECT(CONCATENATE("'Full Data'!",J$4,ROW('Full Data'!J59)))),"",INDIRECT(CONCATENATE("'Full Data'!",J$4,ROW('Full Data'!J59))))</f>
        <v>&lt;0</v>
      </c>
      <c r="K62" s="40" t="str">
        <f ca="1">IF(ISBLANK(INDIRECT(CONCATENATE("'Full Data'!",K$4,ROW('Full Data'!K59)))),"",INDIRECT(CONCATENATE("'Full Data'!",K$4,ROW('Full Data'!K59))))</f>
        <v/>
      </c>
      <c r="L62" s="41" t="str">
        <f ca="1">IF(ISBLANK(INDIRECT(CONCATENATE("'Full Data'!",L$4,ROW('Full Data'!L59)))),"",INDIRECT(CONCATENATE("'Full Data'!",L$4,ROW('Full Data'!L59))))</f>
        <v>0</v>
      </c>
      <c r="M62" s="32"/>
      <c r="N62" s="42"/>
      <c r="O62" s="42"/>
      <c r="P62" s="42"/>
      <c r="Q62" s="42"/>
      <c r="R62" s="42"/>
      <c r="S62" s="42"/>
      <c r="T62" s="32"/>
      <c r="U62" s="32"/>
      <c r="V62" s="32"/>
      <c r="W62" s="32"/>
      <c r="X62" s="32"/>
      <c r="Y62" s="32"/>
      <c r="Z62" s="32"/>
    </row>
    <row r="63" spans="1:26" ht="12.75" customHeight="1" x14ac:dyDescent="0.2">
      <c r="A63" s="40">
        <f ca="1">IF(ISBLANK(INDIRECT(CONCATENATE("'Full Data'!",A$4,ROW('Full Data'!A60)))),"",INDIRECT(CONCATENATE("'Full Data'!",A$4,ROW('Full Data'!A60))))</f>
        <v>55</v>
      </c>
      <c r="B63" s="40" t="str">
        <f ca="1">IF(ISBLANK(INDIRECT(CONCATENATE("'Full Data'!",B$4,ROW('Full Data'!B60)))),"",INDIRECT(CONCATENATE("'Full Data'!",B$4,ROW('Full Data'!B60))))</f>
        <v>Cs</v>
      </c>
      <c r="C63" s="40" t="str">
        <f ca="1">IF(ISBLANK(INDIRECT(CONCATENATE("'Full Data'!",C$4,ROW('Full Data'!C60)))),"",INDIRECT(CONCATENATE("'Full Data'!",C$4,ROW('Full Data'!C60))))</f>
        <v>cesium</v>
      </c>
      <c r="D63" s="40" t="str">
        <f ca="1">IF(ISBLANK(INDIRECT(CONCATENATE("'Full Data'!",D$4,ROW('Full Data'!D60)))),"",INDIRECT(CONCATENATE("'Full Data'!",D$4,ROW('Full Data'!D60))))</f>
        <v>132.9</v>
      </c>
      <c r="E63" s="40">
        <f ca="1">IF(ISBLANK(INDIRECT(CONCATENATE("'Full Data'!",E$4,ROW('Full Data'!E60)))),"",INDIRECT(CONCATENATE("'Full Data'!",E$4,ROW('Full Data'!E60))))</f>
        <v>28.4</v>
      </c>
      <c r="F63" s="40">
        <f ca="1">IF(ISBLANK(INDIRECT(CONCATENATE("'Full Data'!",F$4,ROW('Full Data'!F60)))),"",INDIRECT(CONCATENATE("'Full Data'!",F$4,ROW('Full Data'!F60))))</f>
        <v>669</v>
      </c>
      <c r="G63" s="40">
        <f ca="1">IF(ISBLANK(INDIRECT(CONCATENATE("'Full Data'!",G$4,ROW('Full Data'!G60)))),"",INDIRECT(CONCATENATE("'Full Data'!",G$4,ROW('Full Data'!G60))))</f>
        <v>1.87</v>
      </c>
      <c r="H63" s="40">
        <f ca="1">IF(ISBLANK(INDIRECT(CONCATENATE("'Full Data'!",H$4,ROW('Full Data'!H60)))),"",INDIRECT(CONCATENATE("'Full Data'!",H$4,ROW('Full Data'!H60))))</f>
        <v>0.79</v>
      </c>
      <c r="I63" s="40">
        <f ca="1">IF(ISBLANK(INDIRECT(CONCATENATE("'Full Data'!",I$4,ROW('Full Data'!I60)))),"",INDIRECT(CONCATENATE("'Full Data'!",I$4,ROW('Full Data'!I60))))</f>
        <v>376</v>
      </c>
      <c r="J63" s="40">
        <f ca="1">IF(ISBLANK(INDIRECT(CONCATENATE("'Full Data'!",J$4,ROW('Full Data'!J60)))),"",INDIRECT(CONCATENATE("'Full Data'!",J$4,ROW('Full Data'!J60))))</f>
        <v>45</v>
      </c>
      <c r="K63" s="40" t="str">
        <f ca="1">IF(ISBLANK(INDIRECT(CONCATENATE("'Full Data'!",K$4,ROW('Full Data'!K60)))),"",INDIRECT(CONCATENATE("'Full Data'!",K$4,ROW('Full Data'!K60))))</f>
        <v/>
      </c>
      <c r="L63" s="41" t="str">
        <f ca="1">IF(ISBLANK(INDIRECT(CONCATENATE("'Full Data'!",L$4,ROW('Full Data'!L60)))),"",INDIRECT(CONCATENATE("'Full Data'!",L$4,ROW('Full Data'!L60))))</f>
        <v>+1</v>
      </c>
      <c r="M63" s="32"/>
      <c r="N63" s="42"/>
      <c r="O63" s="42"/>
      <c r="P63" s="42"/>
      <c r="Q63" s="42"/>
      <c r="R63" s="42"/>
      <c r="S63" s="42"/>
      <c r="T63" s="32"/>
      <c r="U63" s="32"/>
      <c r="V63" s="32"/>
      <c r="W63" s="32"/>
      <c r="X63" s="32"/>
      <c r="Y63" s="32"/>
      <c r="Z63" s="32"/>
    </row>
    <row r="64" spans="1:26" ht="12.75" customHeight="1" x14ac:dyDescent="0.2">
      <c r="A64" s="40">
        <f ca="1">IF(ISBLANK(INDIRECT(CONCATENATE("'Full Data'!",A$4,ROW('Full Data'!A61)))),"",INDIRECT(CONCATENATE("'Full Data'!",A$4,ROW('Full Data'!A61))))</f>
        <v>56</v>
      </c>
      <c r="B64" s="40" t="str">
        <f ca="1">IF(ISBLANK(INDIRECT(CONCATENATE("'Full Data'!",B$4,ROW('Full Data'!B61)))),"",INDIRECT(CONCATENATE("'Full Data'!",B$4,ROW('Full Data'!B61))))</f>
        <v>Ba</v>
      </c>
      <c r="C64" s="40" t="str">
        <f ca="1">IF(ISBLANK(INDIRECT(CONCATENATE("'Full Data'!",C$4,ROW('Full Data'!C61)))),"",INDIRECT(CONCATENATE("'Full Data'!",C$4,ROW('Full Data'!C61))))</f>
        <v>barium</v>
      </c>
      <c r="D64" s="40" t="str">
        <f ca="1">IF(ISBLANK(INDIRECT(CONCATENATE("'Full Data'!",D$4,ROW('Full Data'!D61)))),"",INDIRECT(CONCATENATE("'Full Data'!",D$4,ROW('Full Data'!D61))))</f>
        <v>137.3</v>
      </c>
      <c r="E64" s="40">
        <f ca="1">IF(ISBLANK(INDIRECT(CONCATENATE("'Full Data'!",E$4,ROW('Full Data'!E61)))),"",INDIRECT(CONCATENATE("'Full Data'!",E$4,ROW('Full Data'!E61))))</f>
        <v>725</v>
      </c>
      <c r="F64" s="40">
        <f ca="1">IF(ISBLANK(INDIRECT(CONCATENATE("'Full Data'!",F$4,ROW('Full Data'!F61)))),"",INDIRECT(CONCATENATE("'Full Data'!",F$4,ROW('Full Data'!F61))))</f>
        <v>1640</v>
      </c>
      <c r="G64" s="40">
        <f ca="1">IF(ISBLANK(INDIRECT(CONCATENATE("'Full Data'!",G$4,ROW('Full Data'!G61)))),"",INDIRECT(CONCATENATE("'Full Data'!",G$4,ROW('Full Data'!G61))))</f>
        <v>3.5</v>
      </c>
      <c r="H64" s="40">
        <f ca="1">IF(ISBLANK(INDIRECT(CONCATENATE("'Full Data'!",H$4,ROW('Full Data'!H61)))),"",INDIRECT(CONCATENATE("'Full Data'!",H$4,ROW('Full Data'!H61))))</f>
        <v>0.89</v>
      </c>
      <c r="I64" s="40">
        <f ca="1">IF(ISBLANK(INDIRECT(CONCATENATE("'Full Data'!",I$4,ROW('Full Data'!I61)))),"",INDIRECT(CONCATENATE("'Full Data'!",I$4,ROW('Full Data'!I61))))</f>
        <v>503</v>
      </c>
      <c r="J64" s="40">
        <f ca="1">IF(ISBLANK(INDIRECT(CONCATENATE("'Full Data'!",J$4,ROW('Full Data'!J61)))),"",INDIRECT(CONCATENATE("'Full Data'!",J$4,ROW('Full Data'!J61))))</f>
        <v>14</v>
      </c>
      <c r="K64" s="40" t="str">
        <f ca="1">IF(ISBLANK(INDIRECT(CONCATENATE("'Full Data'!",K$4,ROW('Full Data'!K61)))),"",INDIRECT(CONCATENATE("'Full Data'!",K$4,ROW('Full Data'!K61))))</f>
        <v/>
      </c>
      <c r="L64" s="41" t="str">
        <f ca="1">IF(ISBLANK(INDIRECT(CONCATENATE("'Full Data'!",L$4,ROW('Full Data'!L61)))),"",INDIRECT(CONCATENATE("'Full Data'!",L$4,ROW('Full Data'!L61))))</f>
        <v>+2</v>
      </c>
      <c r="M64" s="32"/>
      <c r="N64" s="42"/>
      <c r="O64" s="42"/>
      <c r="P64" s="42"/>
      <c r="Q64" s="42"/>
      <c r="R64" s="42"/>
      <c r="S64" s="42"/>
      <c r="T64" s="32"/>
      <c r="U64" s="32"/>
      <c r="V64" s="32"/>
      <c r="W64" s="32"/>
      <c r="X64" s="32"/>
      <c r="Y64" s="32"/>
      <c r="Z64" s="32"/>
    </row>
    <row r="65" spans="1:26" ht="12.75" customHeight="1" x14ac:dyDescent="0.2">
      <c r="A65" s="40">
        <f ca="1">IF(ISBLANK(INDIRECT(CONCATENATE("'Full Data'!",A$4,ROW('Full Data'!A62)))),"",INDIRECT(CONCATENATE("'Full Data'!",A$4,ROW('Full Data'!A62))))</f>
        <v>57</v>
      </c>
      <c r="B65" s="40" t="str">
        <f ca="1">IF(ISBLANK(INDIRECT(CONCATENATE("'Full Data'!",B$4,ROW('Full Data'!B62)))),"",INDIRECT(CONCATENATE("'Full Data'!",B$4,ROW('Full Data'!B62))))</f>
        <v>La</v>
      </c>
      <c r="C65" s="40" t="str">
        <f ca="1">IF(ISBLANK(INDIRECT(CONCATENATE("'Full Data'!",C$4,ROW('Full Data'!C62)))),"",INDIRECT(CONCATENATE("'Full Data'!",C$4,ROW('Full Data'!C62))))</f>
        <v>lanthanum</v>
      </c>
      <c r="D65" s="40" t="str">
        <f ca="1">IF(ISBLANK(INDIRECT(CONCATENATE("'Full Data'!",D$4,ROW('Full Data'!D62)))),"",INDIRECT(CONCATENATE("'Full Data'!",D$4,ROW('Full Data'!D62))))</f>
        <v>138.9</v>
      </c>
      <c r="E65" s="40">
        <f ca="1">IF(ISBLANK(INDIRECT(CONCATENATE("'Full Data'!",E$4,ROW('Full Data'!E62)))),"",INDIRECT(CONCATENATE("'Full Data'!",E$4,ROW('Full Data'!E62))))</f>
        <v>920</v>
      </c>
      <c r="F65" s="40">
        <f ca="1">IF(ISBLANK(INDIRECT(CONCATENATE("'Full Data'!",F$4,ROW('Full Data'!F62)))),"",INDIRECT(CONCATENATE("'Full Data'!",F$4,ROW('Full Data'!F62))))</f>
        <v>3454</v>
      </c>
      <c r="G65" s="40">
        <f ca="1">IF(ISBLANK(INDIRECT(CONCATENATE("'Full Data'!",G$4,ROW('Full Data'!G62)))),"",INDIRECT(CONCATENATE("'Full Data'!",G$4,ROW('Full Data'!G62))))</f>
        <v>6.15</v>
      </c>
      <c r="H65" s="40">
        <f ca="1">IF(ISBLANK(INDIRECT(CONCATENATE("'Full Data'!",H$4,ROW('Full Data'!H62)))),"",INDIRECT(CONCATENATE("'Full Data'!",H$4,ROW('Full Data'!H62))))</f>
        <v>1.1000000000000001</v>
      </c>
      <c r="I65" s="40">
        <f ca="1">IF(ISBLANK(INDIRECT(CONCATENATE("'Full Data'!",I$4,ROW('Full Data'!I62)))),"",INDIRECT(CONCATENATE("'Full Data'!",I$4,ROW('Full Data'!I62))))</f>
        <v>538</v>
      </c>
      <c r="J65" s="40">
        <f ca="1">IF(ISBLANK(INDIRECT(CONCATENATE("'Full Data'!",J$4,ROW('Full Data'!J62)))),"",INDIRECT(CONCATENATE("'Full Data'!",J$4,ROW('Full Data'!J62))))</f>
        <v>48</v>
      </c>
      <c r="K65" s="40" t="str">
        <f ca="1">IF(ISBLANK(INDIRECT(CONCATENATE("'Full Data'!",K$4,ROW('Full Data'!K62)))),"",INDIRECT(CONCATENATE("'Full Data'!",K$4,ROW('Full Data'!K62))))</f>
        <v/>
      </c>
      <c r="L65" s="41" t="str">
        <f ca="1">IF(ISBLANK(INDIRECT(CONCATENATE("'Full Data'!",L$4,ROW('Full Data'!L62)))),"",INDIRECT(CONCATENATE("'Full Data'!",L$4,ROW('Full Data'!L62))))</f>
        <v>+3</v>
      </c>
      <c r="M65" s="32"/>
      <c r="N65" s="42"/>
      <c r="O65" s="42"/>
      <c r="P65" s="42"/>
      <c r="Q65" s="42"/>
      <c r="R65" s="42"/>
      <c r="S65" s="42"/>
      <c r="T65" s="32"/>
      <c r="U65" s="32"/>
      <c r="V65" s="32"/>
      <c r="W65" s="32"/>
      <c r="X65" s="32"/>
      <c r="Y65" s="32"/>
      <c r="Z65" s="32"/>
    </row>
    <row r="66" spans="1:26" ht="12.75" customHeight="1" x14ac:dyDescent="0.2">
      <c r="A66" s="40">
        <f ca="1">IF(ISBLANK(INDIRECT(CONCATENATE("'Full Data'!",A$4,ROW('Full Data'!A63)))),"",INDIRECT(CONCATENATE("'Full Data'!",A$4,ROW('Full Data'!A63))))</f>
        <v>58</v>
      </c>
      <c r="B66" s="40" t="str">
        <f ca="1">IF(ISBLANK(INDIRECT(CONCATENATE("'Full Data'!",B$4,ROW('Full Data'!B63)))),"",INDIRECT(CONCATENATE("'Full Data'!",B$4,ROW('Full Data'!B63))))</f>
        <v>Ce</v>
      </c>
      <c r="C66" s="40" t="str">
        <f ca="1">IF(ISBLANK(INDIRECT(CONCATENATE("'Full Data'!",C$4,ROW('Full Data'!C63)))),"",INDIRECT(CONCATENATE("'Full Data'!",C$4,ROW('Full Data'!C63))))</f>
        <v>cerium</v>
      </c>
      <c r="D66" s="40" t="str">
        <f ca="1">IF(ISBLANK(INDIRECT(CONCATENATE("'Full Data'!",D$4,ROW('Full Data'!D63)))),"",INDIRECT(CONCATENATE("'Full Data'!",D$4,ROW('Full Data'!D63))))</f>
        <v>140.1</v>
      </c>
      <c r="E66" s="40">
        <f ca="1">IF(ISBLANK(INDIRECT(CONCATENATE("'Full Data'!",E$4,ROW('Full Data'!E63)))),"",INDIRECT(CONCATENATE("'Full Data'!",E$4,ROW('Full Data'!E63))))</f>
        <v>798</v>
      </c>
      <c r="F66" s="40">
        <f ca="1">IF(ISBLANK(INDIRECT(CONCATENATE("'Full Data'!",F$4,ROW('Full Data'!F63)))),"",INDIRECT(CONCATENATE("'Full Data'!",F$4,ROW('Full Data'!F63))))</f>
        <v>3257</v>
      </c>
      <c r="G66" s="40">
        <f ca="1">IF(ISBLANK(INDIRECT(CONCATENATE("'Full Data'!",G$4,ROW('Full Data'!G63)))),"",INDIRECT(CONCATENATE("'Full Data'!",G$4,ROW('Full Data'!G63))))</f>
        <v>6.66</v>
      </c>
      <c r="H66" s="40">
        <f ca="1">IF(ISBLANK(INDIRECT(CONCATENATE("'Full Data'!",H$4,ROW('Full Data'!H63)))),"",INDIRECT(CONCATENATE("'Full Data'!",H$4,ROW('Full Data'!H63))))</f>
        <v>1.1200000000000001</v>
      </c>
      <c r="I66" s="40">
        <f ca="1">IF(ISBLANK(INDIRECT(CONCATENATE("'Full Data'!",I$4,ROW('Full Data'!I63)))),"",INDIRECT(CONCATENATE("'Full Data'!",I$4,ROW('Full Data'!I63))))</f>
        <v>534</v>
      </c>
      <c r="J66" s="40" t="str">
        <f ca="1">IF(ISBLANK(INDIRECT(CONCATENATE("'Full Data'!",J$4,ROW('Full Data'!J63)))),"",INDIRECT(CONCATENATE("'Full Data'!",J$4,ROW('Full Data'!J63))))</f>
        <v/>
      </c>
      <c r="K66" s="40" t="str">
        <f ca="1">IF(ISBLANK(INDIRECT(CONCATENATE("'Full Data'!",K$4,ROW('Full Data'!K63)))),"",INDIRECT(CONCATENATE("'Full Data'!",K$4,ROW('Full Data'!K63))))</f>
        <v/>
      </c>
      <c r="L66" s="41" t="str">
        <f ca="1">IF(ISBLANK(INDIRECT(CONCATENATE("'Full Data'!",L$4,ROW('Full Data'!L63)))),"",INDIRECT(CONCATENATE("'Full Data'!",L$4,ROW('Full Data'!L63))))</f>
        <v>+3,4</v>
      </c>
      <c r="M66" s="32"/>
      <c r="N66" s="42"/>
      <c r="O66" s="42"/>
      <c r="P66" s="42"/>
      <c r="Q66" s="42"/>
      <c r="R66" s="42"/>
      <c r="S66" s="42"/>
      <c r="T66" s="32"/>
      <c r="U66" s="32"/>
      <c r="V66" s="32"/>
      <c r="W66" s="32"/>
      <c r="X66" s="32"/>
      <c r="Y66" s="32"/>
      <c r="Z66" s="32"/>
    </row>
    <row r="67" spans="1:26" ht="12.75" customHeight="1" x14ac:dyDescent="0.2">
      <c r="A67" s="40">
        <f ca="1">IF(ISBLANK(INDIRECT(CONCATENATE("'Full Data'!",A$4,ROW('Full Data'!A64)))),"",INDIRECT(CONCATENATE("'Full Data'!",A$4,ROW('Full Data'!A64))))</f>
        <v>59</v>
      </c>
      <c r="B67" s="40" t="str">
        <f ca="1">IF(ISBLANK(INDIRECT(CONCATENATE("'Full Data'!",B$4,ROW('Full Data'!B64)))),"",INDIRECT(CONCATENATE("'Full Data'!",B$4,ROW('Full Data'!B64))))</f>
        <v>Pr</v>
      </c>
      <c r="C67" s="40" t="str">
        <f ca="1">IF(ISBLANK(INDIRECT(CONCATENATE("'Full Data'!",C$4,ROW('Full Data'!C64)))),"",INDIRECT(CONCATENATE("'Full Data'!",C$4,ROW('Full Data'!C64))))</f>
        <v>praseodymium</v>
      </c>
      <c r="D67" s="40" t="str">
        <f ca="1">IF(ISBLANK(INDIRECT(CONCATENATE("'Full Data'!",D$4,ROW('Full Data'!D64)))),"",INDIRECT(CONCATENATE("'Full Data'!",D$4,ROW('Full Data'!D64))))</f>
        <v>140.9</v>
      </c>
      <c r="E67" s="40">
        <f ca="1">IF(ISBLANK(INDIRECT(CONCATENATE("'Full Data'!",E$4,ROW('Full Data'!E64)))),"",INDIRECT(CONCATENATE("'Full Data'!",E$4,ROW('Full Data'!E64))))</f>
        <v>931</v>
      </c>
      <c r="F67" s="40">
        <f ca="1">IF(ISBLANK(INDIRECT(CONCATENATE("'Full Data'!",F$4,ROW('Full Data'!F64)))),"",INDIRECT(CONCATENATE("'Full Data'!",F$4,ROW('Full Data'!F64))))</f>
        <v>3017</v>
      </c>
      <c r="G67" s="40">
        <f ca="1">IF(ISBLANK(INDIRECT(CONCATENATE("'Full Data'!",G$4,ROW('Full Data'!G64)))),"",INDIRECT(CONCATENATE("'Full Data'!",G$4,ROW('Full Data'!G64))))</f>
        <v>6.77</v>
      </c>
      <c r="H67" s="40">
        <f ca="1">IF(ISBLANK(INDIRECT(CONCATENATE("'Full Data'!",H$4,ROW('Full Data'!H64)))),"",INDIRECT(CONCATENATE("'Full Data'!",H$4,ROW('Full Data'!H64))))</f>
        <v>1.1299999999999999</v>
      </c>
      <c r="I67" s="40">
        <f ca="1">IF(ISBLANK(INDIRECT(CONCATENATE("'Full Data'!",I$4,ROW('Full Data'!I64)))),"",INDIRECT(CONCATENATE("'Full Data'!",I$4,ROW('Full Data'!I64))))</f>
        <v>527</v>
      </c>
      <c r="J67" s="40" t="str">
        <f ca="1">IF(ISBLANK(INDIRECT(CONCATENATE("'Full Data'!",J$4,ROW('Full Data'!J64)))),"",INDIRECT(CONCATENATE("'Full Data'!",J$4,ROW('Full Data'!J64))))</f>
        <v/>
      </c>
      <c r="K67" s="40" t="str">
        <f ca="1">IF(ISBLANK(INDIRECT(CONCATENATE("'Full Data'!",K$4,ROW('Full Data'!K64)))),"",INDIRECT(CONCATENATE("'Full Data'!",K$4,ROW('Full Data'!K64))))</f>
        <v/>
      </c>
      <c r="L67" s="41" t="str">
        <f ca="1">IF(ISBLANK(INDIRECT(CONCATENATE("'Full Data'!",L$4,ROW('Full Data'!L64)))),"",INDIRECT(CONCATENATE("'Full Data'!",L$4,ROW('Full Data'!L64))))</f>
        <v>+3,4</v>
      </c>
      <c r="M67" s="32"/>
      <c r="N67" s="42"/>
      <c r="O67" s="42"/>
      <c r="P67" s="42"/>
      <c r="Q67" s="42"/>
      <c r="R67" s="42"/>
      <c r="S67" s="42"/>
      <c r="T67" s="32"/>
      <c r="U67" s="32"/>
      <c r="V67" s="32"/>
      <c r="W67" s="32"/>
      <c r="X67" s="32"/>
      <c r="Y67" s="32"/>
      <c r="Z67" s="32"/>
    </row>
    <row r="68" spans="1:26" ht="12.75" customHeight="1" x14ac:dyDescent="0.2">
      <c r="A68" s="40">
        <f ca="1">IF(ISBLANK(INDIRECT(CONCATENATE("'Full Data'!",A$4,ROW('Full Data'!A65)))),"",INDIRECT(CONCATENATE("'Full Data'!",A$4,ROW('Full Data'!A65))))</f>
        <v>60</v>
      </c>
      <c r="B68" s="40" t="str">
        <f ca="1">IF(ISBLANK(INDIRECT(CONCATENATE("'Full Data'!",B$4,ROW('Full Data'!B65)))),"",INDIRECT(CONCATENATE("'Full Data'!",B$4,ROW('Full Data'!B65))))</f>
        <v>Nd</v>
      </c>
      <c r="C68" s="40" t="str">
        <f ca="1">IF(ISBLANK(INDIRECT(CONCATENATE("'Full Data'!",C$4,ROW('Full Data'!C65)))),"",INDIRECT(CONCATENATE("'Full Data'!",C$4,ROW('Full Data'!C65))))</f>
        <v>neodymium</v>
      </c>
      <c r="D68" s="40" t="str">
        <f ca="1">IF(ISBLANK(INDIRECT(CONCATENATE("'Full Data'!",D$4,ROW('Full Data'!D65)))),"",INDIRECT(CONCATENATE("'Full Data'!",D$4,ROW('Full Data'!D65))))</f>
        <v>144.2</v>
      </c>
      <c r="E68" s="40">
        <f ca="1">IF(ISBLANK(INDIRECT(CONCATENATE("'Full Data'!",E$4,ROW('Full Data'!E65)))),"",INDIRECT(CONCATENATE("'Full Data'!",E$4,ROW('Full Data'!E65))))</f>
        <v>1016</v>
      </c>
      <c r="F68" s="40">
        <f ca="1">IF(ISBLANK(INDIRECT(CONCATENATE("'Full Data'!",F$4,ROW('Full Data'!F65)))),"",INDIRECT(CONCATENATE("'Full Data'!",F$4,ROW('Full Data'!F65))))</f>
        <v>3127</v>
      </c>
      <c r="G68" s="40">
        <f ca="1">IF(ISBLANK(INDIRECT(CONCATENATE("'Full Data'!",G$4,ROW('Full Data'!G65)))),"",INDIRECT(CONCATENATE("'Full Data'!",G$4,ROW('Full Data'!G65))))</f>
        <v>7</v>
      </c>
      <c r="H68" s="40">
        <f ca="1">IF(ISBLANK(INDIRECT(CONCATENATE("'Full Data'!",H$4,ROW('Full Data'!H65)))),"",INDIRECT(CONCATENATE("'Full Data'!",H$4,ROW('Full Data'!H65))))</f>
        <v>1.1399999999999999</v>
      </c>
      <c r="I68" s="40">
        <f ca="1">IF(ISBLANK(INDIRECT(CONCATENATE("'Full Data'!",I$4,ROW('Full Data'!I65)))),"",INDIRECT(CONCATENATE("'Full Data'!",I$4,ROW('Full Data'!I65))))</f>
        <v>533</v>
      </c>
      <c r="J68" s="40" t="str">
        <f ca="1">IF(ISBLANK(INDIRECT(CONCATENATE("'Full Data'!",J$4,ROW('Full Data'!J65)))),"",INDIRECT(CONCATENATE("'Full Data'!",J$4,ROW('Full Data'!J65))))</f>
        <v/>
      </c>
      <c r="K68" s="40" t="str">
        <f ca="1">IF(ISBLANK(INDIRECT(CONCATENATE("'Full Data'!",K$4,ROW('Full Data'!K65)))),"",INDIRECT(CONCATENATE("'Full Data'!",K$4,ROW('Full Data'!K65))))</f>
        <v/>
      </c>
      <c r="L68" s="41" t="str">
        <f ca="1">IF(ISBLANK(INDIRECT(CONCATENATE("'Full Data'!",L$4,ROW('Full Data'!L65)))),"",INDIRECT(CONCATENATE("'Full Data'!",L$4,ROW('Full Data'!L65))))</f>
        <v>+3</v>
      </c>
      <c r="M68" s="32"/>
      <c r="N68" s="42"/>
      <c r="O68" s="42"/>
      <c r="P68" s="42"/>
      <c r="Q68" s="42"/>
      <c r="R68" s="42"/>
      <c r="S68" s="42"/>
      <c r="T68" s="32"/>
      <c r="U68" s="32"/>
      <c r="V68" s="32"/>
      <c r="W68" s="32"/>
      <c r="X68" s="32"/>
      <c r="Y68" s="32"/>
      <c r="Z68" s="32"/>
    </row>
    <row r="69" spans="1:26" ht="12.75" customHeight="1" x14ac:dyDescent="0.2">
      <c r="A69" s="40">
        <f ca="1">IF(ISBLANK(INDIRECT(CONCATENATE("'Full Data'!",A$4,ROW('Full Data'!A66)))),"",INDIRECT(CONCATENATE("'Full Data'!",A$4,ROW('Full Data'!A66))))</f>
        <v>61</v>
      </c>
      <c r="B69" s="40" t="str">
        <f ca="1">IF(ISBLANK(INDIRECT(CONCATENATE("'Full Data'!",B$4,ROW('Full Data'!B66)))),"",INDIRECT(CONCATENATE("'Full Data'!",B$4,ROW('Full Data'!B66))))</f>
        <v>Pm</v>
      </c>
      <c r="C69" s="40" t="str">
        <f ca="1">IF(ISBLANK(INDIRECT(CONCATENATE("'Full Data'!",C$4,ROW('Full Data'!C66)))),"",INDIRECT(CONCATENATE("'Full Data'!",C$4,ROW('Full Data'!C66))))</f>
        <v>promethium</v>
      </c>
      <c r="D69" s="40" t="str">
        <f ca="1">IF(ISBLANK(INDIRECT(CONCATENATE("'Full Data'!",D$4,ROW('Full Data'!D66)))),"",INDIRECT(CONCATENATE("'Full Data'!",D$4,ROW('Full Data'!D66))))</f>
        <v>145</v>
      </c>
      <c r="E69" s="40">
        <f ca="1">IF(ISBLANK(INDIRECT(CONCATENATE("'Full Data'!",E$4,ROW('Full Data'!E66)))),"",INDIRECT(CONCATENATE("'Full Data'!",E$4,ROW('Full Data'!E66))))</f>
        <v>1042</v>
      </c>
      <c r="F69" s="40">
        <f ca="1">IF(ISBLANK(INDIRECT(CONCATENATE("'Full Data'!",F$4,ROW('Full Data'!F66)))),"",INDIRECT(CONCATENATE("'Full Data'!",F$4,ROW('Full Data'!F66))))</f>
        <v>3000</v>
      </c>
      <c r="G69" s="40">
        <f ca="1">IF(ISBLANK(INDIRECT(CONCATENATE("'Full Data'!",G$4,ROW('Full Data'!G66)))),"",INDIRECT(CONCATENATE("'Full Data'!",G$4,ROW('Full Data'!G66))))</f>
        <v>7.26</v>
      </c>
      <c r="H69" s="40" t="str">
        <f ca="1">IF(ISBLANK(INDIRECT(CONCATENATE("'Full Data'!",H$4,ROW('Full Data'!H66)))),"",INDIRECT(CONCATENATE("'Full Data'!",H$4,ROW('Full Data'!H66))))</f>
        <v/>
      </c>
      <c r="I69" s="40">
        <f ca="1">IF(ISBLANK(INDIRECT(CONCATENATE("'Full Data'!",I$4,ROW('Full Data'!I66)))),"",INDIRECT(CONCATENATE("'Full Data'!",I$4,ROW('Full Data'!I66))))</f>
        <v>535</v>
      </c>
      <c r="J69" s="40" t="str">
        <f ca="1">IF(ISBLANK(INDIRECT(CONCATENATE("'Full Data'!",J$4,ROW('Full Data'!J66)))),"",INDIRECT(CONCATENATE("'Full Data'!",J$4,ROW('Full Data'!J66))))</f>
        <v/>
      </c>
      <c r="K69" s="40" t="str">
        <f ca="1">IF(ISBLANK(INDIRECT(CONCATENATE("'Full Data'!",K$4,ROW('Full Data'!K66)))),"",INDIRECT(CONCATENATE("'Full Data'!",K$4,ROW('Full Data'!K66))))</f>
        <v/>
      </c>
      <c r="L69" s="41" t="str">
        <f ca="1">IF(ISBLANK(INDIRECT(CONCATENATE("'Full Data'!",L$4,ROW('Full Data'!L66)))),"",INDIRECT(CONCATENATE("'Full Data'!",L$4,ROW('Full Data'!L66))))</f>
        <v>+3</v>
      </c>
      <c r="M69" s="32"/>
      <c r="N69" s="42"/>
      <c r="O69" s="42"/>
      <c r="P69" s="42"/>
      <c r="Q69" s="42"/>
      <c r="R69" s="42"/>
      <c r="S69" s="42"/>
      <c r="T69" s="32"/>
      <c r="U69" s="32"/>
      <c r="V69" s="32"/>
      <c r="W69" s="32"/>
      <c r="X69" s="32"/>
      <c r="Y69" s="32"/>
      <c r="Z69" s="32"/>
    </row>
    <row r="70" spans="1:26" ht="12.75" customHeight="1" x14ac:dyDescent="0.2">
      <c r="A70" s="40">
        <f ca="1">IF(ISBLANK(INDIRECT(CONCATENATE("'Full Data'!",A$4,ROW('Full Data'!A67)))),"",INDIRECT(CONCATENATE("'Full Data'!",A$4,ROW('Full Data'!A67))))</f>
        <v>62</v>
      </c>
      <c r="B70" s="40" t="str">
        <f ca="1">IF(ISBLANK(INDIRECT(CONCATENATE("'Full Data'!",B$4,ROW('Full Data'!B67)))),"",INDIRECT(CONCATENATE("'Full Data'!",B$4,ROW('Full Data'!B67))))</f>
        <v>Sm</v>
      </c>
      <c r="C70" s="40" t="str">
        <f ca="1">IF(ISBLANK(INDIRECT(CONCATENATE("'Full Data'!",C$4,ROW('Full Data'!C67)))),"",INDIRECT(CONCATENATE("'Full Data'!",C$4,ROW('Full Data'!C67))))</f>
        <v>samarium</v>
      </c>
      <c r="D70" s="40" t="str">
        <f ca="1">IF(ISBLANK(INDIRECT(CONCATENATE("'Full Data'!",D$4,ROW('Full Data'!D67)))),"",INDIRECT(CONCATENATE("'Full Data'!",D$4,ROW('Full Data'!D67))))</f>
        <v>150.4</v>
      </c>
      <c r="E70" s="40">
        <f ca="1">IF(ISBLANK(INDIRECT(CONCATENATE("'Full Data'!",E$4,ROW('Full Data'!E67)))),"",INDIRECT(CONCATENATE("'Full Data'!",E$4,ROW('Full Data'!E67))))</f>
        <v>1074</v>
      </c>
      <c r="F70" s="40">
        <f ca="1">IF(ISBLANK(INDIRECT(CONCATENATE("'Full Data'!",F$4,ROW('Full Data'!F67)))),"",INDIRECT(CONCATENATE("'Full Data'!",F$4,ROW('Full Data'!F67))))</f>
        <v>1794</v>
      </c>
      <c r="G70" s="40">
        <f ca="1">IF(ISBLANK(INDIRECT(CONCATENATE("'Full Data'!",G$4,ROW('Full Data'!G67)))),"",INDIRECT(CONCATENATE("'Full Data'!",G$4,ROW('Full Data'!G67))))</f>
        <v>7.52</v>
      </c>
      <c r="H70" s="40">
        <f ca="1">IF(ISBLANK(INDIRECT(CONCATENATE("'Full Data'!",H$4,ROW('Full Data'!H67)))),"",INDIRECT(CONCATENATE("'Full Data'!",H$4,ROW('Full Data'!H67))))</f>
        <v>1.17</v>
      </c>
      <c r="I70" s="40">
        <f ca="1">IF(ISBLANK(INDIRECT(CONCATENATE("'Full Data'!",I$4,ROW('Full Data'!I67)))),"",INDIRECT(CONCATENATE("'Full Data'!",I$4,ROW('Full Data'!I67))))</f>
        <v>545</v>
      </c>
      <c r="J70" s="40" t="str">
        <f ca="1">IF(ISBLANK(INDIRECT(CONCATENATE("'Full Data'!",J$4,ROW('Full Data'!J67)))),"",INDIRECT(CONCATENATE("'Full Data'!",J$4,ROW('Full Data'!J67))))</f>
        <v/>
      </c>
      <c r="K70" s="40" t="str">
        <f ca="1">IF(ISBLANK(INDIRECT(CONCATENATE("'Full Data'!",K$4,ROW('Full Data'!K67)))),"",INDIRECT(CONCATENATE("'Full Data'!",K$4,ROW('Full Data'!K67))))</f>
        <v/>
      </c>
      <c r="L70" s="41" t="str">
        <f ca="1">IF(ISBLANK(INDIRECT(CONCATENATE("'Full Data'!",L$4,ROW('Full Data'!L67)))),"",INDIRECT(CONCATENATE("'Full Data'!",L$4,ROW('Full Data'!L67))))</f>
        <v>+3,2</v>
      </c>
      <c r="M70" s="32"/>
      <c r="N70" s="42"/>
      <c r="O70" s="42"/>
      <c r="P70" s="42"/>
      <c r="Q70" s="42"/>
      <c r="R70" s="42"/>
      <c r="S70" s="42"/>
      <c r="T70" s="32"/>
      <c r="U70" s="32"/>
      <c r="V70" s="32"/>
      <c r="W70" s="32"/>
      <c r="X70" s="32"/>
      <c r="Y70" s="32"/>
      <c r="Z70" s="32"/>
    </row>
    <row r="71" spans="1:26" ht="12.75" customHeight="1" x14ac:dyDescent="0.2">
      <c r="A71" s="40">
        <f ca="1">IF(ISBLANK(INDIRECT(CONCATENATE("'Full Data'!",A$4,ROW('Full Data'!A68)))),"",INDIRECT(CONCATENATE("'Full Data'!",A$4,ROW('Full Data'!A68))))</f>
        <v>63</v>
      </c>
      <c r="B71" s="40" t="str">
        <f ca="1">IF(ISBLANK(INDIRECT(CONCATENATE("'Full Data'!",B$4,ROW('Full Data'!B68)))),"",INDIRECT(CONCATENATE("'Full Data'!",B$4,ROW('Full Data'!B68))))</f>
        <v>Eu</v>
      </c>
      <c r="C71" s="40" t="str">
        <f ca="1">IF(ISBLANK(INDIRECT(CONCATENATE("'Full Data'!",C$4,ROW('Full Data'!C68)))),"",INDIRECT(CONCATENATE("'Full Data'!",C$4,ROW('Full Data'!C68))))</f>
        <v>europium</v>
      </c>
      <c r="D71" s="40" t="str">
        <f ca="1">IF(ISBLANK(INDIRECT(CONCATENATE("'Full Data'!",D$4,ROW('Full Data'!D68)))),"",INDIRECT(CONCATENATE("'Full Data'!",D$4,ROW('Full Data'!D68))))</f>
        <v>152.0</v>
      </c>
      <c r="E71" s="40">
        <f ca="1">IF(ISBLANK(INDIRECT(CONCATENATE("'Full Data'!",E$4,ROW('Full Data'!E68)))),"",INDIRECT(CONCATENATE("'Full Data'!",E$4,ROW('Full Data'!E68))))</f>
        <v>822</v>
      </c>
      <c r="F71" s="40">
        <f ca="1">IF(ISBLANK(INDIRECT(CONCATENATE("'Full Data'!",F$4,ROW('Full Data'!F68)))),"",INDIRECT(CONCATENATE("'Full Data'!",F$4,ROW('Full Data'!F68))))</f>
        <v>1529</v>
      </c>
      <c r="G71" s="40">
        <f ca="1">IF(ISBLANK(INDIRECT(CONCATENATE("'Full Data'!",G$4,ROW('Full Data'!G68)))),"",INDIRECT(CONCATENATE("'Full Data'!",G$4,ROW('Full Data'!G68))))</f>
        <v>5.24</v>
      </c>
      <c r="H71" s="40" t="str">
        <f ca="1">IF(ISBLANK(INDIRECT(CONCATENATE("'Full Data'!",H$4,ROW('Full Data'!H68)))),"",INDIRECT(CONCATENATE("'Full Data'!",H$4,ROW('Full Data'!H68))))</f>
        <v/>
      </c>
      <c r="I71" s="40">
        <f ca="1">IF(ISBLANK(INDIRECT(CONCATENATE("'Full Data'!",I$4,ROW('Full Data'!I68)))),"",INDIRECT(CONCATENATE("'Full Data'!",I$4,ROW('Full Data'!I68))))</f>
        <v>547</v>
      </c>
      <c r="J71" s="40" t="str">
        <f ca="1">IF(ISBLANK(INDIRECT(CONCATENATE("'Full Data'!",J$4,ROW('Full Data'!J68)))),"",INDIRECT(CONCATENATE("'Full Data'!",J$4,ROW('Full Data'!J68))))</f>
        <v/>
      </c>
      <c r="K71" s="40" t="str">
        <f ca="1">IF(ISBLANK(INDIRECT(CONCATENATE("'Full Data'!",K$4,ROW('Full Data'!K68)))),"",INDIRECT(CONCATENATE("'Full Data'!",K$4,ROW('Full Data'!K68))))</f>
        <v/>
      </c>
      <c r="L71" s="41" t="str">
        <f ca="1">IF(ISBLANK(INDIRECT(CONCATENATE("'Full Data'!",L$4,ROW('Full Data'!L68)))),"",INDIRECT(CONCATENATE("'Full Data'!",L$4,ROW('Full Data'!L68))))</f>
        <v>+3,2</v>
      </c>
      <c r="M71" s="32"/>
      <c r="N71" s="42"/>
      <c r="O71" s="42"/>
      <c r="P71" s="42"/>
      <c r="Q71" s="42"/>
      <c r="R71" s="42"/>
      <c r="S71" s="42"/>
      <c r="T71" s="32"/>
      <c r="U71" s="32"/>
      <c r="V71" s="32"/>
      <c r="W71" s="32"/>
      <c r="X71" s="32"/>
      <c r="Y71" s="32"/>
      <c r="Z71" s="32"/>
    </row>
    <row r="72" spans="1:26" ht="12.75" customHeight="1" x14ac:dyDescent="0.2">
      <c r="A72" s="40">
        <f ca="1">IF(ISBLANK(INDIRECT(CONCATENATE("'Full Data'!",A$4,ROW('Full Data'!A69)))),"",INDIRECT(CONCATENATE("'Full Data'!",A$4,ROW('Full Data'!A69))))</f>
        <v>64</v>
      </c>
      <c r="B72" s="40" t="str">
        <f ca="1">IF(ISBLANK(INDIRECT(CONCATENATE("'Full Data'!",B$4,ROW('Full Data'!B69)))),"",INDIRECT(CONCATENATE("'Full Data'!",B$4,ROW('Full Data'!B69))))</f>
        <v>Gd</v>
      </c>
      <c r="C72" s="40" t="str">
        <f ca="1">IF(ISBLANK(INDIRECT(CONCATENATE("'Full Data'!",C$4,ROW('Full Data'!C69)))),"",INDIRECT(CONCATENATE("'Full Data'!",C$4,ROW('Full Data'!C69))))</f>
        <v>gadolinium</v>
      </c>
      <c r="D72" s="40" t="str">
        <f ca="1">IF(ISBLANK(INDIRECT(CONCATENATE("'Full Data'!",D$4,ROW('Full Data'!D69)))),"",INDIRECT(CONCATENATE("'Full Data'!",D$4,ROW('Full Data'!D69))))</f>
        <v>157.3</v>
      </c>
      <c r="E72" s="40">
        <f ca="1">IF(ISBLANK(INDIRECT(CONCATENATE("'Full Data'!",E$4,ROW('Full Data'!E69)))),"",INDIRECT(CONCATENATE("'Full Data'!",E$4,ROW('Full Data'!E69))))</f>
        <v>1313</v>
      </c>
      <c r="F72" s="40">
        <f ca="1">IF(ISBLANK(INDIRECT(CONCATENATE("'Full Data'!",F$4,ROW('Full Data'!F69)))),"",INDIRECT(CONCATENATE("'Full Data'!",F$4,ROW('Full Data'!F69))))</f>
        <v>3273</v>
      </c>
      <c r="G72" s="40">
        <f ca="1">IF(ISBLANK(INDIRECT(CONCATENATE("'Full Data'!",G$4,ROW('Full Data'!G69)))),"",INDIRECT(CONCATENATE("'Full Data'!",G$4,ROW('Full Data'!G69))))</f>
        <v>7.9</v>
      </c>
      <c r="H72" s="40">
        <f ca="1">IF(ISBLANK(INDIRECT(CONCATENATE("'Full Data'!",H$4,ROW('Full Data'!H69)))),"",INDIRECT(CONCATENATE("'Full Data'!",H$4,ROW('Full Data'!H69))))</f>
        <v>1.2</v>
      </c>
      <c r="I72" s="40">
        <f ca="1">IF(ISBLANK(INDIRECT(CONCATENATE("'Full Data'!",I$4,ROW('Full Data'!I69)))),"",INDIRECT(CONCATENATE("'Full Data'!",I$4,ROW('Full Data'!I69))))</f>
        <v>593</v>
      </c>
      <c r="J72" s="40" t="str">
        <f ca="1">IF(ISBLANK(INDIRECT(CONCATENATE("'Full Data'!",J$4,ROW('Full Data'!J69)))),"",INDIRECT(CONCATENATE("'Full Data'!",J$4,ROW('Full Data'!J69))))</f>
        <v/>
      </c>
      <c r="K72" s="40" t="str">
        <f ca="1">IF(ISBLANK(INDIRECT(CONCATENATE("'Full Data'!",K$4,ROW('Full Data'!K69)))),"",INDIRECT(CONCATENATE("'Full Data'!",K$4,ROW('Full Data'!K69))))</f>
        <v/>
      </c>
      <c r="L72" s="41" t="str">
        <f ca="1">IF(ISBLANK(INDIRECT(CONCATENATE("'Full Data'!",L$4,ROW('Full Data'!L69)))),"",INDIRECT(CONCATENATE("'Full Data'!",L$4,ROW('Full Data'!L69))))</f>
        <v>+3</v>
      </c>
      <c r="M72" s="32"/>
      <c r="N72" s="42"/>
      <c r="O72" s="42"/>
      <c r="P72" s="42"/>
      <c r="Q72" s="42"/>
      <c r="R72" s="42"/>
      <c r="S72" s="42"/>
      <c r="T72" s="32"/>
      <c r="U72" s="32"/>
      <c r="V72" s="32"/>
      <c r="W72" s="32"/>
      <c r="X72" s="32"/>
      <c r="Y72" s="32"/>
      <c r="Z72" s="32"/>
    </row>
    <row r="73" spans="1:26" ht="12.75" customHeight="1" x14ac:dyDescent="0.2">
      <c r="A73" s="40">
        <f ca="1">IF(ISBLANK(INDIRECT(CONCATENATE("'Full Data'!",A$4,ROW('Full Data'!A70)))),"",INDIRECT(CONCATENATE("'Full Data'!",A$4,ROW('Full Data'!A70))))</f>
        <v>65</v>
      </c>
      <c r="B73" s="40" t="str">
        <f ca="1">IF(ISBLANK(INDIRECT(CONCATENATE("'Full Data'!",B$4,ROW('Full Data'!B70)))),"",INDIRECT(CONCATENATE("'Full Data'!",B$4,ROW('Full Data'!B70))))</f>
        <v>Tb</v>
      </c>
      <c r="C73" s="40" t="str">
        <f ca="1">IF(ISBLANK(INDIRECT(CONCATENATE("'Full Data'!",C$4,ROW('Full Data'!C70)))),"",INDIRECT(CONCATENATE("'Full Data'!",C$4,ROW('Full Data'!C70))))</f>
        <v>terbium</v>
      </c>
      <c r="D73" s="40" t="str">
        <f ca="1">IF(ISBLANK(INDIRECT(CONCATENATE("'Full Data'!",D$4,ROW('Full Data'!D70)))),"",INDIRECT(CONCATENATE("'Full Data'!",D$4,ROW('Full Data'!D70))))</f>
        <v>158.9</v>
      </c>
      <c r="E73" s="40">
        <f ca="1">IF(ISBLANK(INDIRECT(CONCATENATE("'Full Data'!",E$4,ROW('Full Data'!E70)))),"",INDIRECT(CONCATENATE("'Full Data'!",E$4,ROW('Full Data'!E70))))</f>
        <v>1365</v>
      </c>
      <c r="F73" s="40">
        <f ca="1">IF(ISBLANK(INDIRECT(CONCATENATE("'Full Data'!",F$4,ROW('Full Data'!F70)))),"",INDIRECT(CONCATENATE("'Full Data'!",F$4,ROW('Full Data'!F70))))</f>
        <v>3230</v>
      </c>
      <c r="G73" s="40">
        <f ca="1">IF(ISBLANK(INDIRECT(CONCATENATE("'Full Data'!",G$4,ROW('Full Data'!G70)))),"",INDIRECT(CONCATENATE("'Full Data'!",G$4,ROW('Full Data'!G70))))</f>
        <v>8.23</v>
      </c>
      <c r="H73" s="40" t="str">
        <f ca="1">IF(ISBLANK(INDIRECT(CONCATENATE("'Full Data'!",H$4,ROW('Full Data'!H70)))),"",INDIRECT(CONCATENATE("'Full Data'!",H$4,ROW('Full Data'!H70))))</f>
        <v/>
      </c>
      <c r="I73" s="40">
        <f ca="1">IF(ISBLANK(INDIRECT(CONCATENATE("'Full Data'!",I$4,ROW('Full Data'!I70)))),"",INDIRECT(CONCATENATE("'Full Data'!",I$4,ROW('Full Data'!I70))))</f>
        <v>569</v>
      </c>
      <c r="J73" s="40" t="str">
        <f ca="1">IF(ISBLANK(INDIRECT(CONCATENATE("'Full Data'!",J$4,ROW('Full Data'!J70)))),"",INDIRECT(CONCATENATE("'Full Data'!",J$4,ROW('Full Data'!J70))))</f>
        <v/>
      </c>
      <c r="K73" s="40" t="str">
        <f ca="1">IF(ISBLANK(INDIRECT(CONCATENATE("'Full Data'!",K$4,ROW('Full Data'!K70)))),"",INDIRECT(CONCATENATE("'Full Data'!",K$4,ROW('Full Data'!K70))))</f>
        <v/>
      </c>
      <c r="L73" s="41" t="str">
        <f ca="1">IF(ISBLANK(INDIRECT(CONCATENATE("'Full Data'!",L$4,ROW('Full Data'!L70)))),"",INDIRECT(CONCATENATE("'Full Data'!",L$4,ROW('Full Data'!L70))))</f>
        <v>+3,4</v>
      </c>
      <c r="M73" s="32"/>
      <c r="N73" s="42"/>
      <c r="O73" s="42"/>
      <c r="P73" s="42"/>
      <c r="Q73" s="42"/>
      <c r="R73" s="42"/>
      <c r="S73" s="42"/>
      <c r="T73" s="32"/>
      <c r="U73" s="32"/>
      <c r="V73" s="32"/>
      <c r="W73" s="32"/>
      <c r="X73" s="32"/>
      <c r="Y73" s="32"/>
      <c r="Z73" s="32"/>
    </row>
    <row r="74" spans="1:26" ht="12.75" customHeight="1" x14ac:dyDescent="0.2">
      <c r="A74" s="40">
        <f ca="1">IF(ISBLANK(INDIRECT(CONCATENATE("'Full Data'!",A$4,ROW('Full Data'!A71)))),"",INDIRECT(CONCATENATE("'Full Data'!",A$4,ROW('Full Data'!A71))))</f>
        <v>66</v>
      </c>
      <c r="B74" s="40" t="str">
        <f ca="1">IF(ISBLANK(INDIRECT(CONCATENATE("'Full Data'!",B$4,ROW('Full Data'!B71)))),"",INDIRECT(CONCATENATE("'Full Data'!",B$4,ROW('Full Data'!B71))))</f>
        <v>Dy</v>
      </c>
      <c r="C74" s="40" t="str">
        <f ca="1">IF(ISBLANK(INDIRECT(CONCATENATE("'Full Data'!",C$4,ROW('Full Data'!C71)))),"",INDIRECT(CONCATENATE("'Full Data'!",C$4,ROW('Full Data'!C71))))</f>
        <v>dysprosium</v>
      </c>
      <c r="D74" s="40" t="str">
        <f ca="1">IF(ISBLANK(INDIRECT(CONCATENATE("'Full Data'!",D$4,ROW('Full Data'!D71)))),"",INDIRECT(CONCATENATE("'Full Data'!",D$4,ROW('Full Data'!D71))))</f>
        <v>162.5</v>
      </c>
      <c r="E74" s="40">
        <f ca="1">IF(ISBLANK(INDIRECT(CONCATENATE("'Full Data'!",E$4,ROW('Full Data'!E71)))),"",INDIRECT(CONCATENATE("'Full Data'!",E$4,ROW('Full Data'!E71))))</f>
        <v>1412</v>
      </c>
      <c r="F74" s="40">
        <f ca="1">IF(ISBLANK(INDIRECT(CONCATENATE("'Full Data'!",F$4,ROW('Full Data'!F71)))),"",INDIRECT(CONCATENATE("'Full Data'!",F$4,ROW('Full Data'!F71))))</f>
        <v>2567</v>
      </c>
      <c r="G74" s="40">
        <f ca="1">IF(ISBLANK(INDIRECT(CONCATENATE("'Full Data'!",G$4,ROW('Full Data'!G71)))),"",INDIRECT(CONCATENATE("'Full Data'!",G$4,ROW('Full Data'!G71))))</f>
        <v>8.5500000000000007</v>
      </c>
      <c r="H74" s="40">
        <f ca="1">IF(ISBLANK(INDIRECT(CONCATENATE("'Full Data'!",H$4,ROW('Full Data'!H71)))),"",INDIRECT(CONCATENATE("'Full Data'!",H$4,ROW('Full Data'!H71))))</f>
        <v>1.22</v>
      </c>
      <c r="I74" s="40">
        <f ca="1">IF(ISBLANK(INDIRECT(CONCATENATE("'Full Data'!",I$4,ROW('Full Data'!I71)))),"",INDIRECT(CONCATENATE("'Full Data'!",I$4,ROW('Full Data'!I71))))</f>
        <v>573</v>
      </c>
      <c r="J74" s="40" t="str">
        <f ca="1">IF(ISBLANK(INDIRECT(CONCATENATE("'Full Data'!",J$4,ROW('Full Data'!J71)))),"",INDIRECT(CONCATENATE("'Full Data'!",J$4,ROW('Full Data'!J71))))</f>
        <v/>
      </c>
      <c r="K74" s="40" t="str">
        <f ca="1">IF(ISBLANK(INDIRECT(CONCATENATE("'Full Data'!",K$4,ROW('Full Data'!K71)))),"",INDIRECT(CONCATENATE("'Full Data'!",K$4,ROW('Full Data'!K71))))</f>
        <v/>
      </c>
      <c r="L74" s="41" t="str">
        <f ca="1">IF(ISBLANK(INDIRECT(CONCATENATE("'Full Data'!",L$4,ROW('Full Data'!L71)))),"",INDIRECT(CONCATENATE("'Full Data'!",L$4,ROW('Full Data'!L71))))</f>
        <v>+3</v>
      </c>
      <c r="M74" s="32"/>
      <c r="N74" s="42"/>
      <c r="O74" s="42"/>
      <c r="P74" s="42"/>
      <c r="Q74" s="42"/>
      <c r="R74" s="42"/>
      <c r="S74" s="42"/>
      <c r="T74" s="32"/>
      <c r="U74" s="32"/>
      <c r="V74" s="32"/>
      <c r="W74" s="32"/>
      <c r="X74" s="32"/>
      <c r="Y74" s="32"/>
      <c r="Z74" s="32"/>
    </row>
    <row r="75" spans="1:26" ht="12.75" customHeight="1" x14ac:dyDescent="0.2">
      <c r="A75" s="40">
        <f ca="1">IF(ISBLANK(INDIRECT(CONCATENATE("'Full Data'!",A$4,ROW('Full Data'!A72)))),"",INDIRECT(CONCATENATE("'Full Data'!",A$4,ROW('Full Data'!A72))))</f>
        <v>67</v>
      </c>
      <c r="B75" s="40" t="str">
        <f ca="1">IF(ISBLANK(INDIRECT(CONCATENATE("'Full Data'!",B$4,ROW('Full Data'!B72)))),"",INDIRECT(CONCATENATE("'Full Data'!",B$4,ROW('Full Data'!B72))))</f>
        <v>Ho</v>
      </c>
      <c r="C75" s="40" t="str">
        <f ca="1">IF(ISBLANK(INDIRECT(CONCATENATE("'Full Data'!",C$4,ROW('Full Data'!C72)))),"",INDIRECT(CONCATENATE("'Full Data'!",C$4,ROW('Full Data'!C72))))</f>
        <v>holmium</v>
      </c>
      <c r="D75" s="40" t="str">
        <f ca="1">IF(ISBLANK(INDIRECT(CONCATENATE("'Full Data'!",D$4,ROW('Full Data'!D72)))),"",INDIRECT(CONCATENATE("'Full Data'!",D$4,ROW('Full Data'!D72))))</f>
        <v>164.9</v>
      </c>
      <c r="E75" s="40">
        <f ca="1">IF(ISBLANK(INDIRECT(CONCATENATE("'Full Data'!",E$4,ROW('Full Data'!E72)))),"",INDIRECT(CONCATENATE("'Full Data'!",E$4,ROW('Full Data'!E72))))</f>
        <v>1474</v>
      </c>
      <c r="F75" s="40">
        <f ca="1">IF(ISBLANK(INDIRECT(CONCATENATE("'Full Data'!",F$4,ROW('Full Data'!F72)))),"",INDIRECT(CONCATENATE("'Full Data'!",F$4,ROW('Full Data'!F72))))</f>
        <v>2700</v>
      </c>
      <c r="G75" s="40">
        <f ca="1">IF(ISBLANK(INDIRECT(CONCATENATE("'Full Data'!",G$4,ROW('Full Data'!G72)))),"",INDIRECT(CONCATENATE("'Full Data'!",G$4,ROW('Full Data'!G72))))</f>
        <v>8.8000000000000007</v>
      </c>
      <c r="H75" s="40">
        <f ca="1">IF(ISBLANK(INDIRECT(CONCATENATE("'Full Data'!",H$4,ROW('Full Data'!H72)))),"",INDIRECT(CONCATENATE("'Full Data'!",H$4,ROW('Full Data'!H72))))</f>
        <v>1.23</v>
      </c>
      <c r="I75" s="40">
        <f ca="1">IF(ISBLANK(INDIRECT(CONCATENATE("'Full Data'!",I$4,ROW('Full Data'!I72)))),"",INDIRECT(CONCATENATE("'Full Data'!",I$4,ROW('Full Data'!I72))))</f>
        <v>581</v>
      </c>
      <c r="J75" s="40" t="str">
        <f ca="1">IF(ISBLANK(INDIRECT(CONCATENATE("'Full Data'!",J$4,ROW('Full Data'!J72)))),"",INDIRECT(CONCATENATE("'Full Data'!",J$4,ROW('Full Data'!J72))))</f>
        <v/>
      </c>
      <c r="K75" s="40" t="str">
        <f ca="1">IF(ISBLANK(INDIRECT(CONCATENATE("'Full Data'!",K$4,ROW('Full Data'!K72)))),"",INDIRECT(CONCATENATE("'Full Data'!",K$4,ROW('Full Data'!K72))))</f>
        <v/>
      </c>
      <c r="L75" s="41" t="str">
        <f ca="1">IF(ISBLANK(INDIRECT(CONCATENATE("'Full Data'!",L$4,ROW('Full Data'!L72)))),"",INDIRECT(CONCATENATE("'Full Data'!",L$4,ROW('Full Data'!L72))))</f>
        <v>+3</v>
      </c>
      <c r="M75" s="32"/>
      <c r="N75" s="42"/>
      <c r="O75" s="42"/>
      <c r="P75" s="42"/>
      <c r="Q75" s="42"/>
      <c r="R75" s="42"/>
      <c r="S75" s="42"/>
      <c r="T75" s="32"/>
      <c r="U75" s="32"/>
      <c r="V75" s="32"/>
      <c r="W75" s="32"/>
      <c r="X75" s="32"/>
      <c r="Y75" s="32"/>
      <c r="Z75" s="32"/>
    </row>
    <row r="76" spans="1:26" ht="12.75" customHeight="1" x14ac:dyDescent="0.2">
      <c r="A76" s="40">
        <f ca="1">IF(ISBLANK(INDIRECT(CONCATENATE("'Full Data'!",A$4,ROW('Full Data'!A73)))),"",INDIRECT(CONCATENATE("'Full Data'!",A$4,ROW('Full Data'!A73))))</f>
        <v>68</v>
      </c>
      <c r="B76" s="40" t="str">
        <f ca="1">IF(ISBLANK(INDIRECT(CONCATENATE("'Full Data'!",B$4,ROW('Full Data'!B73)))),"",INDIRECT(CONCATENATE("'Full Data'!",B$4,ROW('Full Data'!B73))))</f>
        <v>Er</v>
      </c>
      <c r="C76" s="40" t="str">
        <f ca="1">IF(ISBLANK(INDIRECT(CONCATENATE("'Full Data'!",C$4,ROW('Full Data'!C73)))),"",INDIRECT(CONCATENATE("'Full Data'!",C$4,ROW('Full Data'!C73))))</f>
        <v>erbium</v>
      </c>
      <c r="D76" s="40" t="str">
        <f ca="1">IF(ISBLANK(INDIRECT(CONCATENATE("'Full Data'!",D$4,ROW('Full Data'!D73)))),"",INDIRECT(CONCATENATE("'Full Data'!",D$4,ROW('Full Data'!D73))))</f>
        <v>167.3</v>
      </c>
      <c r="E76" s="40">
        <f ca="1">IF(ISBLANK(INDIRECT(CONCATENATE("'Full Data'!",E$4,ROW('Full Data'!E73)))),"",INDIRECT(CONCATENATE("'Full Data'!",E$4,ROW('Full Data'!E73))))</f>
        <v>1529</v>
      </c>
      <c r="F76" s="40">
        <f ca="1">IF(ISBLANK(INDIRECT(CONCATENATE("'Full Data'!",F$4,ROW('Full Data'!F73)))),"",INDIRECT(CONCATENATE("'Full Data'!",F$4,ROW('Full Data'!F73))))</f>
        <v>2868</v>
      </c>
      <c r="G76" s="40">
        <f ca="1">IF(ISBLANK(INDIRECT(CONCATENATE("'Full Data'!",G$4,ROW('Full Data'!G73)))),"",INDIRECT(CONCATENATE("'Full Data'!",G$4,ROW('Full Data'!G73))))</f>
        <v>9.07</v>
      </c>
      <c r="H76" s="40">
        <f ca="1">IF(ISBLANK(INDIRECT(CONCATENATE("'Full Data'!",H$4,ROW('Full Data'!H73)))),"",INDIRECT(CONCATENATE("'Full Data'!",H$4,ROW('Full Data'!H73))))</f>
        <v>1.24</v>
      </c>
      <c r="I76" s="40">
        <f ca="1">IF(ISBLANK(INDIRECT(CONCATENATE("'Full Data'!",I$4,ROW('Full Data'!I73)))),"",INDIRECT(CONCATENATE("'Full Data'!",I$4,ROW('Full Data'!I73))))</f>
        <v>589</v>
      </c>
      <c r="J76" s="40" t="str">
        <f ca="1">IF(ISBLANK(INDIRECT(CONCATENATE("'Full Data'!",J$4,ROW('Full Data'!J73)))),"",INDIRECT(CONCATENATE("'Full Data'!",J$4,ROW('Full Data'!J73))))</f>
        <v/>
      </c>
      <c r="K76" s="40" t="str">
        <f ca="1">IF(ISBLANK(INDIRECT(CONCATENATE("'Full Data'!",K$4,ROW('Full Data'!K73)))),"",INDIRECT(CONCATENATE("'Full Data'!",K$4,ROW('Full Data'!K73))))</f>
        <v/>
      </c>
      <c r="L76" s="41" t="str">
        <f ca="1">IF(ISBLANK(INDIRECT(CONCATENATE("'Full Data'!",L$4,ROW('Full Data'!L73)))),"",INDIRECT(CONCATENATE("'Full Data'!",L$4,ROW('Full Data'!L73))))</f>
        <v>+3</v>
      </c>
      <c r="M76" s="32"/>
      <c r="N76" s="42"/>
      <c r="O76" s="42"/>
      <c r="P76" s="42"/>
      <c r="Q76" s="42"/>
      <c r="R76" s="42"/>
      <c r="S76" s="42"/>
      <c r="T76" s="32"/>
      <c r="U76" s="32"/>
      <c r="V76" s="32"/>
      <c r="W76" s="32"/>
      <c r="X76" s="32"/>
      <c r="Y76" s="32"/>
      <c r="Z76" s="32"/>
    </row>
    <row r="77" spans="1:26" ht="12.75" customHeight="1" x14ac:dyDescent="0.2">
      <c r="A77" s="40">
        <f ca="1">IF(ISBLANK(INDIRECT(CONCATENATE("'Full Data'!",A$4,ROW('Full Data'!A74)))),"",INDIRECT(CONCATENATE("'Full Data'!",A$4,ROW('Full Data'!A74))))</f>
        <v>69</v>
      </c>
      <c r="B77" s="40" t="str">
        <f ca="1">IF(ISBLANK(INDIRECT(CONCATENATE("'Full Data'!",B$4,ROW('Full Data'!B74)))),"",INDIRECT(CONCATENATE("'Full Data'!",B$4,ROW('Full Data'!B74))))</f>
        <v>Tm</v>
      </c>
      <c r="C77" s="40" t="str">
        <f ca="1">IF(ISBLANK(INDIRECT(CONCATENATE("'Full Data'!",C$4,ROW('Full Data'!C74)))),"",INDIRECT(CONCATENATE("'Full Data'!",C$4,ROW('Full Data'!C74))))</f>
        <v>thulium</v>
      </c>
      <c r="D77" s="40" t="str">
        <f ca="1">IF(ISBLANK(INDIRECT(CONCATENATE("'Full Data'!",D$4,ROW('Full Data'!D74)))),"",INDIRECT(CONCATENATE("'Full Data'!",D$4,ROW('Full Data'!D74))))</f>
        <v>168.9</v>
      </c>
      <c r="E77" s="40">
        <f ca="1">IF(ISBLANK(INDIRECT(CONCATENATE("'Full Data'!",E$4,ROW('Full Data'!E74)))),"",INDIRECT(CONCATENATE("'Full Data'!",E$4,ROW('Full Data'!E74))))</f>
        <v>1545</v>
      </c>
      <c r="F77" s="40">
        <f ca="1">IF(ISBLANK(INDIRECT(CONCATENATE("'Full Data'!",F$4,ROW('Full Data'!F74)))),"",INDIRECT(CONCATENATE("'Full Data'!",F$4,ROW('Full Data'!F74))))</f>
        <v>1950</v>
      </c>
      <c r="G77" s="40">
        <f ca="1">IF(ISBLANK(INDIRECT(CONCATENATE("'Full Data'!",G$4,ROW('Full Data'!G74)))),"",INDIRECT(CONCATENATE("'Full Data'!",G$4,ROW('Full Data'!G74))))</f>
        <v>9.32</v>
      </c>
      <c r="H77" s="40">
        <f ca="1">IF(ISBLANK(INDIRECT(CONCATENATE("'Full Data'!",H$4,ROW('Full Data'!H74)))),"",INDIRECT(CONCATENATE("'Full Data'!",H$4,ROW('Full Data'!H74))))</f>
        <v>1.25</v>
      </c>
      <c r="I77" s="40">
        <f ca="1">IF(ISBLANK(INDIRECT(CONCATENATE("'Full Data'!",I$4,ROW('Full Data'!I74)))),"",INDIRECT(CONCATENATE("'Full Data'!",I$4,ROW('Full Data'!I74))))</f>
        <v>597</v>
      </c>
      <c r="J77" s="40" t="str">
        <f ca="1">IF(ISBLANK(INDIRECT(CONCATENATE("'Full Data'!",J$4,ROW('Full Data'!J74)))),"",INDIRECT(CONCATENATE("'Full Data'!",J$4,ROW('Full Data'!J74))))</f>
        <v/>
      </c>
      <c r="K77" s="40" t="str">
        <f ca="1">IF(ISBLANK(INDIRECT(CONCATENATE("'Full Data'!",K$4,ROW('Full Data'!K74)))),"",INDIRECT(CONCATENATE("'Full Data'!",K$4,ROW('Full Data'!K74))))</f>
        <v/>
      </c>
      <c r="L77" s="41" t="str">
        <f ca="1">IF(ISBLANK(INDIRECT(CONCATENATE("'Full Data'!",L$4,ROW('Full Data'!L74)))),"",INDIRECT(CONCATENATE("'Full Data'!",L$4,ROW('Full Data'!L74))))</f>
        <v>+3,2</v>
      </c>
      <c r="M77" s="32"/>
      <c r="N77" s="42"/>
      <c r="O77" s="42"/>
      <c r="P77" s="42"/>
      <c r="Q77" s="42"/>
      <c r="R77" s="42"/>
      <c r="S77" s="42"/>
      <c r="T77" s="32"/>
      <c r="U77" s="32"/>
      <c r="V77" s="32"/>
      <c r="W77" s="32"/>
      <c r="X77" s="32"/>
      <c r="Y77" s="32"/>
      <c r="Z77" s="32"/>
    </row>
    <row r="78" spans="1:26" ht="12.75" customHeight="1" x14ac:dyDescent="0.2">
      <c r="A78" s="40">
        <f ca="1">IF(ISBLANK(INDIRECT(CONCATENATE("'Full Data'!",A$4,ROW('Full Data'!A75)))),"",INDIRECT(CONCATENATE("'Full Data'!",A$4,ROW('Full Data'!A75))))</f>
        <v>70</v>
      </c>
      <c r="B78" s="40" t="str">
        <f ca="1">IF(ISBLANK(INDIRECT(CONCATENATE("'Full Data'!",B$4,ROW('Full Data'!B75)))),"",INDIRECT(CONCATENATE("'Full Data'!",B$4,ROW('Full Data'!B75))))</f>
        <v>Yb</v>
      </c>
      <c r="C78" s="40" t="str">
        <f ca="1">IF(ISBLANK(INDIRECT(CONCATENATE("'Full Data'!",C$4,ROW('Full Data'!C75)))),"",INDIRECT(CONCATENATE("'Full Data'!",C$4,ROW('Full Data'!C75))))</f>
        <v>ytterbium</v>
      </c>
      <c r="D78" s="40" t="str">
        <f ca="1">IF(ISBLANK(INDIRECT(CONCATENATE("'Full Data'!",D$4,ROW('Full Data'!D75)))),"",INDIRECT(CONCATENATE("'Full Data'!",D$4,ROW('Full Data'!D75))))</f>
        <v>173.1</v>
      </c>
      <c r="E78" s="40">
        <f ca="1">IF(ISBLANK(INDIRECT(CONCATENATE("'Full Data'!",E$4,ROW('Full Data'!E75)))),"",INDIRECT(CONCATENATE("'Full Data'!",E$4,ROW('Full Data'!E75))))</f>
        <v>819</v>
      </c>
      <c r="F78" s="40">
        <f ca="1">IF(ISBLANK(INDIRECT(CONCATENATE("'Full Data'!",F$4,ROW('Full Data'!F75)))),"",INDIRECT(CONCATENATE("'Full Data'!",F$4,ROW('Full Data'!F75))))</f>
        <v>1196</v>
      </c>
      <c r="G78" s="40">
        <f ca="1">IF(ISBLANK(INDIRECT(CONCATENATE("'Full Data'!",G$4,ROW('Full Data'!G75)))),"",INDIRECT(CONCATENATE("'Full Data'!",G$4,ROW('Full Data'!G75))))</f>
        <v>6.97</v>
      </c>
      <c r="H78" s="40" t="str">
        <f ca="1">IF(ISBLANK(INDIRECT(CONCATENATE("'Full Data'!",H$4,ROW('Full Data'!H75)))),"",INDIRECT(CONCATENATE("'Full Data'!",H$4,ROW('Full Data'!H75))))</f>
        <v/>
      </c>
      <c r="I78" s="40">
        <f ca="1">IF(ISBLANK(INDIRECT(CONCATENATE("'Full Data'!",I$4,ROW('Full Data'!I75)))),"",INDIRECT(CONCATENATE("'Full Data'!",I$4,ROW('Full Data'!I75))))</f>
        <v>603</v>
      </c>
      <c r="J78" s="40" t="str">
        <f ca="1">IF(ISBLANK(INDIRECT(CONCATENATE("'Full Data'!",J$4,ROW('Full Data'!J75)))),"",INDIRECT(CONCATENATE("'Full Data'!",J$4,ROW('Full Data'!J75))))</f>
        <v/>
      </c>
      <c r="K78" s="40" t="str">
        <f ca="1">IF(ISBLANK(INDIRECT(CONCATENATE("'Full Data'!",K$4,ROW('Full Data'!K75)))),"",INDIRECT(CONCATENATE("'Full Data'!",K$4,ROW('Full Data'!K75))))</f>
        <v/>
      </c>
      <c r="L78" s="41" t="str">
        <f ca="1">IF(ISBLANK(INDIRECT(CONCATENATE("'Full Data'!",L$4,ROW('Full Data'!L75)))),"",INDIRECT(CONCATENATE("'Full Data'!",L$4,ROW('Full Data'!L75))))</f>
        <v>+3,2</v>
      </c>
      <c r="M78" s="32"/>
      <c r="N78" s="42"/>
      <c r="O78" s="42"/>
      <c r="P78" s="42"/>
      <c r="Q78" s="42"/>
      <c r="R78" s="42"/>
      <c r="S78" s="42"/>
      <c r="T78" s="32"/>
      <c r="U78" s="32"/>
      <c r="V78" s="32"/>
      <c r="W78" s="32"/>
      <c r="X78" s="32"/>
      <c r="Y78" s="32"/>
      <c r="Z78" s="32"/>
    </row>
    <row r="79" spans="1:26" ht="12.75" customHeight="1" x14ac:dyDescent="0.2">
      <c r="A79" s="40">
        <f ca="1">IF(ISBLANK(INDIRECT(CONCATENATE("'Full Data'!",A$4,ROW('Full Data'!A76)))),"",INDIRECT(CONCATENATE("'Full Data'!",A$4,ROW('Full Data'!A76))))</f>
        <v>71</v>
      </c>
      <c r="B79" s="40" t="str">
        <f ca="1">IF(ISBLANK(INDIRECT(CONCATENATE("'Full Data'!",B$4,ROW('Full Data'!B76)))),"",INDIRECT(CONCATENATE("'Full Data'!",B$4,ROW('Full Data'!B76))))</f>
        <v>Lu</v>
      </c>
      <c r="C79" s="40" t="str">
        <f ca="1">IF(ISBLANK(INDIRECT(CONCATENATE("'Full Data'!",C$4,ROW('Full Data'!C76)))),"",INDIRECT(CONCATENATE("'Full Data'!",C$4,ROW('Full Data'!C76))))</f>
        <v>lutetium</v>
      </c>
      <c r="D79" s="40" t="str">
        <f ca="1">IF(ISBLANK(INDIRECT(CONCATENATE("'Full Data'!",D$4,ROW('Full Data'!D76)))),"",INDIRECT(CONCATENATE("'Full Data'!",D$4,ROW('Full Data'!D76))))</f>
        <v>175.0</v>
      </c>
      <c r="E79" s="40">
        <f ca="1">IF(ISBLANK(INDIRECT(CONCATENATE("'Full Data'!",E$4,ROW('Full Data'!E76)))),"",INDIRECT(CONCATENATE("'Full Data'!",E$4,ROW('Full Data'!E76))))</f>
        <v>1663</v>
      </c>
      <c r="F79" s="40">
        <f ca="1">IF(ISBLANK(INDIRECT(CONCATENATE("'Full Data'!",F$4,ROW('Full Data'!F76)))),"",INDIRECT(CONCATENATE("'Full Data'!",F$4,ROW('Full Data'!F76))))</f>
        <v>3402</v>
      </c>
      <c r="G79" s="40">
        <f ca="1">IF(ISBLANK(INDIRECT(CONCATENATE("'Full Data'!",G$4,ROW('Full Data'!G76)))),"",INDIRECT(CONCATENATE("'Full Data'!",G$4,ROW('Full Data'!G76))))</f>
        <v>9.84</v>
      </c>
      <c r="H79" s="40">
        <f ca="1">IF(ISBLANK(INDIRECT(CONCATENATE("'Full Data'!",H$4,ROW('Full Data'!H76)))),"",INDIRECT(CONCATENATE("'Full Data'!",H$4,ROW('Full Data'!H76))))</f>
        <v>1.27</v>
      </c>
      <c r="I79" s="40">
        <f ca="1">IF(ISBLANK(INDIRECT(CONCATENATE("'Full Data'!",I$4,ROW('Full Data'!I76)))),"",INDIRECT(CONCATENATE("'Full Data'!",I$4,ROW('Full Data'!I76))))</f>
        <v>524</v>
      </c>
      <c r="J79" s="40" t="str">
        <f ca="1">IF(ISBLANK(INDIRECT(CONCATENATE("'Full Data'!",J$4,ROW('Full Data'!J76)))),"",INDIRECT(CONCATENATE("'Full Data'!",J$4,ROW('Full Data'!J76))))</f>
        <v/>
      </c>
      <c r="K79" s="40" t="str">
        <f ca="1">IF(ISBLANK(INDIRECT(CONCATENATE("'Full Data'!",K$4,ROW('Full Data'!K76)))),"",INDIRECT(CONCATENATE("'Full Data'!",K$4,ROW('Full Data'!K76))))</f>
        <v/>
      </c>
      <c r="L79" s="41" t="str">
        <f ca="1">IF(ISBLANK(INDIRECT(CONCATENATE("'Full Data'!",L$4,ROW('Full Data'!L76)))),"",INDIRECT(CONCATENATE("'Full Data'!",L$4,ROW('Full Data'!L76))))</f>
        <v>+3</v>
      </c>
      <c r="M79" s="32"/>
      <c r="N79" s="42"/>
      <c r="O79" s="42"/>
      <c r="P79" s="42"/>
      <c r="Q79" s="42"/>
      <c r="R79" s="42"/>
      <c r="S79" s="42"/>
      <c r="T79" s="32"/>
      <c r="U79" s="32"/>
      <c r="V79" s="32"/>
      <c r="W79" s="32"/>
      <c r="X79" s="32"/>
      <c r="Y79" s="32"/>
      <c r="Z79" s="32"/>
    </row>
    <row r="80" spans="1:26" ht="12.75" customHeight="1" x14ac:dyDescent="0.2">
      <c r="A80" s="40">
        <f ca="1">IF(ISBLANK(INDIRECT(CONCATENATE("'Full Data'!",A$4,ROW('Full Data'!A77)))),"",INDIRECT(CONCATENATE("'Full Data'!",A$4,ROW('Full Data'!A77))))</f>
        <v>72</v>
      </c>
      <c r="B80" s="40" t="str">
        <f ca="1">IF(ISBLANK(INDIRECT(CONCATENATE("'Full Data'!",B$4,ROW('Full Data'!B77)))),"",INDIRECT(CONCATENATE("'Full Data'!",B$4,ROW('Full Data'!B77))))</f>
        <v>Hf</v>
      </c>
      <c r="C80" s="40" t="str">
        <f ca="1">IF(ISBLANK(INDIRECT(CONCATENATE("'Full Data'!",C$4,ROW('Full Data'!C77)))),"",INDIRECT(CONCATENATE("'Full Data'!",C$4,ROW('Full Data'!C77))))</f>
        <v>hafnium</v>
      </c>
      <c r="D80" s="40" t="str">
        <f ca="1">IF(ISBLANK(INDIRECT(CONCATENATE("'Full Data'!",D$4,ROW('Full Data'!D77)))),"",INDIRECT(CONCATENATE("'Full Data'!",D$4,ROW('Full Data'!D77))))</f>
        <v>178.5</v>
      </c>
      <c r="E80" s="40">
        <f ca="1">IF(ISBLANK(INDIRECT(CONCATENATE("'Full Data'!",E$4,ROW('Full Data'!E77)))),"",INDIRECT(CONCATENATE("'Full Data'!",E$4,ROW('Full Data'!E77))))</f>
        <v>2227</v>
      </c>
      <c r="F80" s="40">
        <f ca="1">IF(ISBLANK(INDIRECT(CONCATENATE("'Full Data'!",F$4,ROW('Full Data'!F77)))),"",INDIRECT(CONCATENATE("'Full Data'!",F$4,ROW('Full Data'!F77))))</f>
        <v>4600</v>
      </c>
      <c r="G80" s="40">
        <f ca="1">IF(ISBLANK(INDIRECT(CONCATENATE("'Full Data'!",G$4,ROW('Full Data'!G77)))),"",INDIRECT(CONCATENATE("'Full Data'!",G$4,ROW('Full Data'!G77))))</f>
        <v>13.3</v>
      </c>
      <c r="H80" s="40">
        <f ca="1">IF(ISBLANK(INDIRECT(CONCATENATE("'Full Data'!",H$4,ROW('Full Data'!H77)))),"",INDIRECT(CONCATENATE("'Full Data'!",H$4,ROW('Full Data'!H77))))</f>
        <v>1.3</v>
      </c>
      <c r="I80" s="40">
        <f ca="1">IF(ISBLANK(INDIRECT(CONCATENATE("'Full Data'!",I$4,ROW('Full Data'!I77)))),"",INDIRECT(CONCATENATE("'Full Data'!",I$4,ROW('Full Data'!I77))))</f>
        <v>659</v>
      </c>
      <c r="J80" s="40">
        <f ca="1">IF(ISBLANK(INDIRECT(CONCATENATE("'Full Data'!",J$4,ROW('Full Data'!J77)))),"",INDIRECT(CONCATENATE("'Full Data'!",J$4,ROW('Full Data'!J77))))</f>
        <v>0</v>
      </c>
      <c r="K80" s="40" t="str">
        <f ca="1">IF(ISBLANK(INDIRECT(CONCATENATE("'Full Data'!",K$4,ROW('Full Data'!K77)))),"",INDIRECT(CONCATENATE("'Full Data'!",K$4,ROW('Full Data'!K77))))</f>
        <v/>
      </c>
      <c r="L80" s="41" t="str">
        <f ca="1">IF(ISBLANK(INDIRECT(CONCATENATE("'Full Data'!",L$4,ROW('Full Data'!L77)))),"",INDIRECT(CONCATENATE("'Full Data'!",L$4,ROW('Full Data'!L77))))</f>
        <v>+4</v>
      </c>
      <c r="M80" s="32"/>
      <c r="N80" s="42"/>
      <c r="O80" s="42"/>
      <c r="P80" s="42"/>
      <c r="Q80" s="42"/>
      <c r="R80" s="42"/>
      <c r="S80" s="42"/>
      <c r="T80" s="32"/>
      <c r="U80" s="32"/>
      <c r="V80" s="32"/>
      <c r="W80" s="32"/>
      <c r="X80" s="32"/>
      <c r="Y80" s="32"/>
      <c r="Z80" s="32"/>
    </row>
    <row r="81" spans="1:26" ht="12.75" customHeight="1" x14ac:dyDescent="0.2">
      <c r="A81" s="40">
        <f ca="1">IF(ISBLANK(INDIRECT(CONCATENATE("'Full Data'!",A$4,ROW('Full Data'!A78)))),"",INDIRECT(CONCATENATE("'Full Data'!",A$4,ROW('Full Data'!A78))))</f>
        <v>73</v>
      </c>
      <c r="B81" s="40" t="str">
        <f ca="1">IF(ISBLANK(INDIRECT(CONCATENATE("'Full Data'!",B$4,ROW('Full Data'!B78)))),"",INDIRECT(CONCATENATE("'Full Data'!",B$4,ROW('Full Data'!B78))))</f>
        <v>Ta</v>
      </c>
      <c r="C81" s="40" t="str">
        <f ca="1">IF(ISBLANK(INDIRECT(CONCATENATE("'Full Data'!",C$4,ROW('Full Data'!C78)))),"",INDIRECT(CONCATENATE("'Full Data'!",C$4,ROW('Full Data'!C78))))</f>
        <v>tantalum</v>
      </c>
      <c r="D81" s="40" t="str">
        <f ca="1">IF(ISBLANK(INDIRECT(CONCATENATE("'Full Data'!",D$4,ROW('Full Data'!D78)))),"",INDIRECT(CONCATENATE("'Full Data'!",D$4,ROW('Full Data'!D78))))</f>
        <v>180.9</v>
      </c>
      <c r="E81" s="40">
        <f ca="1">IF(ISBLANK(INDIRECT(CONCATENATE("'Full Data'!",E$4,ROW('Full Data'!E78)))),"",INDIRECT(CONCATENATE("'Full Data'!",E$4,ROW('Full Data'!E78))))</f>
        <v>2996</v>
      </c>
      <c r="F81" s="40">
        <f ca="1">IF(ISBLANK(INDIRECT(CONCATENATE("'Full Data'!",F$4,ROW('Full Data'!F78)))),"",INDIRECT(CONCATENATE("'Full Data'!",F$4,ROW('Full Data'!F78))))</f>
        <v>5425</v>
      </c>
      <c r="G81" s="40">
        <f ca="1">IF(ISBLANK(INDIRECT(CONCATENATE("'Full Data'!",G$4,ROW('Full Data'!G78)))),"",INDIRECT(CONCATENATE("'Full Data'!",G$4,ROW('Full Data'!G78))))</f>
        <v>16.600000000000001</v>
      </c>
      <c r="H81" s="40">
        <f ca="1">IF(ISBLANK(INDIRECT(CONCATENATE("'Full Data'!",H$4,ROW('Full Data'!H78)))),"",INDIRECT(CONCATENATE("'Full Data'!",H$4,ROW('Full Data'!H78))))</f>
        <v>1.5</v>
      </c>
      <c r="I81" s="40">
        <f ca="1">IF(ISBLANK(INDIRECT(CONCATENATE("'Full Data'!",I$4,ROW('Full Data'!I78)))),"",INDIRECT(CONCATENATE("'Full Data'!",I$4,ROW('Full Data'!I78))))</f>
        <v>761</v>
      </c>
      <c r="J81" s="40">
        <f ca="1">IF(ISBLANK(INDIRECT(CONCATENATE("'Full Data'!",J$4,ROW('Full Data'!J78)))),"",INDIRECT(CONCATENATE("'Full Data'!",J$4,ROW('Full Data'!J78))))</f>
        <v>31</v>
      </c>
      <c r="K81" s="40" t="str">
        <f ca="1">IF(ISBLANK(INDIRECT(CONCATENATE("'Full Data'!",K$4,ROW('Full Data'!K78)))),"",INDIRECT(CONCATENATE("'Full Data'!",K$4,ROW('Full Data'!K78))))</f>
        <v/>
      </c>
      <c r="L81" s="41" t="str">
        <f ca="1">IF(ISBLANK(INDIRECT(CONCATENATE("'Full Data'!",L$4,ROW('Full Data'!L78)))),"",INDIRECT(CONCATENATE("'Full Data'!",L$4,ROW('Full Data'!L78))))</f>
        <v>+5</v>
      </c>
      <c r="M81" s="32"/>
      <c r="N81" s="42"/>
      <c r="O81" s="42"/>
      <c r="P81" s="42"/>
      <c r="Q81" s="42"/>
      <c r="R81" s="42"/>
      <c r="S81" s="42"/>
      <c r="T81" s="32"/>
      <c r="U81" s="32"/>
      <c r="V81" s="32"/>
      <c r="W81" s="32"/>
      <c r="X81" s="32"/>
      <c r="Y81" s="32"/>
      <c r="Z81" s="32"/>
    </row>
    <row r="82" spans="1:26" ht="12.75" customHeight="1" x14ac:dyDescent="0.2">
      <c r="A82" s="40">
        <f ca="1">IF(ISBLANK(INDIRECT(CONCATENATE("'Full Data'!",A$4,ROW('Full Data'!A79)))),"",INDIRECT(CONCATENATE("'Full Data'!",A$4,ROW('Full Data'!A79))))</f>
        <v>74</v>
      </c>
      <c r="B82" s="40" t="str">
        <f ca="1">IF(ISBLANK(INDIRECT(CONCATENATE("'Full Data'!",B$4,ROW('Full Data'!B79)))),"",INDIRECT(CONCATENATE("'Full Data'!",B$4,ROW('Full Data'!B79))))</f>
        <v>W</v>
      </c>
      <c r="C82" s="40" t="str">
        <f ca="1">IF(ISBLANK(INDIRECT(CONCATENATE("'Full Data'!",C$4,ROW('Full Data'!C79)))),"",INDIRECT(CONCATENATE("'Full Data'!",C$4,ROW('Full Data'!C79))))</f>
        <v>tungsten</v>
      </c>
      <c r="D82" s="40" t="str">
        <f ca="1">IF(ISBLANK(INDIRECT(CONCATENATE("'Full Data'!",D$4,ROW('Full Data'!D79)))),"",INDIRECT(CONCATENATE("'Full Data'!",D$4,ROW('Full Data'!D79))))</f>
        <v>183.8</v>
      </c>
      <c r="E82" s="40">
        <f ca="1">IF(ISBLANK(INDIRECT(CONCATENATE("'Full Data'!",E$4,ROW('Full Data'!E79)))),"",INDIRECT(CONCATENATE("'Full Data'!",E$4,ROW('Full Data'!E79))))</f>
        <v>3410</v>
      </c>
      <c r="F82" s="40">
        <f ca="1">IF(ISBLANK(INDIRECT(CONCATENATE("'Full Data'!",F$4,ROW('Full Data'!F79)))),"",INDIRECT(CONCATENATE("'Full Data'!",F$4,ROW('Full Data'!F79))))</f>
        <v>5660</v>
      </c>
      <c r="G82" s="40">
        <f ca="1">IF(ISBLANK(INDIRECT(CONCATENATE("'Full Data'!",G$4,ROW('Full Data'!G79)))),"",INDIRECT(CONCATENATE("'Full Data'!",G$4,ROW('Full Data'!G79))))</f>
        <v>19.3</v>
      </c>
      <c r="H82" s="40">
        <f ca="1">IF(ISBLANK(INDIRECT(CONCATENATE("'Full Data'!",H$4,ROW('Full Data'!H79)))),"",INDIRECT(CONCATENATE("'Full Data'!",H$4,ROW('Full Data'!H79))))</f>
        <v>2.36</v>
      </c>
      <c r="I82" s="40">
        <f ca="1">IF(ISBLANK(INDIRECT(CONCATENATE("'Full Data'!",I$4,ROW('Full Data'!I79)))),"",INDIRECT(CONCATENATE("'Full Data'!",I$4,ROW('Full Data'!I79))))</f>
        <v>770</v>
      </c>
      <c r="J82" s="40">
        <f ca="1">IF(ISBLANK(INDIRECT(CONCATENATE("'Full Data'!",J$4,ROW('Full Data'!J79)))),"",INDIRECT(CONCATENATE("'Full Data'!",J$4,ROW('Full Data'!J79))))</f>
        <v>83</v>
      </c>
      <c r="K82" s="40" t="str">
        <f ca="1">IF(ISBLANK(INDIRECT(CONCATENATE("'Full Data'!",K$4,ROW('Full Data'!K79)))),"",INDIRECT(CONCATENATE("'Full Data'!",K$4,ROW('Full Data'!K79))))</f>
        <v/>
      </c>
      <c r="L82" s="41" t="str">
        <f ca="1">IF(ISBLANK(INDIRECT(CONCATENATE("'Full Data'!",L$4,ROW('Full Data'!L79)))),"",INDIRECT(CONCATENATE("'Full Data'!",L$4,ROW('Full Data'!L79))))</f>
        <v>+6,4</v>
      </c>
      <c r="M82" s="32"/>
      <c r="N82" s="42"/>
      <c r="O82" s="42"/>
      <c r="P82" s="42"/>
      <c r="Q82" s="42"/>
      <c r="R82" s="42"/>
      <c r="S82" s="42"/>
      <c r="T82" s="32"/>
      <c r="U82" s="32"/>
      <c r="V82" s="32"/>
      <c r="W82" s="32"/>
      <c r="X82" s="32"/>
      <c r="Y82" s="32"/>
      <c r="Z82" s="32"/>
    </row>
    <row r="83" spans="1:26" ht="12.75" customHeight="1" x14ac:dyDescent="0.2">
      <c r="A83" s="40">
        <f ca="1">IF(ISBLANK(INDIRECT(CONCATENATE("'Full Data'!",A$4,ROW('Full Data'!A80)))),"",INDIRECT(CONCATENATE("'Full Data'!",A$4,ROW('Full Data'!A80))))</f>
        <v>75</v>
      </c>
      <c r="B83" s="40" t="str">
        <f ca="1">IF(ISBLANK(INDIRECT(CONCATENATE("'Full Data'!",B$4,ROW('Full Data'!B80)))),"",INDIRECT(CONCATENATE("'Full Data'!",B$4,ROW('Full Data'!B80))))</f>
        <v>Re</v>
      </c>
      <c r="C83" s="40" t="str">
        <f ca="1">IF(ISBLANK(INDIRECT(CONCATENATE("'Full Data'!",C$4,ROW('Full Data'!C80)))),"",INDIRECT(CONCATENATE("'Full Data'!",C$4,ROW('Full Data'!C80))))</f>
        <v>rhenium</v>
      </c>
      <c r="D83" s="40" t="str">
        <f ca="1">IF(ISBLANK(INDIRECT(CONCATENATE("'Full Data'!",D$4,ROW('Full Data'!D80)))),"",INDIRECT(CONCATENATE("'Full Data'!",D$4,ROW('Full Data'!D80))))</f>
        <v>186.2</v>
      </c>
      <c r="E83" s="40">
        <f ca="1">IF(ISBLANK(INDIRECT(CONCATENATE("'Full Data'!",E$4,ROW('Full Data'!E80)))),"",INDIRECT(CONCATENATE("'Full Data'!",E$4,ROW('Full Data'!E80))))</f>
        <v>3180</v>
      </c>
      <c r="F83" s="40">
        <f ca="1">IF(ISBLANK(INDIRECT(CONCATENATE("'Full Data'!",F$4,ROW('Full Data'!F80)))),"",INDIRECT(CONCATENATE("'Full Data'!",F$4,ROW('Full Data'!F80))))</f>
        <v>5600</v>
      </c>
      <c r="G83" s="40">
        <f ca="1">IF(ISBLANK(INDIRECT(CONCATENATE("'Full Data'!",G$4,ROW('Full Data'!G80)))),"",INDIRECT(CONCATENATE("'Full Data'!",G$4,ROW('Full Data'!G80))))</f>
        <v>21</v>
      </c>
      <c r="H83" s="40">
        <f ca="1">IF(ISBLANK(INDIRECT(CONCATENATE("'Full Data'!",H$4,ROW('Full Data'!H80)))),"",INDIRECT(CONCATENATE("'Full Data'!",H$4,ROW('Full Data'!H80))))</f>
        <v>1.9</v>
      </c>
      <c r="I83" s="40">
        <f ca="1">IF(ISBLANK(INDIRECT(CONCATENATE("'Full Data'!",I$4,ROW('Full Data'!I80)))),"",INDIRECT(CONCATENATE("'Full Data'!",I$4,ROW('Full Data'!I80))))</f>
        <v>760</v>
      </c>
      <c r="J83" s="40">
        <f ca="1">IF(ISBLANK(INDIRECT(CONCATENATE("'Full Data'!",J$4,ROW('Full Data'!J80)))),"",INDIRECT(CONCATENATE("'Full Data'!",J$4,ROW('Full Data'!J80))))</f>
        <v>14</v>
      </c>
      <c r="K83" s="40" t="str">
        <f ca="1">IF(ISBLANK(INDIRECT(CONCATENATE("'Full Data'!",K$4,ROW('Full Data'!K80)))),"",INDIRECT(CONCATENATE("'Full Data'!",K$4,ROW('Full Data'!K80))))</f>
        <v/>
      </c>
      <c r="L83" s="41" t="str">
        <f ca="1">IF(ISBLANK(INDIRECT(CONCATENATE("'Full Data'!",L$4,ROW('Full Data'!L80)))),"",INDIRECT(CONCATENATE("'Full Data'!",L$4,ROW('Full Data'!L80))))</f>
        <v>+7,4,6</v>
      </c>
      <c r="M83" s="32"/>
      <c r="N83" s="42"/>
      <c r="O83" s="42"/>
      <c r="P83" s="42"/>
      <c r="Q83" s="42"/>
      <c r="R83" s="42"/>
      <c r="S83" s="42"/>
      <c r="T83" s="32"/>
      <c r="U83" s="32"/>
      <c r="V83" s="32"/>
      <c r="W83" s="32"/>
      <c r="X83" s="32"/>
      <c r="Y83" s="32"/>
      <c r="Z83" s="32"/>
    </row>
    <row r="84" spans="1:26" ht="12.75" customHeight="1" x14ac:dyDescent="0.2">
      <c r="A84" s="40">
        <f ca="1">IF(ISBLANK(INDIRECT(CONCATENATE("'Full Data'!",A$4,ROW('Full Data'!A81)))),"",INDIRECT(CONCATENATE("'Full Data'!",A$4,ROW('Full Data'!A81))))</f>
        <v>76</v>
      </c>
      <c r="B84" s="40" t="str">
        <f ca="1">IF(ISBLANK(INDIRECT(CONCATENATE("'Full Data'!",B$4,ROW('Full Data'!B81)))),"",INDIRECT(CONCATENATE("'Full Data'!",B$4,ROW('Full Data'!B81))))</f>
        <v>Os</v>
      </c>
      <c r="C84" s="40" t="str">
        <f ca="1">IF(ISBLANK(INDIRECT(CONCATENATE("'Full Data'!",C$4,ROW('Full Data'!C81)))),"",INDIRECT(CONCATENATE("'Full Data'!",C$4,ROW('Full Data'!C81))))</f>
        <v>osmium</v>
      </c>
      <c r="D84" s="40" t="str">
        <f ca="1">IF(ISBLANK(INDIRECT(CONCATENATE("'Full Data'!",D$4,ROW('Full Data'!D81)))),"",INDIRECT(CONCATENATE("'Full Data'!",D$4,ROW('Full Data'!D81))))</f>
        <v>190.2</v>
      </c>
      <c r="E84" s="40">
        <f ca="1">IF(ISBLANK(INDIRECT(CONCATENATE("'Full Data'!",E$4,ROW('Full Data'!E81)))),"",INDIRECT(CONCATENATE("'Full Data'!",E$4,ROW('Full Data'!E81))))</f>
        <v>3045</v>
      </c>
      <c r="F84" s="40">
        <f ca="1">IF(ISBLANK(INDIRECT(CONCATENATE("'Full Data'!",F$4,ROW('Full Data'!F81)))),"",INDIRECT(CONCATENATE("'Full Data'!",F$4,ROW('Full Data'!F81))))</f>
        <v>5030</v>
      </c>
      <c r="G84" s="40">
        <f ca="1">IF(ISBLANK(INDIRECT(CONCATENATE("'Full Data'!",G$4,ROW('Full Data'!G81)))),"",INDIRECT(CONCATENATE("'Full Data'!",G$4,ROW('Full Data'!G81))))</f>
        <v>22.6</v>
      </c>
      <c r="H84" s="40">
        <f ca="1">IF(ISBLANK(INDIRECT(CONCATENATE("'Full Data'!",H$4,ROW('Full Data'!H81)))),"",INDIRECT(CONCATENATE("'Full Data'!",H$4,ROW('Full Data'!H81))))</f>
        <v>2.2000000000000002</v>
      </c>
      <c r="I84" s="40">
        <f ca="1">IF(ISBLANK(INDIRECT(CONCATENATE("'Full Data'!",I$4,ROW('Full Data'!I81)))),"",INDIRECT(CONCATENATE("'Full Data'!",I$4,ROW('Full Data'!I81))))</f>
        <v>839</v>
      </c>
      <c r="J84" s="40">
        <f ca="1">IF(ISBLANK(INDIRECT(CONCATENATE("'Full Data'!",J$4,ROW('Full Data'!J81)))),"",INDIRECT(CONCATENATE("'Full Data'!",J$4,ROW('Full Data'!J81))))</f>
        <v>106</v>
      </c>
      <c r="K84" s="40" t="str">
        <f ca="1">IF(ISBLANK(INDIRECT(CONCATENATE("'Full Data'!",K$4,ROW('Full Data'!K81)))),"",INDIRECT(CONCATENATE("'Full Data'!",K$4,ROW('Full Data'!K81))))</f>
        <v/>
      </c>
      <c r="L84" s="41" t="str">
        <f ca="1">IF(ISBLANK(INDIRECT(CONCATENATE("'Full Data'!",L$4,ROW('Full Data'!L81)))),"",INDIRECT(CONCATENATE("'Full Data'!",L$4,ROW('Full Data'!L81))))</f>
        <v>+4,6,8</v>
      </c>
      <c r="M84" s="32"/>
      <c r="N84" s="42"/>
      <c r="O84" s="42"/>
      <c r="P84" s="42"/>
      <c r="Q84" s="42"/>
      <c r="R84" s="42"/>
      <c r="S84" s="42"/>
      <c r="T84" s="32"/>
      <c r="U84" s="32"/>
      <c r="V84" s="32"/>
      <c r="W84" s="32"/>
      <c r="X84" s="32"/>
      <c r="Y84" s="32"/>
      <c r="Z84" s="32"/>
    </row>
    <row r="85" spans="1:26" ht="12.75" customHeight="1" x14ac:dyDescent="0.2">
      <c r="A85" s="40">
        <f ca="1">IF(ISBLANK(INDIRECT(CONCATENATE("'Full Data'!",A$4,ROW('Full Data'!A82)))),"",INDIRECT(CONCATENATE("'Full Data'!",A$4,ROW('Full Data'!A82))))</f>
        <v>77</v>
      </c>
      <c r="B85" s="40" t="str">
        <f ca="1">IF(ISBLANK(INDIRECT(CONCATENATE("'Full Data'!",B$4,ROW('Full Data'!B82)))),"",INDIRECT(CONCATENATE("'Full Data'!",B$4,ROW('Full Data'!B82))))</f>
        <v>Ir</v>
      </c>
      <c r="C85" s="40" t="str">
        <f ca="1">IF(ISBLANK(INDIRECT(CONCATENATE("'Full Data'!",C$4,ROW('Full Data'!C82)))),"",INDIRECT(CONCATENATE("'Full Data'!",C$4,ROW('Full Data'!C82))))</f>
        <v>iridium</v>
      </c>
      <c r="D85" s="40" t="str">
        <f ca="1">IF(ISBLANK(INDIRECT(CONCATENATE("'Full Data'!",D$4,ROW('Full Data'!D82)))),"",INDIRECT(CONCATENATE("'Full Data'!",D$4,ROW('Full Data'!D82))))</f>
        <v>192.2</v>
      </c>
      <c r="E85" s="40">
        <f ca="1">IF(ISBLANK(INDIRECT(CONCATENATE("'Full Data'!",E$4,ROW('Full Data'!E82)))),"",INDIRECT(CONCATENATE("'Full Data'!",E$4,ROW('Full Data'!E82))))</f>
        <v>2410</v>
      </c>
      <c r="F85" s="40">
        <f ca="1">IF(ISBLANK(INDIRECT(CONCATENATE("'Full Data'!",F$4,ROW('Full Data'!F82)))),"",INDIRECT(CONCATENATE("'Full Data'!",F$4,ROW('Full Data'!F82))))</f>
        <v>4130</v>
      </c>
      <c r="G85" s="40">
        <f ca="1">IF(ISBLANK(INDIRECT(CONCATENATE("'Full Data'!",G$4,ROW('Full Data'!G82)))),"",INDIRECT(CONCATENATE("'Full Data'!",G$4,ROW('Full Data'!G82))))</f>
        <v>22.4</v>
      </c>
      <c r="H85" s="40">
        <f ca="1">IF(ISBLANK(INDIRECT(CONCATENATE("'Full Data'!",H$4,ROW('Full Data'!H82)))),"",INDIRECT(CONCATENATE("'Full Data'!",H$4,ROW('Full Data'!H82))))</f>
        <v>2.2000000000000002</v>
      </c>
      <c r="I85" s="40">
        <f ca="1">IF(ISBLANK(INDIRECT(CONCATENATE("'Full Data'!",I$4,ROW('Full Data'!I82)))),"",INDIRECT(CONCATENATE("'Full Data'!",I$4,ROW('Full Data'!I82))))</f>
        <v>878</v>
      </c>
      <c r="J85" s="40">
        <f ca="1">IF(ISBLANK(INDIRECT(CONCATENATE("'Full Data'!",J$4,ROW('Full Data'!J82)))),"",INDIRECT(CONCATENATE("'Full Data'!",J$4,ROW('Full Data'!J82))))</f>
        <v>151</v>
      </c>
      <c r="K85" s="40" t="str">
        <f ca="1">IF(ISBLANK(INDIRECT(CONCATENATE("'Full Data'!",K$4,ROW('Full Data'!K82)))),"",INDIRECT(CONCATENATE("'Full Data'!",K$4,ROW('Full Data'!K82))))</f>
        <v/>
      </c>
      <c r="L85" s="41" t="str">
        <f ca="1">IF(ISBLANK(INDIRECT(CONCATENATE("'Full Data'!",L$4,ROW('Full Data'!L82)))),"",INDIRECT(CONCATENATE("'Full Data'!",L$4,ROW('Full Data'!L82))))</f>
        <v>+4,3,6</v>
      </c>
      <c r="M85" s="32"/>
      <c r="N85" s="42"/>
      <c r="O85" s="42"/>
      <c r="P85" s="42"/>
      <c r="Q85" s="42"/>
      <c r="R85" s="42"/>
      <c r="S85" s="42"/>
      <c r="T85" s="32"/>
      <c r="U85" s="32"/>
      <c r="V85" s="32"/>
      <c r="W85" s="32"/>
      <c r="X85" s="32"/>
      <c r="Y85" s="32"/>
      <c r="Z85" s="32"/>
    </row>
    <row r="86" spans="1:26" ht="12.75" customHeight="1" x14ac:dyDescent="0.2">
      <c r="A86" s="40">
        <f ca="1">IF(ISBLANK(INDIRECT(CONCATENATE("'Full Data'!",A$4,ROW('Full Data'!A83)))),"",INDIRECT(CONCATENATE("'Full Data'!",A$4,ROW('Full Data'!A83))))</f>
        <v>78</v>
      </c>
      <c r="B86" s="40" t="str">
        <f ca="1">IF(ISBLANK(INDIRECT(CONCATENATE("'Full Data'!",B$4,ROW('Full Data'!B83)))),"",INDIRECT(CONCATENATE("'Full Data'!",B$4,ROW('Full Data'!B83))))</f>
        <v>Pt</v>
      </c>
      <c r="C86" s="40" t="str">
        <f ca="1">IF(ISBLANK(INDIRECT(CONCATENATE("'Full Data'!",C$4,ROW('Full Data'!C83)))),"",INDIRECT(CONCATENATE("'Full Data'!",C$4,ROW('Full Data'!C83))))</f>
        <v>platinum</v>
      </c>
      <c r="D86" s="40" t="str">
        <f ca="1">IF(ISBLANK(INDIRECT(CONCATENATE("'Full Data'!",D$4,ROW('Full Data'!D83)))),"",INDIRECT(CONCATENATE("'Full Data'!",D$4,ROW('Full Data'!D83))))</f>
        <v>195.1</v>
      </c>
      <c r="E86" s="40">
        <f ca="1">IF(ISBLANK(INDIRECT(CONCATENATE("'Full Data'!",E$4,ROW('Full Data'!E83)))),"",INDIRECT(CONCATENATE("'Full Data'!",E$4,ROW('Full Data'!E83))))</f>
        <v>1772</v>
      </c>
      <c r="F86" s="40">
        <f ca="1">IF(ISBLANK(INDIRECT(CONCATENATE("'Full Data'!",F$4,ROW('Full Data'!F83)))),"",INDIRECT(CONCATENATE("'Full Data'!",F$4,ROW('Full Data'!F83))))</f>
        <v>3827</v>
      </c>
      <c r="G86" s="40">
        <f ca="1">IF(ISBLANK(INDIRECT(CONCATENATE("'Full Data'!",G$4,ROW('Full Data'!G83)))),"",INDIRECT(CONCATENATE("'Full Data'!",G$4,ROW('Full Data'!G83))))</f>
        <v>21.4</v>
      </c>
      <c r="H86" s="40">
        <f ca="1">IF(ISBLANK(INDIRECT(CONCATENATE("'Full Data'!",H$4,ROW('Full Data'!H83)))),"",INDIRECT(CONCATENATE("'Full Data'!",H$4,ROW('Full Data'!H83))))</f>
        <v>2.2799999999999998</v>
      </c>
      <c r="I86" s="40">
        <f ca="1">IF(ISBLANK(INDIRECT(CONCATENATE("'Full Data'!",I$4,ROW('Full Data'!I83)))),"",INDIRECT(CONCATENATE("'Full Data'!",I$4,ROW('Full Data'!I83))))</f>
        <v>868</v>
      </c>
      <c r="J86" s="40">
        <f ca="1">IF(ISBLANK(INDIRECT(CONCATENATE("'Full Data'!",J$4,ROW('Full Data'!J83)))),"",INDIRECT(CONCATENATE("'Full Data'!",J$4,ROW('Full Data'!J83))))</f>
        <v>206</v>
      </c>
      <c r="K86" s="40" t="str">
        <f ca="1">IF(ISBLANK(INDIRECT(CONCATENATE("'Full Data'!",K$4,ROW('Full Data'!K83)))),"",INDIRECT(CONCATENATE("'Full Data'!",K$4,ROW('Full Data'!K83))))</f>
        <v/>
      </c>
      <c r="L86" s="41" t="str">
        <f ca="1">IF(ISBLANK(INDIRECT(CONCATENATE("'Full Data'!",L$4,ROW('Full Data'!L83)))),"",INDIRECT(CONCATENATE("'Full Data'!",L$4,ROW('Full Data'!L83))))</f>
        <v>+4,2</v>
      </c>
      <c r="M86" s="32"/>
      <c r="N86" s="42"/>
      <c r="O86" s="42"/>
      <c r="P86" s="42"/>
      <c r="Q86" s="42"/>
      <c r="R86" s="42"/>
      <c r="S86" s="42"/>
      <c r="T86" s="32"/>
      <c r="U86" s="32"/>
      <c r="V86" s="32"/>
      <c r="W86" s="32"/>
      <c r="X86" s="32"/>
      <c r="Y86" s="32"/>
      <c r="Z86" s="32"/>
    </row>
    <row r="87" spans="1:26" ht="12.75" customHeight="1" x14ac:dyDescent="0.2">
      <c r="A87" s="40">
        <f ca="1">IF(ISBLANK(INDIRECT(CONCATENATE("'Full Data'!",A$4,ROW('Full Data'!A84)))),"",INDIRECT(CONCATENATE("'Full Data'!",A$4,ROW('Full Data'!A84))))</f>
        <v>79</v>
      </c>
      <c r="B87" s="40" t="str">
        <f ca="1">IF(ISBLANK(INDIRECT(CONCATENATE("'Full Data'!",B$4,ROW('Full Data'!B84)))),"",INDIRECT(CONCATENATE("'Full Data'!",B$4,ROW('Full Data'!B84))))</f>
        <v>Au</v>
      </c>
      <c r="C87" s="40" t="str">
        <f ca="1">IF(ISBLANK(INDIRECT(CONCATENATE("'Full Data'!",C$4,ROW('Full Data'!C84)))),"",INDIRECT(CONCATENATE("'Full Data'!",C$4,ROW('Full Data'!C84))))</f>
        <v>gold</v>
      </c>
      <c r="D87" s="40" t="str">
        <f ca="1">IF(ISBLANK(INDIRECT(CONCATENATE("'Full Data'!",D$4,ROW('Full Data'!D84)))),"",INDIRECT(CONCATENATE("'Full Data'!",D$4,ROW('Full Data'!D84))))</f>
        <v>197.0</v>
      </c>
      <c r="E87" s="40">
        <f ca="1">IF(ISBLANK(INDIRECT(CONCATENATE("'Full Data'!",E$4,ROW('Full Data'!E84)))),"",INDIRECT(CONCATENATE("'Full Data'!",E$4,ROW('Full Data'!E84))))</f>
        <v>1064</v>
      </c>
      <c r="F87" s="40">
        <f ca="1">IF(ISBLANK(INDIRECT(CONCATENATE("'Full Data'!",F$4,ROW('Full Data'!F84)))),"",INDIRECT(CONCATENATE("'Full Data'!",F$4,ROW('Full Data'!F84))))</f>
        <v>3080</v>
      </c>
      <c r="G87" s="40">
        <f ca="1">IF(ISBLANK(INDIRECT(CONCATENATE("'Full Data'!",G$4,ROW('Full Data'!G84)))),"",INDIRECT(CONCATENATE("'Full Data'!",G$4,ROW('Full Data'!G84))))</f>
        <v>19.3</v>
      </c>
      <c r="H87" s="40">
        <f ca="1">IF(ISBLANK(INDIRECT(CONCATENATE("'Full Data'!",H$4,ROW('Full Data'!H84)))),"",INDIRECT(CONCATENATE("'Full Data'!",H$4,ROW('Full Data'!H84))))</f>
        <v>2.54</v>
      </c>
      <c r="I87" s="40">
        <f ca="1">IF(ISBLANK(INDIRECT(CONCATENATE("'Full Data'!",I$4,ROW('Full Data'!I84)))),"",INDIRECT(CONCATENATE("'Full Data'!",I$4,ROW('Full Data'!I84))))</f>
        <v>890</v>
      </c>
      <c r="J87" s="40">
        <f ca="1">IF(ISBLANK(INDIRECT(CONCATENATE("'Full Data'!",J$4,ROW('Full Data'!J84)))),"",INDIRECT(CONCATENATE("'Full Data'!",J$4,ROW('Full Data'!J84))))</f>
        <v>223</v>
      </c>
      <c r="K87" s="40" t="str">
        <f ca="1">IF(ISBLANK(INDIRECT(CONCATENATE("'Full Data'!",K$4,ROW('Full Data'!K84)))),"",INDIRECT(CONCATENATE("'Full Data'!",K$4,ROW('Full Data'!K84))))</f>
        <v/>
      </c>
      <c r="L87" s="41" t="str">
        <f ca="1">IF(ISBLANK(INDIRECT(CONCATENATE("'Full Data'!",L$4,ROW('Full Data'!L84)))),"",INDIRECT(CONCATENATE("'Full Data'!",L$4,ROW('Full Data'!L84))))</f>
        <v>+3,1</v>
      </c>
      <c r="M87" s="32"/>
      <c r="N87" s="42"/>
      <c r="O87" s="42"/>
      <c r="P87" s="42"/>
      <c r="Q87" s="42"/>
      <c r="R87" s="42"/>
      <c r="S87" s="42"/>
      <c r="T87" s="32"/>
      <c r="U87" s="32"/>
      <c r="V87" s="32"/>
      <c r="W87" s="32"/>
      <c r="X87" s="32"/>
      <c r="Y87" s="32"/>
      <c r="Z87" s="32"/>
    </row>
    <row r="88" spans="1:26" ht="12.75" customHeight="1" x14ac:dyDescent="0.2">
      <c r="A88" s="40">
        <f ca="1">IF(ISBLANK(INDIRECT(CONCATENATE("'Full Data'!",A$4,ROW('Full Data'!A85)))),"",INDIRECT(CONCATENATE("'Full Data'!",A$4,ROW('Full Data'!A85))))</f>
        <v>80</v>
      </c>
      <c r="B88" s="40" t="str">
        <f ca="1">IF(ISBLANK(INDIRECT(CONCATENATE("'Full Data'!",B$4,ROW('Full Data'!B85)))),"",INDIRECT(CONCATENATE("'Full Data'!",B$4,ROW('Full Data'!B85))))</f>
        <v>Hg</v>
      </c>
      <c r="C88" s="40" t="str">
        <f ca="1">IF(ISBLANK(INDIRECT(CONCATENATE("'Full Data'!",C$4,ROW('Full Data'!C85)))),"",INDIRECT(CONCATENATE("'Full Data'!",C$4,ROW('Full Data'!C85))))</f>
        <v>mercury</v>
      </c>
      <c r="D88" s="40" t="str">
        <f ca="1">IF(ISBLANK(INDIRECT(CONCATENATE("'Full Data'!",D$4,ROW('Full Data'!D85)))),"",INDIRECT(CONCATENATE("'Full Data'!",D$4,ROW('Full Data'!D85))))</f>
        <v>200.6</v>
      </c>
      <c r="E88" s="40">
        <f ca="1">IF(ISBLANK(INDIRECT(CONCATENATE("'Full Data'!",E$4,ROW('Full Data'!E85)))),"",INDIRECT(CONCATENATE("'Full Data'!",E$4,ROW('Full Data'!E85))))</f>
        <v>-38.9</v>
      </c>
      <c r="F88" s="40">
        <f ca="1">IF(ISBLANK(INDIRECT(CONCATENATE("'Full Data'!",F$4,ROW('Full Data'!F85)))),"",INDIRECT(CONCATENATE("'Full Data'!",F$4,ROW('Full Data'!F85))))</f>
        <v>357</v>
      </c>
      <c r="G88" s="40">
        <f ca="1">IF(ISBLANK(INDIRECT(CONCATENATE("'Full Data'!",G$4,ROW('Full Data'!G85)))),"",INDIRECT(CONCATENATE("'Full Data'!",G$4,ROW('Full Data'!G85))))</f>
        <v>13.5</v>
      </c>
      <c r="H88" s="40">
        <f ca="1">IF(ISBLANK(INDIRECT(CONCATENATE("'Full Data'!",H$4,ROW('Full Data'!H85)))),"",INDIRECT(CONCATENATE("'Full Data'!",H$4,ROW('Full Data'!H85))))</f>
        <v>2</v>
      </c>
      <c r="I88" s="40">
        <f ca="1">IF(ISBLANK(INDIRECT(CONCATENATE("'Full Data'!",I$4,ROW('Full Data'!I85)))),"",INDIRECT(CONCATENATE("'Full Data'!",I$4,ROW('Full Data'!I85))))</f>
        <v>1007</v>
      </c>
      <c r="J88" s="56" t="str">
        <f ca="1">IF(ISBLANK(INDIRECT(CONCATENATE("'Full Data'!",J$4,ROW('Full Data'!J85)))),"",INDIRECT(CONCATENATE("'Full Data'!",J$4,ROW('Full Data'!J85))))</f>
        <v>&lt;0</v>
      </c>
      <c r="K88" s="40" t="str">
        <f ca="1">IF(ISBLANK(INDIRECT(CONCATENATE("'Full Data'!",K$4,ROW('Full Data'!K85)))),"",INDIRECT(CONCATENATE("'Full Data'!",K$4,ROW('Full Data'!K85))))</f>
        <v/>
      </c>
      <c r="L88" s="41" t="str">
        <f ca="1">IF(ISBLANK(INDIRECT(CONCATENATE("'Full Data'!",L$4,ROW('Full Data'!L85)))),"",INDIRECT(CONCATENATE("'Full Data'!",L$4,ROW('Full Data'!L85))))</f>
        <v>+2,1</v>
      </c>
      <c r="M88" s="32"/>
      <c r="N88" s="42"/>
      <c r="O88" s="42"/>
      <c r="P88" s="42"/>
      <c r="Q88" s="42"/>
      <c r="R88" s="42"/>
      <c r="S88" s="42"/>
      <c r="T88" s="32"/>
      <c r="U88" s="32"/>
      <c r="V88" s="32"/>
      <c r="W88" s="32"/>
      <c r="X88" s="32"/>
      <c r="Y88" s="32"/>
      <c r="Z88" s="32"/>
    </row>
    <row r="89" spans="1:26" ht="12.75" customHeight="1" x14ac:dyDescent="0.2">
      <c r="A89" s="40">
        <f ca="1">IF(ISBLANK(INDIRECT(CONCATENATE("'Full Data'!",A$4,ROW('Full Data'!A86)))),"",INDIRECT(CONCATENATE("'Full Data'!",A$4,ROW('Full Data'!A86))))</f>
        <v>81</v>
      </c>
      <c r="B89" s="40" t="str">
        <f ca="1">IF(ISBLANK(INDIRECT(CONCATENATE("'Full Data'!",B$4,ROW('Full Data'!B86)))),"",INDIRECT(CONCATENATE("'Full Data'!",B$4,ROW('Full Data'!B86))))</f>
        <v>Tl</v>
      </c>
      <c r="C89" s="40" t="str">
        <f ca="1">IF(ISBLANK(INDIRECT(CONCATENATE("'Full Data'!",C$4,ROW('Full Data'!C86)))),"",INDIRECT(CONCATENATE("'Full Data'!",C$4,ROW('Full Data'!C86))))</f>
        <v>thallium</v>
      </c>
      <c r="D89" s="40" t="str">
        <f ca="1">IF(ISBLANK(INDIRECT(CONCATENATE("'Full Data'!",D$4,ROW('Full Data'!D86)))),"",INDIRECT(CONCATENATE("'Full Data'!",D$4,ROW('Full Data'!D86))))</f>
        <v>204.4</v>
      </c>
      <c r="E89" s="40">
        <f ca="1">IF(ISBLANK(INDIRECT(CONCATENATE("'Full Data'!",E$4,ROW('Full Data'!E86)))),"",INDIRECT(CONCATENATE("'Full Data'!",E$4,ROW('Full Data'!E86))))</f>
        <v>303</v>
      </c>
      <c r="F89" s="40">
        <f ca="1">IF(ISBLANK(INDIRECT(CONCATENATE("'Full Data'!",F$4,ROW('Full Data'!F86)))),"",INDIRECT(CONCATENATE("'Full Data'!",F$4,ROW('Full Data'!F86))))</f>
        <v>1457</v>
      </c>
      <c r="G89" s="40">
        <f ca="1">IF(ISBLANK(INDIRECT(CONCATENATE("'Full Data'!",G$4,ROW('Full Data'!G86)))),"",INDIRECT(CONCATENATE("'Full Data'!",G$4,ROW('Full Data'!G86))))</f>
        <v>11.9</v>
      </c>
      <c r="H89" s="40">
        <f ca="1">IF(ISBLANK(INDIRECT(CONCATENATE("'Full Data'!",H$4,ROW('Full Data'!H86)))),"",INDIRECT(CONCATENATE("'Full Data'!",H$4,ROW('Full Data'!H86))))</f>
        <v>1.62</v>
      </c>
      <c r="I89" s="40">
        <f ca="1">IF(ISBLANK(INDIRECT(CONCATENATE("'Full Data'!",I$4,ROW('Full Data'!I86)))),"",INDIRECT(CONCATENATE("'Full Data'!",I$4,ROW('Full Data'!I86))))</f>
        <v>589</v>
      </c>
      <c r="J89" s="40">
        <f ca="1">IF(ISBLANK(INDIRECT(CONCATENATE("'Full Data'!",J$4,ROW('Full Data'!J86)))),"",INDIRECT(CONCATENATE("'Full Data'!",J$4,ROW('Full Data'!J86))))</f>
        <v>19</v>
      </c>
      <c r="K89" s="40" t="str">
        <f ca="1">IF(ISBLANK(INDIRECT(CONCATENATE("'Full Data'!",K$4,ROW('Full Data'!K86)))),"",INDIRECT(CONCATENATE("'Full Data'!",K$4,ROW('Full Data'!K86))))</f>
        <v/>
      </c>
      <c r="L89" s="41" t="str">
        <f ca="1">IF(ISBLANK(INDIRECT(CONCATENATE("'Full Data'!",L$4,ROW('Full Data'!L86)))),"",INDIRECT(CONCATENATE("'Full Data'!",L$4,ROW('Full Data'!L86))))</f>
        <v>+1,3</v>
      </c>
      <c r="M89" s="32"/>
      <c r="N89" s="42"/>
      <c r="O89" s="42"/>
      <c r="P89" s="42"/>
      <c r="Q89" s="42"/>
      <c r="R89" s="42"/>
      <c r="S89" s="42"/>
      <c r="T89" s="32"/>
      <c r="U89" s="32"/>
      <c r="V89" s="32"/>
      <c r="W89" s="32"/>
      <c r="X89" s="32"/>
      <c r="Y89" s="32"/>
      <c r="Z89" s="32"/>
    </row>
    <row r="90" spans="1:26" ht="12.75" customHeight="1" x14ac:dyDescent="0.2">
      <c r="A90" s="40">
        <f ca="1">IF(ISBLANK(INDIRECT(CONCATENATE("'Full Data'!",A$4,ROW('Full Data'!A87)))),"",INDIRECT(CONCATENATE("'Full Data'!",A$4,ROW('Full Data'!A87))))</f>
        <v>82</v>
      </c>
      <c r="B90" s="40" t="str">
        <f ca="1">IF(ISBLANK(INDIRECT(CONCATENATE("'Full Data'!",B$4,ROW('Full Data'!B87)))),"",INDIRECT(CONCATENATE("'Full Data'!",B$4,ROW('Full Data'!B87))))</f>
        <v>Pb</v>
      </c>
      <c r="C90" s="40" t="str">
        <f ca="1">IF(ISBLANK(INDIRECT(CONCATENATE("'Full Data'!",C$4,ROW('Full Data'!C87)))),"",INDIRECT(CONCATENATE("'Full Data'!",C$4,ROW('Full Data'!C87))))</f>
        <v>lead</v>
      </c>
      <c r="D90" s="40" t="str">
        <f ca="1">IF(ISBLANK(INDIRECT(CONCATENATE("'Full Data'!",D$4,ROW('Full Data'!D87)))),"",INDIRECT(CONCATENATE("'Full Data'!",D$4,ROW('Full Data'!D87))))</f>
        <v>207.2</v>
      </c>
      <c r="E90" s="40">
        <f ca="1">IF(ISBLANK(INDIRECT(CONCATENATE("'Full Data'!",E$4,ROW('Full Data'!E87)))),"",INDIRECT(CONCATENATE("'Full Data'!",E$4,ROW('Full Data'!E87))))</f>
        <v>327.5</v>
      </c>
      <c r="F90" s="40">
        <f ca="1">IF(ISBLANK(INDIRECT(CONCATENATE("'Full Data'!",F$4,ROW('Full Data'!F87)))),"",INDIRECT(CONCATENATE("'Full Data'!",F$4,ROW('Full Data'!F87))))</f>
        <v>1740</v>
      </c>
      <c r="G90" s="40">
        <f ca="1">IF(ISBLANK(INDIRECT(CONCATENATE("'Full Data'!",G$4,ROW('Full Data'!G87)))),"",INDIRECT(CONCATENATE("'Full Data'!",G$4,ROW('Full Data'!G87))))</f>
        <v>11.4</v>
      </c>
      <c r="H90" s="40">
        <f ca="1">IF(ISBLANK(INDIRECT(CONCATENATE("'Full Data'!",H$4,ROW('Full Data'!H87)))),"",INDIRECT(CONCATENATE("'Full Data'!",H$4,ROW('Full Data'!H87))))</f>
        <v>2.33</v>
      </c>
      <c r="I90" s="40">
        <f ca="1">IF(ISBLANK(INDIRECT(CONCATENATE("'Full Data'!",I$4,ROW('Full Data'!I87)))),"",INDIRECT(CONCATENATE("'Full Data'!",I$4,ROW('Full Data'!I87))))</f>
        <v>716</v>
      </c>
      <c r="J90" s="40">
        <f ca="1">IF(ISBLANK(INDIRECT(CONCATENATE("'Full Data'!",J$4,ROW('Full Data'!J87)))),"",INDIRECT(CONCATENATE("'Full Data'!",J$4,ROW('Full Data'!J87))))</f>
        <v>35</v>
      </c>
      <c r="K90" s="40" t="str">
        <f ca="1">IF(ISBLANK(INDIRECT(CONCATENATE("'Full Data'!",K$4,ROW('Full Data'!K87)))),"",INDIRECT(CONCATENATE("'Full Data'!",K$4,ROW('Full Data'!K87))))</f>
        <v/>
      </c>
      <c r="L90" s="41" t="str">
        <f ca="1">IF(ISBLANK(INDIRECT(CONCATENATE("'Full Data'!",L$4,ROW('Full Data'!L87)))),"",INDIRECT(CONCATENATE("'Full Data'!",L$4,ROW('Full Data'!L87))))</f>
        <v>+2,4</v>
      </c>
      <c r="M90" s="32"/>
      <c r="N90" s="42"/>
      <c r="O90" s="42"/>
      <c r="P90" s="42"/>
      <c r="Q90" s="42"/>
      <c r="R90" s="42"/>
      <c r="S90" s="42"/>
      <c r="T90" s="32"/>
      <c r="U90" s="32"/>
      <c r="V90" s="32"/>
      <c r="W90" s="32"/>
      <c r="X90" s="32"/>
      <c r="Y90" s="32"/>
      <c r="Z90" s="32"/>
    </row>
    <row r="91" spans="1:26" ht="12.75" customHeight="1" x14ac:dyDescent="0.2">
      <c r="A91" s="40">
        <f ca="1">IF(ISBLANK(INDIRECT(CONCATENATE("'Full Data'!",A$4,ROW('Full Data'!A88)))),"",INDIRECT(CONCATENATE("'Full Data'!",A$4,ROW('Full Data'!A88))))</f>
        <v>83</v>
      </c>
      <c r="B91" s="40" t="str">
        <f ca="1">IF(ISBLANK(INDIRECT(CONCATENATE("'Full Data'!",B$4,ROW('Full Data'!B88)))),"",INDIRECT(CONCATENATE("'Full Data'!",B$4,ROW('Full Data'!B88))))</f>
        <v>Bi</v>
      </c>
      <c r="C91" s="40" t="str">
        <f ca="1">IF(ISBLANK(INDIRECT(CONCATENATE("'Full Data'!",C$4,ROW('Full Data'!C88)))),"",INDIRECT(CONCATENATE("'Full Data'!",C$4,ROW('Full Data'!C88))))</f>
        <v>bismuth</v>
      </c>
      <c r="D91" s="40" t="str">
        <f ca="1">IF(ISBLANK(INDIRECT(CONCATENATE("'Full Data'!",D$4,ROW('Full Data'!D88)))),"",INDIRECT(CONCATENATE("'Full Data'!",D$4,ROW('Full Data'!D88))))</f>
        <v>209.0</v>
      </c>
      <c r="E91" s="40">
        <f ca="1">IF(ISBLANK(INDIRECT(CONCATENATE("'Full Data'!",E$4,ROW('Full Data'!E88)))),"",INDIRECT(CONCATENATE("'Full Data'!",E$4,ROW('Full Data'!E88))))</f>
        <v>271</v>
      </c>
      <c r="F91" s="40">
        <f ca="1">IF(ISBLANK(INDIRECT(CONCATENATE("'Full Data'!",F$4,ROW('Full Data'!F88)))),"",INDIRECT(CONCATENATE("'Full Data'!",F$4,ROW('Full Data'!F88))))</f>
        <v>1560</v>
      </c>
      <c r="G91" s="40">
        <f ca="1">IF(ISBLANK(INDIRECT(CONCATENATE("'Full Data'!",G$4,ROW('Full Data'!G88)))),"",INDIRECT(CONCATENATE("'Full Data'!",G$4,ROW('Full Data'!G88))))</f>
        <v>9.75</v>
      </c>
      <c r="H91" s="40">
        <f ca="1">IF(ISBLANK(INDIRECT(CONCATENATE("'Full Data'!",H$4,ROW('Full Data'!H88)))),"",INDIRECT(CONCATENATE("'Full Data'!",H$4,ROW('Full Data'!H88))))</f>
        <v>2.02</v>
      </c>
      <c r="I91" s="40">
        <f ca="1">IF(ISBLANK(INDIRECT(CONCATENATE("'Full Data'!",I$4,ROW('Full Data'!I88)))),"",INDIRECT(CONCATENATE("'Full Data'!",I$4,ROW('Full Data'!I88))))</f>
        <v>703</v>
      </c>
      <c r="J91" s="40">
        <f ca="1">IF(ISBLANK(INDIRECT(CONCATENATE("'Full Data'!",J$4,ROW('Full Data'!J88)))),"",INDIRECT(CONCATENATE("'Full Data'!",J$4,ROW('Full Data'!J88))))</f>
        <v>92</v>
      </c>
      <c r="K91" s="40" t="str">
        <f ca="1">IF(ISBLANK(INDIRECT(CONCATENATE("'Full Data'!",K$4,ROW('Full Data'!K88)))),"",INDIRECT(CONCATENATE("'Full Data'!",K$4,ROW('Full Data'!K88))))</f>
        <v/>
      </c>
      <c r="L91" s="41" t="str">
        <f ca="1">IF(ISBLANK(INDIRECT(CONCATENATE("'Full Data'!",L$4,ROW('Full Data'!L88)))),"",INDIRECT(CONCATENATE("'Full Data'!",L$4,ROW('Full Data'!L88))))</f>
        <v>+3,5</v>
      </c>
      <c r="M91" s="32"/>
      <c r="N91" s="42"/>
      <c r="O91" s="42"/>
      <c r="P91" s="42"/>
      <c r="Q91" s="42"/>
      <c r="R91" s="42"/>
      <c r="S91" s="42"/>
      <c r="T91" s="32"/>
      <c r="U91" s="32"/>
      <c r="V91" s="32"/>
      <c r="W91" s="32"/>
      <c r="X91" s="32"/>
      <c r="Y91" s="32"/>
      <c r="Z91" s="32"/>
    </row>
    <row r="92" spans="1:26" ht="12.75" customHeight="1" x14ac:dyDescent="0.2">
      <c r="A92" s="40">
        <f ca="1">IF(ISBLANK(INDIRECT(CONCATENATE("'Full Data'!",A$4,ROW('Full Data'!A89)))),"",INDIRECT(CONCATENATE("'Full Data'!",A$4,ROW('Full Data'!A89))))</f>
        <v>84</v>
      </c>
      <c r="B92" s="40" t="str">
        <f ca="1">IF(ISBLANK(INDIRECT(CONCATENATE("'Full Data'!",B$4,ROW('Full Data'!B89)))),"",INDIRECT(CONCATENATE("'Full Data'!",B$4,ROW('Full Data'!B89))))</f>
        <v>Po</v>
      </c>
      <c r="C92" s="40" t="str">
        <f ca="1">IF(ISBLANK(INDIRECT(CONCATENATE("'Full Data'!",C$4,ROW('Full Data'!C89)))),"",INDIRECT(CONCATENATE("'Full Data'!",C$4,ROW('Full Data'!C89))))</f>
        <v>polonium</v>
      </c>
      <c r="D92" s="40" t="str">
        <f ca="1">IF(ISBLANK(INDIRECT(CONCATENATE("'Full Data'!",D$4,ROW('Full Data'!D89)))),"",INDIRECT(CONCATENATE("'Full Data'!",D$4,ROW('Full Data'!D89))))</f>
        <v>209</v>
      </c>
      <c r="E92" s="40">
        <f ca="1">IF(ISBLANK(INDIRECT(CONCATENATE("'Full Data'!",E$4,ROW('Full Data'!E89)))),"",INDIRECT(CONCATENATE("'Full Data'!",E$4,ROW('Full Data'!E89))))</f>
        <v>254</v>
      </c>
      <c r="F92" s="40">
        <f ca="1">IF(ISBLANK(INDIRECT(CONCATENATE("'Full Data'!",F$4,ROW('Full Data'!F89)))),"",INDIRECT(CONCATENATE("'Full Data'!",F$4,ROW('Full Data'!F89))))</f>
        <v>962</v>
      </c>
      <c r="G92" s="40">
        <f ca="1">IF(ISBLANK(INDIRECT(CONCATENATE("'Full Data'!",G$4,ROW('Full Data'!G89)))),"",INDIRECT(CONCATENATE("'Full Data'!",G$4,ROW('Full Data'!G89))))</f>
        <v>9.32</v>
      </c>
      <c r="H92" s="40">
        <f ca="1">IF(ISBLANK(INDIRECT(CONCATENATE("'Full Data'!",H$4,ROW('Full Data'!H89)))),"",INDIRECT(CONCATENATE("'Full Data'!",H$4,ROW('Full Data'!H89))))</f>
        <v>2</v>
      </c>
      <c r="I92" s="40">
        <f ca="1">IF(ISBLANK(INDIRECT(CONCATENATE("'Full Data'!",I$4,ROW('Full Data'!I89)))),"",INDIRECT(CONCATENATE("'Full Data'!",I$4,ROW('Full Data'!I89))))</f>
        <v>812</v>
      </c>
      <c r="J92" s="40">
        <f ca="1">IF(ISBLANK(INDIRECT(CONCATENATE("'Full Data'!",J$4,ROW('Full Data'!J89)))),"",INDIRECT(CONCATENATE("'Full Data'!",J$4,ROW('Full Data'!J89))))</f>
        <v>183</v>
      </c>
      <c r="K92" s="40" t="str">
        <f ca="1">IF(ISBLANK(INDIRECT(CONCATENATE("'Full Data'!",K$4,ROW('Full Data'!K89)))),"",INDIRECT(CONCATENATE("'Full Data'!",K$4,ROW('Full Data'!K89))))</f>
        <v/>
      </c>
      <c r="L92" s="41" t="str">
        <f ca="1">IF(ISBLANK(INDIRECT(CONCATENATE("'Full Data'!",L$4,ROW('Full Data'!L89)))),"",INDIRECT(CONCATENATE("'Full Data'!",L$4,ROW('Full Data'!L89))))</f>
        <v>+4,2</v>
      </c>
      <c r="M92" s="32"/>
      <c r="N92" s="42"/>
      <c r="O92" s="42"/>
      <c r="P92" s="42"/>
      <c r="Q92" s="42"/>
      <c r="R92" s="42"/>
      <c r="S92" s="42"/>
      <c r="T92" s="32"/>
      <c r="U92" s="32"/>
      <c r="V92" s="32"/>
      <c r="W92" s="32"/>
      <c r="X92" s="32"/>
      <c r="Y92" s="32"/>
      <c r="Z92" s="32"/>
    </row>
    <row r="93" spans="1:26" ht="12.75" customHeight="1" x14ac:dyDescent="0.2">
      <c r="A93" s="40">
        <f ca="1">IF(ISBLANK(INDIRECT(CONCATENATE("'Full Data'!",A$4,ROW('Full Data'!A90)))),"",INDIRECT(CONCATENATE("'Full Data'!",A$4,ROW('Full Data'!A90))))</f>
        <v>85</v>
      </c>
      <c r="B93" s="40" t="str">
        <f ca="1">IF(ISBLANK(INDIRECT(CONCATENATE("'Full Data'!",B$4,ROW('Full Data'!B90)))),"",INDIRECT(CONCATENATE("'Full Data'!",B$4,ROW('Full Data'!B90))))</f>
        <v>At</v>
      </c>
      <c r="C93" s="40" t="str">
        <f ca="1">IF(ISBLANK(INDIRECT(CONCATENATE("'Full Data'!",C$4,ROW('Full Data'!C90)))),"",INDIRECT(CONCATENATE("'Full Data'!",C$4,ROW('Full Data'!C90))))</f>
        <v>astatine</v>
      </c>
      <c r="D93" s="40" t="str">
        <f ca="1">IF(ISBLANK(INDIRECT(CONCATENATE("'Full Data'!",D$4,ROW('Full Data'!D90)))),"",INDIRECT(CONCATENATE("'Full Data'!",D$4,ROW('Full Data'!D90))))</f>
        <v>210</v>
      </c>
      <c r="E93" s="40">
        <f ca="1">IF(ISBLANK(INDIRECT(CONCATENATE("'Full Data'!",E$4,ROW('Full Data'!E90)))),"",INDIRECT(CONCATENATE("'Full Data'!",E$4,ROW('Full Data'!E90))))</f>
        <v>302</v>
      </c>
      <c r="F93" s="40">
        <f ca="1">IF(ISBLANK(INDIRECT(CONCATENATE("'Full Data'!",F$4,ROW('Full Data'!F90)))),"",INDIRECT(CONCATENATE("'Full Data'!",F$4,ROW('Full Data'!F90))))</f>
        <v>337</v>
      </c>
      <c r="G93" s="40" t="str">
        <f ca="1">IF(ISBLANK(INDIRECT(CONCATENATE("'Full Data'!",G$4,ROW('Full Data'!G90)))),"",INDIRECT(CONCATENATE("'Full Data'!",G$4,ROW('Full Data'!G90))))</f>
        <v/>
      </c>
      <c r="H93" s="40">
        <f ca="1">IF(ISBLANK(INDIRECT(CONCATENATE("'Full Data'!",H$4,ROW('Full Data'!H90)))),"",INDIRECT(CONCATENATE("'Full Data'!",H$4,ROW('Full Data'!H90))))</f>
        <v>2.2000000000000002</v>
      </c>
      <c r="I93" s="40">
        <f ca="1">IF(ISBLANK(INDIRECT(CONCATENATE("'Full Data'!",I$4,ROW('Full Data'!I90)))),"",INDIRECT(CONCATENATE("'Full Data'!",I$4,ROW('Full Data'!I90))))</f>
        <v>917</v>
      </c>
      <c r="J93" s="40">
        <f ca="1">IF(ISBLANK(INDIRECT(CONCATENATE("'Full Data'!",J$4,ROW('Full Data'!J90)))),"",INDIRECT(CONCATENATE("'Full Data'!",J$4,ROW('Full Data'!J90))))</f>
        <v>270</v>
      </c>
      <c r="K93" s="40" t="str">
        <f ca="1">IF(ISBLANK(INDIRECT(CONCATENATE("'Full Data'!",K$4,ROW('Full Data'!K90)))),"",INDIRECT(CONCATENATE("'Full Data'!",K$4,ROW('Full Data'!K90))))</f>
        <v/>
      </c>
      <c r="L93" s="41" t="str">
        <f ca="1">IF(ISBLANK(INDIRECT(CONCATENATE("'Full Data'!",L$4,ROW('Full Data'!L90)))),"",INDIRECT(CONCATENATE("'Full Data'!",L$4,ROW('Full Data'!L90))))</f>
        <v/>
      </c>
      <c r="M93" s="32"/>
      <c r="N93" s="42"/>
      <c r="O93" s="42"/>
      <c r="P93" s="42"/>
      <c r="Q93" s="42"/>
      <c r="R93" s="42"/>
      <c r="S93" s="42"/>
      <c r="T93" s="32"/>
      <c r="U93" s="32"/>
      <c r="V93" s="32"/>
      <c r="W93" s="32"/>
      <c r="X93" s="32"/>
      <c r="Y93" s="32"/>
      <c r="Z93" s="32"/>
    </row>
    <row r="94" spans="1:26" ht="12.75" customHeight="1" x14ac:dyDescent="0.2">
      <c r="A94" s="40">
        <f ca="1">IF(ISBLANK(INDIRECT(CONCATENATE("'Full Data'!",A$4,ROW('Full Data'!A91)))),"",INDIRECT(CONCATENATE("'Full Data'!",A$4,ROW('Full Data'!A91))))</f>
        <v>86</v>
      </c>
      <c r="B94" s="40" t="str">
        <f ca="1">IF(ISBLANK(INDIRECT(CONCATENATE("'Full Data'!",B$4,ROW('Full Data'!B91)))),"",INDIRECT(CONCATENATE("'Full Data'!",B$4,ROW('Full Data'!B91))))</f>
        <v>Rn</v>
      </c>
      <c r="C94" s="40" t="str">
        <f ca="1">IF(ISBLANK(INDIRECT(CONCATENATE("'Full Data'!",C$4,ROW('Full Data'!C91)))),"",INDIRECT(CONCATENATE("'Full Data'!",C$4,ROW('Full Data'!C91))))</f>
        <v>radon</v>
      </c>
      <c r="D94" s="40" t="str">
        <f ca="1">IF(ISBLANK(INDIRECT(CONCATENATE("'Full Data'!",D$4,ROW('Full Data'!D91)))),"",INDIRECT(CONCATENATE("'Full Data'!",D$4,ROW('Full Data'!D91))))</f>
        <v>222</v>
      </c>
      <c r="E94" s="40">
        <f ca="1">IF(ISBLANK(INDIRECT(CONCATENATE("'Full Data'!",E$4,ROW('Full Data'!E91)))),"",INDIRECT(CONCATENATE("'Full Data'!",E$4,ROW('Full Data'!E91))))</f>
        <v>-71</v>
      </c>
      <c r="F94" s="40">
        <f ca="1">IF(ISBLANK(INDIRECT(CONCATENATE("'Full Data'!",F$4,ROW('Full Data'!F91)))),"",INDIRECT(CONCATENATE("'Full Data'!",F$4,ROW('Full Data'!F91))))</f>
        <v>-61.8</v>
      </c>
      <c r="G94" s="40">
        <f ca="1">IF(ISBLANK(INDIRECT(CONCATENATE("'Full Data'!",G$4,ROW('Full Data'!G91)))),"",INDIRECT(CONCATENATE("'Full Data'!",G$4,ROW('Full Data'!G91))))</f>
        <v>9.7300000000000008E-3</v>
      </c>
      <c r="H94" s="40" t="str">
        <f ca="1">IF(ISBLANK(INDIRECT(CONCATENATE("'Full Data'!",H$4,ROW('Full Data'!H91)))),"",INDIRECT(CONCATENATE("'Full Data'!",H$4,ROW('Full Data'!H91))))</f>
        <v/>
      </c>
      <c r="I94" s="40">
        <f ca="1">IF(ISBLANK(INDIRECT(CONCATENATE("'Full Data'!",I$4,ROW('Full Data'!I91)))),"",INDIRECT(CONCATENATE("'Full Data'!",I$4,ROW('Full Data'!I91))))</f>
        <v>1037</v>
      </c>
      <c r="J94" s="56" t="str">
        <f ca="1">IF(ISBLANK(INDIRECT(CONCATENATE("'Full Data'!",J$4,ROW('Full Data'!J91)))),"",INDIRECT(CONCATENATE("'Full Data'!",J$4,ROW('Full Data'!J91))))</f>
        <v>&lt;0</v>
      </c>
      <c r="K94" s="40" t="str">
        <f ca="1">IF(ISBLANK(INDIRECT(CONCATENATE("'Full Data'!",K$4,ROW('Full Data'!K91)))),"",INDIRECT(CONCATENATE("'Full Data'!",K$4,ROW('Full Data'!K91))))</f>
        <v/>
      </c>
      <c r="L94" s="41" t="str">
        <f ca="1">IF(ISBLANK(INDIRECT(CONCATENATE("'Full Data'!",L$4,ROW('Full Data'!L91)))),"",INDIRECT(CONCATENATE("'Full Data'!",L$4,ROW('Full Data'!L91))))</f>
        <v>0</v>
      </c>
      <c r="M94" s="32"/>
      <c r="N94" s="42"/>
      <c r="O94" s="42"/>
      <c r="P94" s="42"/>
      <c r="Q94" s="42"/>
      <c r="R94" s="42"/>
      <c r="S94" s="42"/>
      <c r="T94" s="32"/>
      <c r="U94" s="32"/>
      <c r="V94" s="32"/>
      <c r="W94" s="32"/>
      <c r="X94" s="32"/>
      <c r="Y94" s="32"/>
      <c r="Z94" s="32"/>
    </row>
    <row r="95" spans="1:26" ht="12.75" customHeight="1" x14ac:dyDescent="0.2">
      <c r="A95" s="40">
        <f ca="1">IF(ISBLANK(INDIRECT(CONCATENATE("'Full Data'!",A$4,ROW('Full Data'!A92)))),"",INDIRECT(CONCATENATE("'Full Data'!",A$4,ROW('Full Data'!A92))))</f>
        <v>87</v>
      </c>
      <c r="B95" s="40" t="str">
        <f ca="1">IF(ISBLANK(INDIRECT(CONCATENATE("'Full Data'!",B$4,ROW('Full Data'!B92)))),"",INDIRECT(CONCATENATE("'Full Data'!",B$4,ROW('Full Data'!B92))))</f>
        <v>Fr</v>
      </c>
      <c r="C95" s="40" t="str">
        <f ca="1">IF(ISBLANK(INDIRECT(CONCATENATE("'Full Data'!",C$4,ROW('Full Data'!C92)))),"",INDIRECT(CONCATENATE("'Full Data'!",C$4,ROW('Full Data'!C92))))</f>
        <v>francium</v>
      </c>
      <c r="D95" s="40" t="str">
        <f ca="1">IF(ISBLANK(INDIRECT(CONCATENATE("'Full Data'!",D$4,ROW('Full Data'!D92)))),"",INDIRECT(CONCATENATE("'Full Data'!",D$4,ROW('Full Data'!D92))))</f>
        <v>223</v>
      </c>
      <c r="E95" s="40">
        <f ca="1">IF(ISBLANK(INDIRECT(CONCATENATE("'Full Data'!",E$4,ROW('Full Data'!E92)))),"",INDIRECT(CONCATENATE("'Full Data'!",E$4,ROW('Full Data'!E92))))</f>
        <v>27</v>
      </c>
      <c r="F95" s="40">
        <f ca="1">IF(ISBLANK(INDIRECT(CONCATENATE("'Full Data'!",F$4,ROW('Full Data'!F92)))),"",INDIRECT(CONCATENATE("'Full Data'!",F$4,ROW('Full Data'!F92))))</f>
        <v>677</v>
      </c>
      <c r="G95" s="40" t="str">
        <f ca="1">IF(ISBLANK(INDIRECT(CONCATENATE("'Full Data'!",G$4,ROW('Full Data'!G92)))),"",INDIRECT(CONCATENATE("'Full Data'!",G$4,ROW('Full Data'!G92))))</f>
        <v/>
      </c>
      <c r="H95" s="40">
        <f ca="1">IF(ISBLANK(INDIRECT(CONCATENATE("'Full Data'!",H$4,ROW('Full Data'!H92)))),"",INDIRECT(CONCATENATE("'Full Data'!",H$4,ROW('Full Data'!H92))))</f>
        <v>0.7</v>
      </c>
      <c r="I95" s="40">
        <f ca="1">IF(ISBLANK(INDIRECT(CONCATENATE("'Full Data'!",I$4,ROW('Full Data'!I92)))),"",INDIRECT(CONCATENATE("'Full Data'!",I$4,ROW('Full Data'!I92))))</f>
        <v>380</v>
      </c>
      <c r="J95" s="40">
        <f ca="1">IF(ISBLANK(INDIRECT(CONCATENATE("'Full Data'!",J$4,ROW('Full Data'!J92)))),"",INDIRECT(CONCATENATE("'Full Data'!",J$4,ROW('Full Data'!J92))))</f>
        <v>44</v>
      </c>
      <c r="K95" s="40" t="str">
        <f ca="1">IF(ISBLANK(INDIRECT(CONCATENATE("'Full Data'!",K$4,ROW('Full Data'!K92)))),"",INDIRECT(CONCATENATE("'Full Data'!",K$4,ROW('Full Data'!K92))))</f>
        <v/>
      </c>
      <c r="L95" s="41" t="str">
        <f ca="1">IF(ISBLANK(INDIRECT(CONCATENATE("'Full Data'!",L$4,ROW('Full Data'!L92)))),"",INDIRECT(CONCATENATE("'Full Data'!",L$4,ROW('Full Data'!L92))))</f>
        <v>+1</v>
      </c>
      <c r="M95" s="32"/>
      <c r="N95" s="42"/>
      <c r="O95" s="42"/>
      <c r="P95" s="42"/>
      <c r="Q95" s="42"/>
      <c r="R95" s="42"/>
      <c r="S95" s="42"/>
      <c r="T95" s="32"/>
      <c r="U95" s="32"/>
      <c r="V95" s="32"/>
      <c r="W95" s="32"/>
      <c r="X95" s="32"/>
      <c r="Y95" s="32"/>
      <c r="Z95" s="32"/>
    </row>
    <row r="96" spans="1:26" ht="12.75" customHeight="1" x14ac:dyDescent="0.2">
      <c r="A96" s="40">
        <f ca="1">IF(ISBLANK(INDIRECT(CONCATENATE("'Full Data'!",A$4,ROW('Full Data'!A93)))),"",INDIRECT(CONCATENATE("'Full Data'!",A$4,ROW('Full Data'!A93))))</f>
        <v>88</v>
      </c>
      <c r="B96" s="40" t="str">
        <f ca="1">IF(ISBLANK(INDIRECT(CONCATENATE("'Full Data'!",B$4,ROW('Full Data'!B93)))),"",INDIRECT(CONCATENATE("'Full Data'!",B$4,ROW('Full Data'!B93))))</f>
        <v>Ra</v>
      </c>
      <c r="C96" s="40" t="str">
        <f ca="1">IF(ISBLANK(INDIRECT(CONCATENATE("'Full Data'!",C$4,ROW('Full Data'!C93)))),"",INDIRECT(CONCATENATE("'Full Data'!",C$4,ROW('Full Data'!C93))))</f>
        <v>radium</v>
      </c>
      <c r="D96" s="40" t="str">
        <f ca="1">IF(ISBLANK(INDIRECT(CONCATENATE("'Full Data'!",D$4,ROW('Full Data'!D93)))),"",INDIRECT(CONCATENATE("'Full Data'!",D$4,ROW('Full Data'!D93))))</f>
        <v>226</v>
      </c>
      <c r="E96" s="40">
        <f ca="1">IF(ISBLANK(INDIRECT(CONCATENATE("'Full Data'!",E$4,ROW('Full Data'!E93)))),"",INDIRECT(CONCATENATE("'Full Data'!",E$4,ROW('Full Data'!E93))))</f>
        <v>700</v>
      </c>
      <c r="F96" s="40">
        <f ca="1">IF(ISBLANK(INDIRECT(CONCATENATE("'Full Data'!",F$4,ROW('Full Data'!F93)))),"",INDIRECT(CONCATENATE("'Full Data'!",F$4,ROW('Full Data'!F93))))</f>
        <v>1140</v>
      </c>
      <c r="G96" s="40">
        <f ca="1">IF(ISBLANK(INDIRECT(CONCATENATE("'Full Data'!",G$4,ROW('Full Data'!G93)))),"",INDIRECT(CONCATENATE("'Full Data'!",G$4,ROW('Full Data'!G93))))</f>
        <v>5</v>
      </c>
      <c r="H96" s="40">
        <f ca="1">IF(ISBLANK(INDIRECT(CONCATENATE("'Full Data'!",H$4,ROW('Full Data'!H93)))),"",INDIRECT(CONCATENATE("'Full Data'!",H$4,ROW('Full Data'!H93))))</f>
        <v>0.9</v>
      </c>
      <c r="I96" s="40">
        <f ca="1">IF(ISBLANK(INDIRECT(CONCATENATE("'Full Data'!",I$4,ROW('Full Data'!I93)))),"",INDIRECT(CONCATENATE("'Full Data'!",I$4,ROW('Full Data'!I93))))</f>
        <v>509</v>
      </c>
      <c r="J96" s="40" t="str">
        <f ca="1">IF(ISBLANK(INDIRECT(CONCATENATE("'Full Data'!",J$4,ROW('Full Data'!J93)))),"",INDIRECT(CONCATENATE("'Full Data'!",J$4,ROW('Full Data'!J93))))</f>
        <v/>
      </c>
      <c r="K96" s="40" t="str">
        <f ca="1">IF(ISBLANK(INDIRECT(CONCATENATE("'Full Data'!",K$4,ROW('Full Data'!K93)))),"",INDIRECT(CONCATENATE("'Full Data'!",K$4,ROW('Full Data'!K93))))</f>
        <v/>
      </c>
      <c r="L96" s="41" t="str">
        <f ca="1">IF(ISBLANK(INDIRECT(CONCATENATE("'Full Data'!",L$4,ROW('Full Data'!L93)))),"",INDIRECT(CONCATENATE("'Full Data'!",L$4,ROW('Full Data'!L93))))</f>
        <v>+2</v>
      </c>
      <c r="M96" s="32"/>
      <c r="N96" s="42"/>
      <c r="O96" s="42"/>
      <c r="P96" s="42"/>
      <c r="Q96" s="42"/>
      <c r="R96" s="42"/>
      <c r="S96" s="42"/>
      <c r="T96" s="32"/>
      <c r="U96" s="32"/>
      <c r="V96" s="32"/>
      <c r="W96" s="32"/>
      <c r="X96" s="32"/>
      <c r="Y96" s="32"/>
      <c r="Z96" s="32"/>
    </row>
    <row r="97" spans="1:26" ht="12.75" customHeight="1" x14ac:dyDescent="0.2">
      <c r="A97" s="40">
        <f ca="1">IF(ISBLANK(INDIRECT(CONCATENATE("'Full Data'!",A$4,ROW('Full Data'!A94)))),"",INDIRECT(CONCATENATE("'Full Data'!",A$4,ROW('Full Data'!A94))))</f>
        <v>89</v>
      </c>
      <c r="B97" s="40" t="str">
        <f ca="1">IF(ISBLANK(INDIRECT(CONCATENATE("'Full Data'!",B$4,ROW('Full Data'!B94)))),"",INDIRECT(CONCATENATE("'Full Data'!",B$4,ROW('Full Data'!B94))))</f>
        <v>Ac</v>
      </c>
      <c r="C97" s="40" t="str">
        <f ca="1">IF(ISBLANK(INDIRECT(CONCATENATE("'Full Data'!",C$4,ROW('Full Data'!C94)))),"",INDIRECT(CONCATENATE("'Full Data'!",C$4,ROW('Full Data'!C94))))</f>
        <v>actinium</v>
      </c>
      <c r="D97" s="40" t="str">
        <f ca="1">IF(ISBLANK(INDIRECT(CONCATENATE("'Full Data'!",D$4,ROW('Full Data'!D94)))),"",INDIRECT(CONCATENATE("'Full Data'!",D$4,ROW('Full Data'!D94))))</f>
        <v>227</v>
      </c>
      <c r="E97" s="40">
        <f ca="1">IF(ISBLANK(INDIRECT(CONCATENATE("'Full Data'!",E$4,ROW('Full Data'!E94)))),"",INDIRECT(CONCATENATE("'Full Data'!",E$4,ROW('Full Data'!E94))))</f>
        <v>1050</v>
      </c>
      <c r="F97" s="40">
        <f ca="1">IF(ISBLANK(INDIRECT(CONCATENATE("'Full Data'!",F$4,ROW('Full Data'!F94)))),"",INDIRECT(CONCATENATE("'Full Data'!",F$4,ROW('Full Data'!F94))))</f>
        <v>3200</v>
      </c>
      <c r="G97" s="40">
        <f ca="1">IF(ISBLANK(INDIRECT(CONCATENATE("'Full Data'!",G$4,ROW('Full Data'!G94)))),"",INDIRECT(CONCATENATE("'Full Data'!",G$4,ROW('Full Data'!G94))))</f>
        <v>10.1</v>
      </c>
      <c r="H97" s="40">
        <f ca="1">IF(ISBLANK(INDIRECT(CONCATENATE("'Full Data'!",H$4,ROW('Full Data'!H94)))),"",INDIRECT(CONCATENATE("'Full Data'!",H$4,ROW('Full Data'!H94))))</f>
        <v>1.1000000000000001</v>
      </c>
      <c r="I97" s="40">
        <f ca="1">IF(ISBLANK(INDIRECT(CONCATENATE("'Full Data'!",I$4,ROW('Full Data'!I94)))),"",INDIRECT(CONCATENATE("'Full Data'!",I$4,ROW('Full Data'!I94))))</f>
        <v>499</v>
      </c>
      <c r="J97" s="40" t="str">
        <f ca="1">IF(ISBLANK(INDIRECT(CONCATENATE("'Full Data'!",J$4,ROW('Full Data'!J94)))),"",INDIRECT(CONCATENATE("'Full Data'!",J$4,ROW('Full Data'!J94))))</f>
        <v/>
      </c>
      <c r="K97" s="40" t="str">
        <f ca="1">IF(ISBLANK(INDIRECT(CONCATENATE("'Full Data'!",K$4,ROW('Full Data'!K94)))),"",INDIRECT(CONCATENATE("'Full Data'!",K$4,ROW('Full Data'!K94))))</f>
        <v/>
      </c>
      <c r="L97" s="41" t="str">
        <f ca="1">IF(ISBLANK(INDIRECT(CONCATENATE("'Full Data'!",L$4,ROW('Full Data'!L94)))),"",INDIRECT(CONCATENATE("'Full Data'!",L$4,ROW('Full Data'!L94))))</f>
        <v>+3</v>
      </c>
      <c r="M97" s="32"/>
      <c r="N97" s="42"/>
      <c r="O97" s="42"/>
      <c r="P97" s="42"/>
      <c r="Q97" s="42"/>
      <c r="R97" s="42"/>
      <c r="S97" s="42"/>
      <c r="T97" s="32"/>
      <c r="U97" s="32"/>
      <c r="V97" s="32"/>
      <c r="W97" s="32"/>
      <c r="X97" s="32"/>
      <c r="Y97" s="32"/>
      <c r="Z97" s="32"/>
    </row>
    <row r="98" spans="1:26" ht="12.75" customHeight="1" x14ac:dyDescent="0.2">
      <c r="A98" s="40">
        <f ca="1">IF(ISBLANK(INDIRECT(CONCATENATE("'Full Data'!",A$4,ROW('Full Data'!A95)))),"",INDIRECT(CONCATENATE("'Full Data'!",A$4,ROW('Full Data'!A95))))</f>
        <v>90</v>
      </c>
      <c r="B98" s="40" t="str">
        <f ca="1">IF(ISBLANK(INDIRECT(CONCATENATE("'Full Data'!",B$4,ROW('Full Data'!B95)))),"",INDIRECT(CONCATENATE("'Full Data'!",B$4,ROW('Full Data'!B95))))</f>
        <v>Th</v>
      </c>
      <c r="C98" s="40" t="str">
        <f ca="1">IF(ISBLANK(INDIRECT(CONCATENATE("'Full Data'!",C$4,ROW('Full Data'!C95)))),"",INDIRECT(CONCATENATE("'Full Data'!",C$4,ROW('Full Data'!C95))))</f>
        <v>thorium</v>
      </c>
      <c r="D98" s="40" t="str">
        <f ca="1">IF(ISBLANK(INDIRECT(CONCATENATE("'Full Data'!",D$4,ROW('Full Data'!D95)))),"",INDIRECT(CONCATENATE("'Full Data'!",D$4,ROW('Full Data'!D95))))</f>
        <v>232.0</v>
      </c>
      <c r="E98" s="40">
        <f ca="1">IF(ISBLANK(INDIRECT(CONCATENATE("'Full Data'!",E$4,ROW('Full Data'!E95)))),"",INDIRECT(CONCATENATE("'Full Data'!",E$4,ROW('Full Data'!E95))))</f>
        <v>1750</v>
      </c>
      <c r="F98" s="40">
        <f ca="1">IF(ISBLANK(INDIRECT(CONCATENATE("'Full Data'!",F$4,ROW('Full Data'!F95)))),"",INDIRECT(CONCATENATE("'Full Data'!",F$4,ROW('Full Data'!F95))))</f>
        <v>4790</v>
      </c>
      <c r="G98" s="40">
        <f ca="1">IF(ISBLANK(INDIRECT(CONCATENATE("'Full Data'!",G$4,ROW('Full Data'!G95)))),"",INDIRECT(CONCATENATE("'Full Data'!",G$4,ROW('Full Data'!G95))))</f>
        <v>11.7</v>
      </c>
      <c r="H98" s="40">
        <f ca="1">IF(ISBLANK(INDIRECT(CONCATENATE("'Full Data'!",H$4,ROW('Full Data'!H95)))),"",INDIRECT(CONCATENATE("'Full Data'!",H$4,ROW('Full Data'!H95))))</f>
        <v>1.3</v>
      </c>
      <c r="I98" s="40">
        <f ca="1">IF(ISBLANK(INDIRECT(CONCATENATE("'Full Data'!",I$4,ROW('Full Data'!I95)))),"",INDIRECT(CONCATENATE("'Full Data'!",I$4,ROW('Full Data'!I95))))</f>
        <v>587</v>
      </c>
      <c r="J98" s="40" t="str">
        <f ca="1">IF(ISBLANK(INDIRECT(CONCATENATE("'Full Data'!",J$4,ROW('Full Data'!J95)))),"",INDIRECT(CONCATENATE("'Full Data'!",J$4,ROW('Full Data'!J95))))</f>
        <v/>
      </c>
      <c r="K98" s="40" t="str">
        <f ca="1">IF(ISBLANK(INDIRECT(CONCATENATE("'Full Data'!",K$4,ROW('Full Data'!K95)))),"",INDIRECT(CONCATENATE("'Full Data'!",K$4,ROW('Full Data'!K95))))</f>
        <v/>
      </c>
      <c r="L98" s="41" t="str">
        <f ca="1">IF(ISBLANK(INDIRECT(CONCATENATE("'Full Data'!",L$4,ROW('Full Data'!L95)))),"",INDIRECT(CONCATENATE("'Full Data'!",L$4,ROW('Full Data'!L95))))</f>
        <v>+4</v>
      </c>
      <c r="M98" s="32"/>
      <c r="N98" s="42"/>
      <c r="O98" s="42"/>
      <c r="P98" s="42"/>
      <c r="Q98" s="42"/>
      <c r="R98" s="42"/>
      <c r="S98" s="42"/>
      <c r="T98" s="32"/>
      <c r="U98" s="32"/>
      <c r="V98" s="32"/>
      <c r="W98" s="32"/>
      <c r="X98" s="32"/>
      <c r="Y98" s="32"/>
      <c r="Z98" s="32"/>
    </row>
    <row r="99" spans="1:26" ht="12.75" customHeight="1" x14ac:dyDescent="0.2">
      <c r="A99" s="40">
        <f ca="1">IF(ISBLANK(INDIRECT(CONCATENATE("'Full Data'!",A$4,ROW('Full Data'!A96)))),"",INDIRECT(CONCATENATE("'Full Data'!",A$4,ROW('Full Data'!A96))))</f>
        <v>91</v>
      </c>
      <c r="B99" s="40" t="str">
        <f ca="1">IF(ISBLANK(INDIRECT(CONCATENATE("'Full Data'!",B$4,ROW('Full Data'!B96)))),"",INDIRECT(CONCATENATE("'Full Data'!",B$4,ROW('Full Data'!B96))))</f>
        <v>Pa</v>
      </c>
      <c r="C99" s="40" t="str">
        <f ca="1">IF(ISBLANK(INDIRECT(CONCATENATE("'Full Data'!",C$4,ROW('Full Data'!C96)))),"",INDIRECT(CONCATENATE("'Full Data'!",C$4,ROW('Full Data'!C96))))</f>
        <v>protactinium</v>
      </c>
      <c r="D99" s="40" t="str">
        <f ca="1">IF(ISBLANK(INDIRECT(CONCATENATE("'Full Data'!",D$4,ROW('Full Data'!D96)))),"",INDIRECT(CONCATENATE("'Full Data'!",D$4,ROW('Full Data'!D96))))</f>
        <v>231.0</v>
      </c>
      <c r="E99" s="40">
        <f ca="1">IF(ISBLANK(INDIRECT(CONCATENATE("'Full Data'!",E$4,ROW('Full Data'!E96)))),"",INDIRECT(CONCATENATE("'Full Data'!",E$4,ROW('Full Data'!E96))))</f>
        <v>1570</v>
      </c>
      <c r="F99" s="40">
        <f ca="1">IF(ISBLANK(INDIRECT(CONCATENATE("'Full Data'!",F$4,ROW('Full Data'!F96)))),"",INDIRECT(CONCATENATE("'Full Data'!",F$4,ROW('Full Data'!F96))))</f>
        <v>4000</v>
      </c>
      <c r="G99" s="40">
        <f ca="1">IF(ISBLANK(INDIRECT(CONCATENATE("'Full Data'!",G$4,ROW('Full Data'!G96)))),"",INDIRECT(CONCATENATE("'Full Data'!",G$4,ROW('Full Data'!G96))))</f>
        <v>15.4</v>
      </c>
      <c r="H99" s="40">
        <f ca="1">IF(ISBLANK(INDIRECT(CONCATENATE("'Full Data'!",H$4,ROW('Full Data'!H96)))),"",INDIRECT(CONCATENATE("'Full Data'!",H$4,ROW('Full Data'!H96))))</f>
        <v>1.5</v>
      </c>
      <c r="I99" s="40">
        <f ca="1">IF(ISBLANK(INDIRECT(CONCATENATE("'Full Data'!",I$4,ROW('Full Data'!I96)))),"",INDIRECT(CONCATENATE("'Full Data'!",I$4,ROW('Full Data'!I96))))</f>
        <v>568</v>
      </c>
      <c r="J99" s="40" t="str">
        <f ca="1">IF(ISBLANK(INDIRECT(CONCATENATE("'Full Data'!",J$4,ROW('Full Data'!J96)))),"",INDIRECT(CONCATENATE("'Full Data'!",J$4,ROW('Full Data'!J96))))</f>
        <v/>
      </c>
      <c r="K99" s="40" t="str">
        <f ca="1">IF(ISBLANK(INDIRECT(CONCATENATE("'Full Data'!",K$4,ROW('Full Data'!K96)))),"",INDIRECT(CONCATENATE("'Full Data'!",K$4,ROW('Full Data'!K96))))</f>
        <v/>
      </c>
      <c r="L99" s="41" t="str">
        <f ca="1">IF(ISBLANK(INDIRECT(CONCATENATE("'Full Data'!",L$4,ROW('Full Data'!L96)))),"",INDIRECT(CONCATENATE("'Full Data'!",L$4,ROW('Full Data'!L96))))</f>
        <v>+5,4</v>
      </c>
      <c r="M99" s="32"/>
      <c r="N99" s="42"/>
      <c r="O99" s="42"/>
      <c r="P99" s="42"/>
      <c r="Q99" s="42"/>
      <c r="R99" s="42"/>
      <c r="S99" s="42"/>
      <c r="T99" s="32"/>
      <c r="U99" s="32"/>
      <c r="V99" s="32"/>
      <c r="W99" s="32"/>
      <c r="X99" s="32"/>
      <c r="Y99" s="32"/>
      <c r="Z99" s="32"/>
    </row>
    <row r="100" spans="1:26" ht="12.75" customHeight="1" x14ac:dyDescent="0.2">
      <c r="A100" s="40">
        <f ca="1">IF(ISBLANK(INDIRECT(CONCATENATE("'Full Data'!",A$4,ROW('Full Data'!A97)))),"",INDIRECT(CONCATENATE("'Full Data'!",A$4,ROW('Full Data'!A97))))</f>
        <v>92</v>
      </c>
      <c r="B100" s="40" t="str">
        <f ca="1">IF(ISBLANK(INDIRECT(CONCATENATE("'Full Data'!",B$4,ROW('Full Data'!B97)))),"",INDIRECT(CONCATENATE("'Full Data'!",B$4,ROW('Full Data'!B97))))</f>
        <v>U</v>
      </c>
      <c r="C100" s="40" t="str">
        <f ca="1">IF(ISBLANK(INDIRECT(CONCATENATE("'Full Data'!",C$4,ROW('Full Data'!C97)))),"",INDIRECT(CONCATENATE("'Full Data'!",C$4,ROW('Full Data'!C97))))</f>
        <v>uranium</v>
      </c>
      <c r="D100" s="40" t="str">
        <f ca="1">IF(ISBLANK(INDIRECT(CONCATENATE("'Full Data'!",D$4,ROW('Full Data'!D97)))),"",INDIRECT(CONCATENATE("'Full Data'!",D$4,ROW('Full Data'!D97))))</f>
        <v>238.0</v>
      </c>
      <c r="E100" s="40">
        <f ca="1">IF(ISBLANK(INDIRECT(CONCATENATE("'Full Data'!",E$4,ROW('Full Data'!E97)))),"",INDIRECT(CONCATENATE("'Full Data'!",E$4,ROW('Full Data'!E97))))</f>
        <v>1132</v>
      </c>
      <c r="F100" s="40">
        <f ca="1">IF(ISBLANK(INDIRECT(CONCATENATE("'Full Data'!",F$4,ROW('Full Data'!F97)))),"",INDIRECT(CONCATENATE("'Full Data'!",F$4,ROW('Full Data'!F97))))</f>
        <v>3818</v>
      </c>
      <c r="G100" s="40">
        <f ca="1">IF(ISBLANK(INDIRECT(CONCATENATE("'Full Data'!",G$4,ROW('Full Data'!G97)))),"",INDIRECT(CONCATENATE("'Full Data'!",G$4,ROW('Full Data'!G97))))</f>
        <v>19</v>
      </c>
      <c r="H100" s="40">
        <f ca="1">IF(ISBLANK(INDIRECT(CONCATENATE("'Full Data'!",H$4,ROW('Full Data'!H97)))),"",INDIRECT(CONCATENATE("'Full Data'!",H$4,ROW('Full Data'!H97))))</f>
        <v>1.38</v>
      </c>
      <c r="I100" s="40">
        <f ca="1">IF(ISBLANK(INDIRECT(CONCATENATE("'Full Data'!",I$4,ROW('Full Data'!I97)))),"",INDIRECT(CONCATENATE("'Full Data'!",I$4,ROW('Full Data'!I97))))</f>
        <v>598</v>
      </c>
      <c r="J100" s="40" t="str">
        <f ca="1">IF(ISBLANK(INDIRECT(CONCATENATE("'Full Data'!",J$4,ROW('Full Data'!J97)))),"",INDIRECT(CONCATENATE("'Full Data'!",J$4,ROW('Full Data'!J97))))</f>
        <v/>
      </c>
      <c r="K100" s="40" t="str">
        <f ca="1">IF(ISBLANK(INDIRECT(CONCATENATE("'Full Data'!",K$4,ROW('Full Data'!K97)))),"",INDIRECT(CONCATENATE("'Full Data'!",K$4,ROW('Full Data'!K97))))</f>
        <v/>
      </c>
      <c r="L100" s="41" t="str">
        <f ca="1">IF(ISBLANK(INDIRECT(CONCATENATE("'Full Data'!",L$4,ROW('Full Data'!L97)))),"",INDIRECT(CONCATENATE("'Full Data'!",L$4,ROW('Full Data'!L97))))</f>
        <v>+6,3,4,5</v>
      </c>
      <c r="M100" s="32"/>
      <c r="N100" s="42"/>
      <c r="O100" s="42"/>
      <c r="P100" s="42"/>
      <c r="Q100" s="42"/>
      <c r="R100" s="42"/>
      <c r="S100" s="42"/>
      <c r="T100" s="32"/>
      <c r="U100" s="32"/>
      <c r="V100" s="32"/>
      <c r="W100" s="32"/>
      <c r="X100" s="32"/>
      <c r="Y100" s="32"/>
      <c r="Z100" s="32"/>
    </row>
    <row r="101" spans="1:26" ht="12.75" customHeight="1" x14ac:dyDescent="0.2">
      <c r="A101" s="40">
        <f ca="1">IF(ISBLANK(INDIRECT(CONCATENATE("'Full Data'!",A$4,ROW('Full Data'!A98)))),"",INDIRECT(CONCATENATE("'Full Data'!",A$4,ROW('Full Data'!A98))))</f>
        <v>93</v>
      </c>
      <c r="B101" s="40" t="str">
        <f ca="1">IF(ISBLANK(INDIRECT(CONCATENATE("'Full Data'!",B$4,ROW('Full Data'!B98)))),"",INDIRECT(CONCATENATE("'Full Data'!",B$4,ROW('Full Data'!B98))))</f>
        <v>Np</v>
      </c>
      <c r="C101" s="40" t="str">
        <f ca="1">IF(ISBLANK(INDIRECT(CONCATENATE("'Full Data'!",C$4,ROW('Full Data'!C98)))),"",INDIRECT(CONCATENATE("'Full Data'!",C$4,ROW('Full Data'!C98))))</f>
        <v>neptunium</v>
      </c>
      <c r="D101" s="40" t="str">
        <f ca="1">IF(ISBLANK(INDIRECT(CONCATENATE("'Full Data'!",D$4,ROW('Full Data'!D98)))),"",INDIRECT(CONCATENATE("'Full Data'!",D$4,ROW('Full Data'!D98))))</f>
        <v>237</v>
      </c>
      <c r="E101" s="40">
        <f ca="1">IF(ISBLANK(INDIRECT(CONCATENATE("'Full Data'!",E$4,ROW('Full Data'!E98)))),"",INDIRECT(CONCATENATE("'Full Data'!",E$4,ROW('Full Data'!E98))))</f>
        <v>640</v>
      </c>
      <c r="F101" s="40">
        <f ca="1">IF(ISBLANK(INDIRECT(CONCATENATE("'Full Data'!",F$4,ROW('Full Data'!F98)))),"",INDIRECT(CONCATENATE("'Full Data'!",F$4,ROW('Full Data'!F98))))</f>
        <v>3900</v>
      </c>
      <c r="G101" s="40">
        <f ca="1">IF(ISBLANK(INDIRECT(CONCATENATE("'Full Data'!",G$4,ROW('Full Data'!G98)))),"",INDIRECT(CONCATENATE("'Full Data'!",G$4,ROW('Full Data'!G98))))</f>
        <v>20.2</v>
      </c>
      <c r="H101" s="40">
        <f ca="1">IF(ISBLANK(INDIRECT(CONCATENATE("'Full Data'!",H$4,ROW('Full Data'!H98)))),"",INDIRECT(CONCATENATE("'Full Data'!",H$4,ROW('Full Data'!H98))))</f>
        <v>1.36</v>
      </c>
      <c r="I101" s="40">
        <f ca="1">IF(ISBLANK(INDIRECT(CONCATENATE("'Full Data'!",I$4,ROW('Full Data'!I98)))),"",INDIRECT(CONCATENATE("'Full Data'!",I$4,ROW('Full Data'!I98))))</f>
        <v>605</v>
      </c>
      <c r="J101" s="40" t="str">
        <f ca="1">IF(ISBLANK(INDIRECT(CONCATENATE("'Full Data'!",J$4,ROW('Full Data'!J98)))),"",INDIRECT(CONCATENATE("'Full Data'!",J$4,ROW('Full Data'!J98))))</f>
        <v/>
      </c>
      <c r="K101" s="40" t="str">
        <f ca="1">IF(ISBLANK(INDIRECT(CONCATENATE("'Full Data'!",K$4,ROW('Full Data'!K98)))),"",INDIRECT(CONCATENATE("'Full Data'!",K$4,ROW('Full Data'!K98))))</f>
        <v/>
      </c>
      <c r="L101" s="41" t="str">
        <f ca="1">IF(ISBLANK(INDIRECT(CONCATENATE("'Full Data'!",L$4,ROW('Full Data'!L98)))),"",INDIRECT(CONCATENATE("'Full Data'!",L$4,ROW('Full Data'!L98))))</f>
        <v>+5,3,4,6</v>
      </c>
      <c r="M101" s="32"/>
      <c r="N101" s="42"/>
      <c r="O101" s="42"/>
      <c r="P101" s="42"/>
      <c r="Q101" s="42"/>
      <c r="R101" s="42"/>
      <c r="S101" s="42"/>
      <c r="T101" s="32"/>
      <c r="U101" s="32"/>
      <c r="V101" s="32"/>
      <c r="W101" s="32"/>
      <c r="X101" s="32"/>
      <c r="Y101" s="32"/>
      <c r="Z101" s="32"/>
    </row>
    <row r="102" spans="1:26" ht="12.75" customHeight="1" x14ac:dyDescent="0.2">
      <c r="A102" s="40">
        <f ca="1">IF(ISBLANK(INDIRECT(CONCATENATE("'Full Data'!",A$4,ROW('Full Data'!A99)))),"",INDIRECT(CONCATENATE("'Full Data'!",A$4,ROW('Full Data'!A99))))</f>
        <v>94</v>
      </c>
      <c r="B102" s="40" t="str">
        <f ca="1">IF(ISBLANK(INDIRECT(CONCATENATE("'Full Data'!",B$4,ROW('Full Data'!B99)))),"",INDIRECT(CONCATENATE("'Full Data'!",B$4,ROW('Full Data'!B99))))</f>
        <v>Pu</v>
      </c>
      <c r="C102" s="40" t="str">
        <f ca="1">IF(ISBLANK(INDIRECT(CONCATENATE("'Full Data'!",C$4,ROW('Full Data'!C99)))),"",INDIRECT(CONCATENATE("'Full Data'!",C$4,ROW('Full Data'!C99))))</f>
        <v>plutonium</v>
      </c>
      <c r="D102" s="40" t="str">
        <f ca="1">IF(ISBLANK(INDIRECT(CONCATENATE("'Full Data'!",D$4,ROW('Full Data'!D99)))),"",INDIRECT(CONCATENATE("'Full Data'!",D$4,ROW('Full Data'!D99))))</f>
        <v>244</v>
      </c>
      <c r="E102" s="40">
        <f ca="1">IF(ISBLANK(INDIRECT(CONCATENATE("'Full Data'!",E$4,ROW('Full Data'!E99)))),"",INDIRECT(CONCATENATE("'Full Data'!",E$4,ROW('Full Data'!E99))))</f>
        <v>641</v>
      </c>
      <c r="F102" s="40">
        <f ca="1">IF(ISBLANK(INDIRECT(CONCATENATE("'Full Data'!",F$4,ROW('Full Data'!F99)))),"",INDIRECT(CONCATENATE("'Full Data'!",F$4,ROW('Full Data'!F99))))</f>
        <v>3232</v>
      </c>
      <c r="G102" s="40">
        <f ca="1">IF(ISBLANK(INDIRECT(CONCATENATE("'Full Data'!",G$4,ROW('Full Data'!G99)))),"",INDIRECT(CONCATENATE("'Full Data'!",G$4,ROW('Full Data'!G99))))</f>
        <v>19.8</v>
      </c>
      <c r="H102" s="40">
        <f ca="1">IF(ISBLANK(INDIRECT(CONCATENATE("'Full Data'!",H$4,ROW('Full Data'!H99)))),"",INDIRECT(CONCATENATE("'Full Data'!",H$4,ROW('Full Data'!H99))))</f>
        <v>1.28</v>
      </c>
      <c r="I102" s="40">
        <f ca="1">IF(ISBLANK(INDIRECT(CONCATENATE("'Full Data'!",I$4,ROW('Full Data'!I99)))),"",INDIRECT(CONCATENATE("'Full Data'!",I$4,ROW('Full Data'!I99))))</f>
        <v>585</v>
      </c>
      <c r="J102" s="40" t="str">
        <f ca="1">IF(ISBLANK(INDIRECT(CONCATENATE("'Full Data'!",J$4,ROW('Full Data'!J99)))),"",INDIRECT(CONCATENATE("'Full Data'!",J$4,ROW('Full Data'!J99))))</f>
        <v/>
      </c>
      <c r="K102" s="40" t="str">
        <f ca="1">IF(ISBLANK(INDIRECT(CONCATENATE("'Full Data'!",K$4,ROW('Full Data'!K99)))),"",INDIRECT(CONCATENATE("'Full Data'!",K$4,ROW('Full Data'!K99))))</f>
        <v/>
      </c>
      <c r="L102" s="41" t="str">
        <f ca="1">IF(ISBLANK(INDIRECT(CONCATENATE("'Full Data'!",L$4,ROW('Full Data'!L99)))),"",INDIRECT(CONCATENATE("'Full Data'!",L$4,ROW('Full Data'!L99))))</f>
        <v>+4,3,5,6</v>
      </c>
      <c r="M102" s="32"/>
      <c r="N102" s="42"/>
      <c r="O102" s="42"/>
      <c r="P102" s="42"/>
      <c r="Q102" s="42"/>
      <c r="R102" s="42"/>
      <c r="S102" s="42"/>
      <c r="T102" s="32"/>
      <c r="U102" s="32"/>
      <c r="V102" s="32"/>
      <c r="W102" s="32"/>
      <c r="X102" s="32"/>
      <c r="Y102" s="32"/>
      <c r="Z102" s="32"/>
    </row>
    <row r="103" spans="1:26" ht="12.75" customHeight="1" x14ac:dyDescent="0.2">
      <c r="A103" s="40">
        <f ca="1">IF(ISBLANK(INDIRECT(CONCATENATE("'Full Data'!",A$4,ROW('Full Data'!A100)))),"",INDIRECT(CONCATENATE("'Full Data'!",A$4,ROW('Full Data'!A100))))</f>
        <v>95</v>
      </c>
      <c r="B103" s="40" t="str">
        <f ca="1">IF(ISBLANK(INDIRECT(CONCATENATE("'Full Data'!",B$4,ROW('Full Data'!B100)))),"",INDIRECT(CONCATENATE("'Full Data'!",B$4,ROW('Full Data'!B100))))</f>
        <v>Am</v>
      </c>
      <c r="C103" s="40" t="str">
        <f ca="1">IF(ISBLANK(INDIRECT(CONCATENATE("'Full Data'!",C$4,ROW('Full Data'!C100)))),"",INDIRECT(CONCATENATE("'Full Data'!",C$4,ROW('Full Data'!C100))))</f>
        <v>americium</v>
      </c>
      <c r="D103" s="40" t="str">
        <f ca="1">IF(ISBLANK(INDIRECT(CONCATENATE("'Full Data'!",D$4,ROW('Full Data'!D100)))),"",INDIRECT(CONCATENATE("'Full Data'!",D$4,ROW('Full Data'!D100))))</f>
        <v>243</v>
      </c>
      <c r="E103" s="40">
        <f ca="1">IF(ISBLANK(INDIRECT(CONCATENATE("'Full Data'!",E$4,ROW('Full Data'!E100)))),"",INDIRECT(CONCATENATE("'Full Data'!",E$4,ROW('Full Data'!E100))))</f>
        <v>994</v>
      </c>
      <c r="F103" s="40">
        <f ca="1">IF(ISBLANK(INDIRECT(CONCATENATE("'Full Data'!",F$4,ROW('Full Data'!F100)))),"",INDIRECT(CONCATENATE("'Full Data'!",F$4,ROW('Full Data'!F100))))</f>
        <v>2607</v>
      </c>
      <c r="G103" s="40">
        <f ca="1">IF(ISBLANK(INDIRECT(CONCATENATE("'Full Data'!",G$4,ROW('Full Data'!G100)))),"",INDIRECT(CONCATENATE("'Full Data'!",G$4,ROW('Full Data'!G100))))</f>
        <v>13.7</v>
      </c>
      <c r="H103" s="40">
        <f ca="1">IF(ISBLANK(INDIRECT(CONCATENATE("'Full Data'!",H$4,ROW('Full Data'!H100)))),"",INDIRECT(CONCATENATE("'Full Data'!",H$4,ROW('Full Data'!H100))))</f>
        <v>1.3</v>
      </c>
      <c r="I103" s="40">
        <f ca="1">IF(ISBLANK(INDIRECT(CONCATENATE("'Full Data'!",I$4,ROW('Full Data'!I100)))),"",INDIRECT(CONCATENATE("'Full Data'!",I$4,ROW('Full Data'!I100))))</f>
        <v>578</v>
      </c>
      <c r="J103" s="40" t="str">
        <f ca="1">IF(ISBLANK(INDIRECT(CONCATENATE("'Full Data'!",J$4,ROW('Full Data'!J100)))),"",INDIRECT(CONCATENATE("'Full Data'!",J$4,ROW('Full Data'!J100))))</f>
        <v/>
      </c>
      <c r="K103" s="40" t="str">
        <f ca="1">IF(ISBLANK(INDIRECT(CONCATENATE("'Full Data'!",K$4,ROW('Full Data'!K100)))),"",INDIRECT(CONCATENATE("'Full Data'!",K$4,ROW('Full Data'!K100))))</f>
        <v/>
      </c>
      <c r="L103" s="41" t="str">
        <f ca="1">IF(ISBLANK(INDIRECT(CONCATENATE("'Full Data'!",L$4,ROW('Full Data'!L100)))),"",INDIRECT(CONCATENATE("'Full Data'!",L$4,ROW('Full Data'!L100))))</f>
        <v>+3,4,5,6</v>
      </c>
      <c r="M103" s="32"/>
      <c r="N103" s="42"/>
      <c r="O103" s="42"/>
      <c r="P103" s="42"/>
      <c r="Q103" s="42"/>
      <c r="R103" s="42"/>
      <c r="S103" s="42"/>
      <c r="T103" s="32"/>
      <c r="U103" s="32"/>
      <c r="V103" s="32"/>
      <c r="W103" s="32"/>
      <c r="X103" s="32"/>
      <c r="Y103" s="32"/>
      <c r="Z103" s="32"/>
    </row>
    <row r="104" spans="1:26" ht="12.75" customHeight="1" x14ac:dyDescent="0.2">
      <c r="A104" s="40">
        <f ca="1">IF(ISBLANK(INDIRECT(CONCATENATE("'Full Data'!",A$4,ROW('Full Data'!A101)))),"",INDIRECT(CONCATENATE("'Full Data'!",A$4,ROW('Full Data'!A101))))</f>
        <v>96</v>
      </c>
      <c r="B104" s="40" t="str">
        <f ca="1">IF(ISBLANK(INDIRECT(CONCATENATE("'Full Data'!",B$4,ROW('Full Data'!B101)))),"",INDIRECT(CONCATENATE("'Full Data'!",B$4,ROW('Full Data'!B101))))</f>
        <v>Cm</v>
      </c>
      <c r="C104" s="40" t="str">
        <f ca="1">IF(ISBLANK(INDIRECT(CONCATENATE("'Full Data'!",C$4,ROW('Full Data'!C101)))),"",INDIRECT(CONCATENATE("'Full Data'!",C$4,ROW('Full Data'!C101))))</f>
        <v>curium</v>
      </c>
      <c r="D104" s="40" t="str">
        <f ca="1">IF(ISBLANK(INDIRECT(CONCATENATE("'Full Data'!",D$4,ROW('Full Data'!D101)))),"",INDIRECT(CONCATENATE("'Full Data'!",D$4,ROW('Full Data'!D101))))</f>
        <v>247</v>
      </c>
      <c r="E104" s="40">
        <f ca="1">IF(ISBLANK(INDIRECT(CONCATENATE("'Full Data'!",E$4,ROW('Full Data'!E101)))),"",INDIRECT(CONCATENATE("'Full Data'!",E$4,ROW('Full Data'!E101))))</f>
        <v>1340</v>
      </c>
      <c r="F104" s="40" t="str">
        <f ca="1">IF(ISBLANK(INDIRECT(CONCATENATE("'Full Data'!",F$4,ROW('Full Data'!F101)))),"",INDIRECT(CONCATENATE("'Full Data'!",F$4,ROW('Full Data'!F101))))</f>
        <v/>
      </c>
      <c r="G104" s="40">
        <f ca="1">IF(ISBLANK(INDIRECT(CONCATENATE("'Full Data'!",G$4,ROW('Full Data'!G101)))),"",INDIRECT(CONCATENATE("'Full Data'!",G$4,ROW('Full Data'!G101))))</f>
        <v>13.5</v>
      </c>
      <c r="H104" s="40">
        <f ca="1">IF(ISBLANK(INDIRECT(CONCATENATE("'Full Data'!",H$4,ROW('Full Data'!H101)))),"",INDIRECT(CONCATENATE("'Full Data'!",H$4,ROW('Full Data'!H101))))</f>
        <v>1.3</v>
      </c>
      <c r="I104" s="40">
        <f ca="1">IF(ISBLANK(INDIRECT(CONCATENATE("'Full Data'!",I$4,ROW('Full Data'!I101)))),"",INDIRECT(CONCATENATE("'Full Data'!",I$4,ROW('Full Data'!I101))))</f>
        <v>581</v>
      </c>
      <c r="J104" s="40" t="str">
        <f ca="1">IF(ISBLANK(INDIRECT(CONCATENATE("'Full Data'!",J$4,ROW('Full Data'!J101)))),"",INDIRECT(CONCATENATE("'Full Data'!",J$4,ROW('Full Data'!J101))))</f>
        <v/>
      </c>
      <c r="K104" s="40" t="str">
        <f ca="1">IF(ISBLANK(INDIRECT(CONCATENATE("'Full Data'!",K$4,ROW('Full Data'!K101)))),"",INDIRECT(CONCATENATE("'Full Data'!",K$4,ROW('Full Data'!K101))))</f>
        <v/>
      </c>
      <c r="L104" s="41" t="str">
        <f ca="1">IF(ISBLANK(INDIRECT(CONCATENATE("'Full Data'!",L$4,ROW('Full Data'!L101)))),"",INDIRECT(CONCATENATE("'Full Data'!",L$4,ROW('Full Data'!L101))))</f>
        <v>+3</v>
      </c>
      <c r="M104" s="32"/>
      <c r="N104" s="42"/>
      <c r="O104" s="42"/>
      <c r="P104" s="42"/>
      <c r="Q104" s="42"/>
      <c r="R104" s="42"/>
      <c r="S104" s="42"/>
      <c r="T104" s="32"/>
      <c r="U104" s="32"/>
      <c r="V104" s="32"/>
      <c r="W104" s="32"/>
      <c r="X104" s="32"/>
      <c r="Y104" s="32"/>
      <c r="Z104" s="32"/>
    </row>
    <row r="105" spans="1:26" ht="12.75" customHeight="1" x14ac:dyDescent="0.2">
      <c r="A105" s="40">
        <f ca="1">IF(ISBLANK(INDIRECT(CONCATENATE("'Full Data'!",A$4,ROW('Full Data'!A102)))),"",INDIRECT(CONCATENATE("'Full Data'!",A$4,ROW('Full Data'!A102))))</f>
        <v>97</v>
      </c>
      <c r="B105" s="40" t="str">
        <f ca="1">IF(ISBLANK(INDIRECT(CONCATENATE("'Full Data'!",B$4,ROW('Full Data'!B102)))),"",INDIRECT(CONCATENATE("'Full Data'!",B$4,ROW('Full Data'!B102))))</f>
        <v>Bk</v>
      </c>
      <c r="C105" s="40" t="str">
        <f ca="1">IF(ISBLANK(INDIRECT(CONCATENATE("'Full Data'!",C$4,ROW('Full Data'!C102)))),"",INDIRECT(CONCATENATE("'Full Data'!",C$4,ROW('Full Data'!C102))))</f>
        <v>berkelium</v>
      </c>
      <c r="D105" s="40" t="str">
        <f ca="1">IF(ISBLANK(INDIRECT(CONCATENATE("'Full Data'!",D$4,ROW('Full Data'!D102)))),"",INDIRECT(CONCATENATE("'Full Data'!",D$4,ROW('Full Data'!D102))))</f>
        <v>247</v>
      </c>
      <c r="E105" s="40">
        <f ca="1">IF(ISBLANK(INDIRECT(CONCATENATE("'Full Data'!",E$4,ROW('Full Data'!E102)))),"",INDIRECT(CONCATENATE("'Full Data'!",E$4,ROW('Full Data'!E102))))</f>
        <v>986</v>
      </c>
      <c r="F105" s="40" t="str">
        <f ca="1">IF(ISBLANK(INDIRECT(CONCATENATE("'Full Data'!",F$4,ROW('Full Data'!F102)))),"",INDIRECT(CONCATENATE("'Full Data'!",F$4,ROW('Full Data'!F102))))</f>
        <v/>
      </c>
      <c r="G105" s="40">
        <f ca="1">IF(ISBLANK(INDIRECT(CONCATENATE("'Full Data'!",G$4,ROW('Full Data'!G102)))),"",INDIRECT(CONCATENATE("'Full Data'!",G$4,ROW('Full Data'!G102))))</f>
        <v>14</v>
      </c>
      <c r="H105" s="40">
        <f ca="1">IF(ISBLANK(INDIRECT(CONCATENATE("'Full Data'!",H$4,ROW('Full Data'!H102)))),"",INDIRECT(CONCATENATE("'Full Data'!",H$4,ROW('Full Data'!H102))))</f>
        <v>1.3</v>
      </c>
      <c r="I105" s="40">
        <f ca="1">IF(ISBLANK(INDIRECT(CONCATENATE("'Full Data'!",I$4,ROW('Full Data'!I102)))),"",INDIRECT(CONCATENATE("'Full Data'!",I$4,ROW('Full Data'!I102))))</f>
        <v>601</v>
      </c>
      <c r="J105" s="40" t="str">
        <f ca="1">IF(ISBLANK(INDIRECT(CONCATENATE("'Full Data'!",J$4,ROW('Full Data'!J102)))),"",INDIRECT(CONCATENATE("'Full Data'!",J$4,ROW('Full Data'!J102))))</f>
        <v/>
      </c>
      <c r="K105" s="40" t="str">
        <f ca="1">IF(ISBLANK(INDIRECT(CONCATENATE("'Full Data'!",K$4,ROW('Full Data'!K102)))),"",INDIRECT(CONCATENATE("'Full Data'!",K$4,ROW('Full Data'!K102))))</f>
        <v/>
      </c>
      <c r="L105" s="41" t="str">
        <f ca="1">IF(ISBLANK(INDIRECT(CONCATENATE("'Full Data'!",L$4,ROW('Full Data'!L102)))),"",INDIRECT(CONCATENATE("'Full Data'!",L$4,ROW('Full Data'!L102))))</f>
        <v>+3,4</v>
      </c>
      <c r="M105" s="32"/>
      <c r="N105" s="42"/>
      <c r="O105" s="42"/>
      <c r="P105" s="42"/>
      <c r="Q105" s="42"/>
      <c r="R105" s="42"/>
      <c r="S105" s="42"/>
      <c r="T105" s="32"/>
      <c r="U105" s="32"/>
      <c r="V105" s="32"/>
      <c r="W105" s="32"/>
      <c r="X105" s="32"/>
      <c r="Y105" s="32"/>
      <c r="Z105" s="32"/>
    </row>
    <row r="106" spans="1:26" ht="12.75" customHeight="1" x14ac:dyDescent="0.2">
      <c r="A106" s="40">
        <f ca="1">IF(ISBLANK(INDIRECT(CONCATENATE("'Full Data'!",A$4,ROW('Full Data'!A103)))),"",INDIRECT(CONCATENATE("'Full Data'!",A$4,ROW('Full Data'!A103))))</f>
        <v>98</v>
      </c>
      <c r="B106" s="40" t="str">
        <f ca="1">IF(ISBLANK(INDIRECT(CONCATENATE("'Full Data'!",B$4,ROW('Full Data'!B103)))),"",INDIRECT(CONCATENATE("'Full Data'!",B$4,ROW('Full Data'!B103))))</f>
        <v>Cf</v>
      </c>
      <c r="C106" s="40" t="str">
        <f ca="1">IF(ISBLANK(INDIRECT(CONCATENATE("'Full Data'!",C$4,ROW('Full Data'!C103)))),"",INDIRECT(CONCATENATE("'Full Data'!",C$4,ROW('Full Data'!C103))))</f>
        <v>californium</v>
      </c>
      <c r="D106" s="40" t="str">
        <f ca="1">IF(ISBLANK(INDIRECT(CONCATENATE("'Full Data'!",D$4,ROW('Full Data'!D103)))),"",INDIRECT(CONCATENATE("'Full Data'!",D$4,ROW('Full Data'!D103))))</f>
        <v>251</v>
      </c>
      <c r="E106" s="40" t="str">
        <f ca="1">IF(ISBLANK(INDIRECT(CONCATENATE("'Full Data'!",E$4,ROW('Full Data'!E103)))),"",INDIRECT(CONCATENATE("'Full Data'!",E$4,ROW('Full Data'!E103))))</f>
        <v/>
      </c>
      <c r="F106" s="40" t="str">
        <f ca="1">IF(ISBLANK(INDIRECT(CONCATENATE("'Full Data'!",F$4,ROW('Full Data'!F103)))),"",INDIRECT(CONCATENATE("'Full Data'!",F$4,ROW('Full Data'!F103))))</f>
        <v/>
      </c>
      <c r="G106" s="40" t="str">
        <f ca="1">IF(ISBLANK(INDIRECT(CONCATENATE("'Full Data'!",G$4,ROW('Full Data'!G103)))),"",INDIRECT(CONCATENATE("'Full Data'!",G$4,ROW('Full Data'!G103))))</f>
        <v/>
      </c>
      <c r="H106" s="40">
        <f ca="1">IF(ISBLANK(INDIRECT(CONCATENATE("'Full Data'!",H$4,ROW('Full Data'!H103)))),"",INDIRECT(CONCATENATE("'Full Data'!",H$4,ROW('Full Data'!H103))))</f>
        <v>1.3</v>
      </c>
      <c r="I106" s="40">
        <f ca="1">IF(ISBLANK(INDIRECT(CONCATENATE("'Full Data'!",I$4,ROW('Full Data'!I103)))),"",INDIRECT(CONCATENATE("'Full Data'!",I$4,ROW('Full Data'!I103))))</f>
        <v>608</v>
      </c>
      <c r="J106" s="40" t="str">
        <f ca="1">IF(ISBLANK(INDIRECT(CONCATENATE("'Full Data'!",J$4,ROW('Full Data'!J103)))),"",INDIRECT(CONCATENATE("'Full Data'!",J$4,ROW('Full Data'!J103))))</f>
        <v/>
      </c>
      <c r="K106" s="40" t="str">
        <f ca="1">IF(ISBLANK(INDIRECT(CONCATENATE("'Full Data'!",K$4,ROW('Full Data'!K103)))),"",INDIRECT(CONCATENATE("'Full Data'!",K$4,ROW('Full Data'!K103))))</f>
        <v/>
      </c>
      <c r="L106" s="41" t="str">
        <f ca="1">IF(ISBLANK(INDIRECT(CONCATENATE("'Full Data'!",L$4,ROW('Full Data'!L103)))),"",INDIRECT(CONCATENATE("'Full Data'!",L$4,ROW('Full Data'!L103))))</f>
        <v>+3</v>
      </c>
      <c r="M106" s="32"/>
      <c r="N106" s="42"/>
      <c r="O106" s="42"/>
      <c r="P106" s="42"/>
      <c r="Q106" s="42"/>
      <c r="R106" s="42"/>
      <c r="S106" s="42"/>
      <c r="T106" s="32"/>
      <c r="U106" s="32"/>
      <c r="V106" s="32"/>
      <c r="W106" s="32"/>
      <c r="X106" s="32"/>
      <c r="Y106" s="32"/>
      <c r="Z106" s="32"/>
    </row>
    <row r="107" spans="1:26" ht="12.75" customHeight="1" x14ac:dyDescent="0.2">
      <c r="A107" s="40">
        <f ca="1">IF(ISBLANK(INDIRECT(CONCATENATE("'Full Data'!",A$4,ROW('Full Data'!A104)))),"",INDIRECT(CONCATENATE("'Full Data'!",A$4,ROW('Full Data'!A104))))</f>
        <v>99</v>
      </c>
      <c r="B107" s="40" t="str">
        <f ca="1">IF(ISBLANK(INDIRECT(CONCATENATE("'Full Data'!",B$4,ROW('Full Data'!B104)))),"",INDIRECT(CONCATENATE("'Full Data'!",B$4,ROW('Full Data'!B104))))</f>
        <v>Es</v>
      </c>
      <c r="C107" s="40" t="str">
        <f ca="1">IF(ISBLANK(INDIRECT(CONCATENATE("'Full Data'!",C$4,ROW('Full Data'!C104)))),"",INDIRECT(CONCATENATE("'Full Data'!",C$4,ROW('Full Data'!C104))))</f>
        <v>einsteinium</v>
      </c>
      <c r="D107" s="40" t="str">
        <f ca="1">IF(ISBLANK(INDIRECT(CONCATENATE("'Full Data'!",D$4,ROW('Full Data'!D104)))),"",INDIRECT(CONCATENATE("'Full Data'!",D$4,ROW('Full Data'!D104))))</f>
        <v>252</v>
      </c>
      <c r="E107" s="40" t="str">
        <f ca="1">IF(ISBLANK(INDIRECT(CONCATENATE("'Full Data'!",E$4,ROW('Full Data'!E104)))),"",INDIRECT(CONCATENATE("'Full Data'!",E$4,ROW('Full Data'!E104))))</f>
        <v/>
      </c>
      <c r="F107" s="40" t="str">
        <f ca="1">IF(ISBLANK(INDIRECT(CONCATENATE("'Full Data'!",F$4,ROW('Full Data'!F104)))),"",INDIRECT(CONCATENATE("'Full Data'!",F$4,ROW('Full Data'!F104))))</f>
        <v/>
      </c>
      <c r="G107" s="40" t="str">
        <f ca="1">IF(ISBLANK(INDIRECT(CONCATENATE("'Full Data'!",G$4,ROW('Full Data'!G104)))),"",INDIRECT(CONCATENATE("'Full Data'!",G$4,ROW('Full Data'!G104))))</f>
        <v/>
      </c>
      <c r="H107" s="40">
        <f ca="1">IF(ISBLANK(INDIRECT(CONCATENATE("'Full Data'!",H$4,ROW('Full Data'!H104)))),"",INDIRECT(CONCATENATE("'Full Data'!",H$4,ROW('Full Data'!H104))))</f>
        <v>1.3</v>
      </c>
      <c r="I107" s="40">
        <f ca="1">IF(ISBLANK(INDIRECT(CONCATENATE("'Full Data'!",I$4,ROW('Full Data'!I104)))),"",INDIRECT(CONCATENATE("'Full Data'!",I$4,ROW('Full Data'!I104))))</f>
        <v>619</v>
      </c>
      <c r="J107" s="40" t="str">
        <f ca="1">IF(ISBLANK(INDIRECT(CONCATENATE("'Full Data'!",J$4,ROW('Full Data'!J104)))),"",INDIRECT(CONCATENATE("'Full Data'!",J$4,ROW('Full Data'!J104))))</f>
        <v/>
      </c>
      <c r="K107" s="40" t="str">
        <f ca="1">IF(ISBLANK(INDIRECT(CONCATENATE("'Full Data'!",K$4,ROW('Full Data'!K104)))),"",INDIRECT(CONCATENATE("'Full Data'!",K$4,ROW('Full Data'!K104))))</f>
        <v/>
      </c>
      <c r="L107" s="41" t="str">
        <f ca="1">IF(ISBLANK(INDIRECT(CONCATENATE("'Full Data'!",L$4,ROW('Full Data'!L104)))),"",INDIRECT(CONCATENATE("'Full Data'!",L$4,ROW('Full Data'!L104))))</f>
        <v>+3</v>
      </c>
      <c r="M107" s="32"/>
      <c r="N107" s="42"/>
      <c r="O107" s="42"/>
      <c r="P107" s="42"/>
      <c r="Q107" s="42"/>
      <c r="R107" s="42"/>
      <c r="S107" s="42"/>
      <c r="T107" s="32"/>
      <c r="U107" s="32"/>
      <c r="V107" s="32"/>
      <c r="W107" s="32"/>
      <c r="X107" s="32"/>
      <c r="Y107" s="32"/>
      <c r="Z107" s="32"/>
    </row>
    <row r="108" spans="1:26" ht="12.75" customHeight="1" x14ac:dyDescent="0.2">
      <c r="A108" s="40">
        <f ca="1">IF(ISBLANK(INDIRECT(CONCATENATE("'Full Data'!",A$4,ROW('Full Data'!A105)))),"",INDIRECT(CONCATENATE("'Full Data'!",A$4,ROW('Full Data'!A105))))</f>
        <v>100</v>
      </c>
      <c r="B108" s="40" t="str">
        <f ca="1">IF(ISBLANK(INDIRECT(CONCATENATE("'Full Data'!",B$4,ROW('Full Data'!B105)))),"",INDIRECT(CONCATENATE("'Full Data'!",B$4,ROW('Full Data'!B105))))</f>
        <v>Fm</v>
      </c>
      <c r="C108" s="40" t="str">
        <f ca="1">IF(ISBLANK(INDIRECT(CONCATENATE("'Full Data'!",C$4,ROW('Full Data'!C105)))),"",INDIRECT(CONCATENATE("'Full Data'!",C$4,ROW('Full Data'!C105))))</f>
        <v>fermium</v>
      </c>
      <c r="D108" s="40" t="str">
        <f ca="1">IF(ISBLANK(INDIRECT(CONCATENATE("'Full Data'!",D$4,ROW('Full Data'!D105)))),"",INDIRECT(CONCATENATE("'Full Data'!",D$4,ROW('Full Data'!D105))))</f>
        <v>257</v>
      </c>
      <c r="E108" s="40" t="str">
        <f ca="1">IF(ISBLANK(INDIRECT(CONCATENATE("'Full Data'!",E$4,ROW('Full Data'!E105)))),"",INDIRECT(CONCATENATE("'Full Data'!",E$4,ROW('Full Data'!E105))))</f>
        <v/>
      </c>
      <c r="F108" s="40" t="str">
        <f ca="1">IF(ISBLANK(INDIRECT(CONCATENATE("'Full Data'!",F$4,ROW('Full Data'!F105)))),"",INDIRECT(CONCATENATE("'Full Data'!",F$4,ROW('Full Data'!F105))))</f>
        <v/>
      </c>
      <c r="G108" s="40" t="str">
        <f ca="1">IF(ISBLANK(INDIRECT(CONCATENATE("'Full Data'!",G$4,ROW('Full Data'!G105)))),"",INDIRECT(CONCATENATE("'Full Data'!",G$4,ROW('Full Data'!G105))))</f>
        <v/>
      </c>
      <c r="H108" s="40">
        <f ca="1">IF(ISBLANK(INDIRECT(CONCATENATE("'Full Data'!",H$4,ROW('Full Data'!H105)))),"",INDIRECT(CONCATENATE("'Full Data'!",H$4,ROW('Full Data'!H105))))</f>
        <v>1.3</v>
      </c>
      <c r="I108" s="40">
        <f ca="1">IF(ISBLANK(INDIRECT(CONCATENATE("'Full Data'!",I$4,ROW('Full Data'!I105)))),"",INDIRECT(CONCATENATE("'Full Data'!",I$4,ROW('Full Data'!I105))))</f>
        <v>627</v>
      </c>
      <c r="J108" s="40" t="str">
        <f ca="1">IF(ISBLANK(INDIRECT(CONCATENATE("'Full Data'!",J$4,ROW('Full Data'!J105)))),"",INDIRECT(CONCATENATE("'Full Data'!",J$4,ROW('Full Data'!J105))))</f>
        <v/>
      </c>
      <c r="K108" s="40" t="str">
        <f ca="1">IF(ISBLANK(INDIRECT(CONCATENATE("'Full Data'!",K$4,ROW('Full Data'!K105)))),"",INDIRECT(CONCATENATE("'Full Data'!",K$4,ROW('Full Data'!K105))))</f>
        <v/>
      </c>
      <c r="L108" s="41" t="str">
        <f ca="1">IF(ISBLANK(INDIRECT(CONCATENATE("'Full Data'!",L$4,ROW('Full Data'!L105)))),"",INDIRECT(CONCATENATE("'Full Data'!",L$4,ROW('Full Data'!L105))))</f>
        <v>+3</v>
      </c>
      <c r="M108" s="32"/>
      <c r="N108" s="42"/>
      <c r="O108" s="42"/>
      <c r="P108" s="42"/>
      <c r="Q108" s="42"/>
      <c r="R108" s="42"/>
      <c r="S108" s="42"/>
      <c r="T108" s="32"/>
      <c r="U108" s="32"/>
      <c r="V108" s="32"/>
      <c r="W108" s="32"/>
      <c r="X108" s="32"/>
      <c r="Y108" s="32"/>
      <c r="Z108" s="32"/>
    </row>
    <row r="109" spans="1:26" ht="12.75" customHeight="1" x14ac:dyDescent="0.2">
      <c r="A109" s="40">
        <f ca="1">IF(ISBLANK(INDIRECT(CONCATENATE("'Full Data'!",A$4,ROW('Full Data'!A106)))),"",INDIRECT(CONCATENATE("'Full Data'!",A$4,ROW('Full Data'!A106))))</f>
        <v>101</v>
      </c>
      <c r="B109" s="40" t="str">
        <f ca="1">IF(ISBLANK(INDIRECT(CONCATENATE("'Full Data'!",B$4,ROW('Full Data'!B106)))),"",INDIRECT(CONCATENATE("'Full Data'!",B$4,ROW('Full Data'!B106))))</f>
        <v>Md</v>
      </c>
      <c r="C109" s="40" t="str">
        <f ca="1">IF(ISBLANK(INDIRECT(CONCATENATE("'Full Data'!",C$4,ROW('Full Data'!C106)))),"",INDIRECT(CONCATENATE("'Full Data'!",C$4,ROW('Full Data'!C106))))</f>
        <v>mendelevium</v>
      </c>
      <c r="D109" s="40" t="str">
        <f ca="1">IF(ISBLANK(INDIRECT(CONCATENATE("'Full Data'!",D$4,ROW('Full Data'!D106)))),"",INDIRECT(CONCATENATE("'Full Data'!",D$4,ROW('Full Data'!D106))))</f>
        <v>258</v>
      </c>
      <c r="E109" s="40" t="str">
        <f ca="1">IF(ISBLANK(INDIRECT(CONCATENATE("'Full Data'!",E$4,ROW('Full Data'!E106)))),"",INDIRECT(CONCATENATE("'Full Data'!",E$4,ROW('Full Data'!E106))))</f>
        <v/>
      </c>
      <c r="F109" s="40" t="str">
        <f ca="1">IF(ISBLANK(INDIRECT(CONCATENATE("'Full Data'!",F$4,ROW('Full Data'!F106)))),"",INDIRECT(CONCATENATE("'Full Data'!",F$4,ROW('Full Data'!F106))))</f>
        <v/>
      </c>
      <c r="G109" s="40" t="str">
        <f ca="1">IF(ISBLANK(INDIRECT(CONCATENATE("'Full Data'!",G$4,ROW('Full Data'!G106)))),"",INDIRECT(CONCATENATE("'Full Data'!",G$4,ROW('Full Data'!G106))))</f>
        <v/>
      </c>
      <c r="H109" s="40">
        <f ca="1">IF(ISBLANK(INDIRECT(CONCATENATE("'Full Data'!",H$4,ROW('Full Data'!H106)))),"",INDIRECT(CONCATENATE("'Full Data'!",H$4,ROW('Full Data'!H106))))</f>
        <v>1.3</v>
      </c>
      <c r="I109" s="40">
        <f ca="1">IF(ISBLANK(INDIRECT(CONCATENATE("'Full Data'!",I$4,ROW('Full Data'!I106)))),"",INDIRECT(CONCATENATE("'Full Data'!",I$4,ROW('Full Data'!I106))))</f>
        <v>635</v>
      </c>
      <c r="J109" s="40" t="str">
        <f ca="1">IF(ISBLANK(INDIRECT(CONCATENATE("'Full Data'!",J$4,ROW('Full Data'!J106)))),"",INDIRECT(CONCATENATE("'Full Data'!",J$4,ROW('Full Data'!J106))))</f>
        <v/>
      </c>
      <c r="K109" s="40" t="str">
        <f ca="1">IF(ISBLANK(INDIRECT(CONCATENATE("'Full Data'!",K$4,ROW('Full Data'!K106)))),"",INDIRECT(CONCATENATE("'Full Data'!",K$4,ROW('Full Data'!K106))))</f>
        <v/>
      </c>
      <c r="L109" s="41" t="str">
        <f ca="1">IF(ISBLANK(INDIRECT(CONCATENATE("'Full Data'!",L$4,ROW('Full Data'!L106)))),"",INDIRECT(CONCATENATE("'Full Data'!",L$4,ROW('Full Data'!L106))))</f>
        <v>+3,2</v>
      </c>
      <c r="M109" s="32"/>
      <c r="N109" s="42"/>
      <c r="O109" s="42"/>
      <c r="P109" s="42"/>
      <c r="Q109" s="42"/>
      <c r="R109" s="42"/>
      <c r="S109" s="42"/>
      <c r="T109" s="32"/>
      <c r="U109" s="32"/>
      <c r="V109" s="32"/>
      <c r="W109" s="32"/>
      <c r="X109" s="32"/>
      <c r="Y109" s="32"/>
      <c r="Z109" s="32"/>
    </row>
    <row r="110" spans="1:26" ht="12.75" customHeight="1" x14ac:dyDescent="0.2">
      <c r="A110" s="40">
        <f ca="1">IF(ISBLANK(INDIRECT(CONCATENATE("'Full Data'!",A$4,ROW('Full Data'!A107)))),"",INDIRECT(CONCATENATE("'Full Data'!",A$4,ROW('Full Data'!A107))))</f>
        <v>102</v>
      </c>
      <c r="B110" s="40" t="str">
        <f ca="1">IF(ISBLANK(INDIRECT(CONCATENATE("'Full Data'!",B$4,ROW('Full Data'!B107)))),"",INDIRECT(CONCATENATE("'Full Data'!",B$4,ROW('Full Data'!B107))))</f>
        <v>No</v>
      </c>
      <c r="C110" s="40" t="str">
        <f ca="1">IF(ISBLANK(INDIRECT(CONCATENATE("'Full Data'!",C$4,ROW('Full Data'!C107)))),"",INDIRECT(CONCATENATE("'Full Data'!",C$4,ROW('Full Data'!C107))))</f>
        <v>nobelium</v>
      </c>
      <c r="D110" s="40" t="str">
        <f ca="1">IF(ISBLANK(INDIRECT(CONCATENATE("'Full Data'!",D$4,ROW('Full Data'!D107)))),"",INDIRECT(CONCATENATE("'Full Data'!",D$4,ROW('Full Data'!D107))))</f>
        <v>259</v>
      </c>
      <c r="E110" s="40" t="str">
        <f ca="1">IF(ISBLANK(INDIRECT(CONCATENATE("'Full Data'!",E$4,ROW('Full Data'!E107)))),"",INDIRECT(CONCATENATE("'Full Data'!",E$4,ROW('Full Data'!E107))))</f>
        <v/>
      </c>
      <c r="F110" s="40" t="str">
        <f ca="1">IF(ISBLANK(INDIRECT(CONCATENATE("'Full Data'!",F$4,ROW('Full Data'!F107)))),"",INDIRECT(CONCATENATE("'Full Data'!",F$4,ROW('Full Data'!F107))))</f>
        <v/>
      </c>
      <c r="G110" s="40" t="str">
        <f ca="1">IF(ISBLANK(INDIRECT(CONCATENATE("'Full Data'!",G$4,ROW('Full Data'!G107)))),"",INDIRECT(CONCATENATE("'Full Data'!",G$4,ROW('Full Data'!G107))))</f>
        <v/>
      </c>
      <c r="H110" s="40">
        <f ca="1">IF(ISBLANK(INDIRECT(CONCATENATE("'Full Data'!",H$4,ROW('Full Data'!H107)))),"",INDIRECT(CONCATENATE("'Full Data'!",H$4,ROW('Full Data'!H107))))</f>
        <v>1.3</v>
      </c>
      <c r="I110" s="40">
        <f ca="1">IF(ISBLANK(INDIRECT(CONCATENATE("'Full Data'!",I$4,ROW('Full Data'!I107)))),"",INDIRECT(CONCATENATE("'Full Data'!",I$4,ROW('Full Data'!I107))))</f>
        <v>642</v>
      </c>
      <c r="J110" s="40" t="str">
        <f ca="1">IF(ISBLANK(INDIRECT(CONCATENATE("'Full Data'!",J$4,ROW('Full Data'!J107)))),"",INDIRECT(CONCATENATE("'Full Data'!",J$4,ROW('Full Data'!J107))))</f>
        <v/>
      </c>
      <c r="K110" s="40" t="str">
        <f ca="1">IF(ISBLANK(INDIRECT(CONCATENATE("'Full Data'!",K$4,ROW('Full Data'!K107)))),"",INDIRECT(CONCATENATE("'Full Data'!",K$4,ROW('Full Data'!K107))))</f>
        <v/>
      </c>
      <c r="L110" s="41" t="str">
        <f ca="1">IF(ISBLANK(INDIRECT(CONCATENATE("'Full Data'!",L$4,ROW('Full Data'!L107)))),"",INDIRECT(CONCATENATE("'Full Data'!",L$4,ROW('Full Data'!L107))))</f>
        <v>+2,3</v>
      </c>
      <c r="M110" s="32"/>
      <c r="N110" s="42"/>
      <c r="O110" s="42"/>
      <c r="P110" s="42"/>
      <c r="Q110" s="42"/>
      <c r="R110" s="42"/>
      <c r="S110" s="42"/>
      <c r="T110" s="32"/>
      <c r="U110" s="32"/>
      <c r="V110" s="32"/>
      <c r="W110" s="32"/>
      <c r="X110" s="32"/>
      <c r="Y110" s="32"/>
      <c r="Z110" s="32"/>
    </row>
    <row r="111" spans="1:26" ht="12.75" customHeight="1" x14ac:dyDescent="0.2">
      <c r="A111" s="40">
        <f ca="1">IF(ISBLANK(INDIRECT(CONCATENATE("'Full Data'!",A$4,ROW('Full Data'!A108)))),"",INDIRECT(CONCATENATE("'Full Data'!",A$4,ROW('Full Data'!A108))))</f>
        <v>103</v>
      </c>
      <c r="B111" s="40" t="str">
        <f ca="1">IF(ISBLANK(INDIRECT(CONCATENATE("'Full Data'!",B$4,ROW('Full Data'!B108)))),"",INDIRECT(CONCATENATE("'Full Data'!",B$4,ROW('Full Data'!B108))))</f>
        <v>Lr</v>
      </c>
      <c r="C111" s="40" t="str">
        <f ca="1">IF(ISBLANK(INDIRECT(CONCATENATE("'Full Data'!",C$4,ROW('Full Data'!C108)))),"",INDIRECT(CONCATENATE("'Full Data'!",C$4,ROW('Full Data'!C108))))</f>
        <v>lawrencium</v>
      </c>
      <c r="D111" s="40" t="str">
        <f ca="1">IF(ISBLANK(INDIRECT(CONCATENATE("'Full Data'!",D$4,ROW('Full Data'!D108)))),"",INDIRECT(CONCATENATE("'Full Data'!",D$4,ROW('Full Data'!D108))))</f>
        <v>262</v>
      </c>
      <c r="E111" s="40" t="str">
        <f ca="1">IF(ISBLANK(INDIRECT(CONCATENATE("'Full Data'!",E$4,ROW('Full Data'!E108)))),"",INDIRECT(CONCATENATE("'Full Data'!",E$4,ROW('Full Data'!E108))))</f>
        <v/>
      </c>
      <c r="F111" s="40" t="str">
        <f ca="1">IF(ISBLANK(INDIRECT(CONCATENATE("'Full Data'!",F$4,ROW('Full Data'!F108)))),"",INDIRECT(CONCATENATE("'Full Data'!",F$4,ROW('Full Data'!F108))))</f>
        <v/>
      </c>
      <c r="G111" s="40" t="str">
        <f ca="1">IF(ISBLANK(INDIRECT(CONCATENATE("'Full Data'!",G$4,ROW('Full Data'!G108)))),"",INDIRECT(CONCATENATE("'Full Data'!",G$4,ROW('Full Data'!G108))))</f>
        <v/>
      </c>
      <c r="H111" s="40" t="str">
        <f ca="1">IF(ISBLANK(INDIRECT(CONCATENATE("'Full Data'!",H$4,ROW('Full Data'!H108)))),"",INDIRECT(CONCATENATE("'Full Data'!",H$4,ROW('Full Data'!H108))))</f>
        <v/>
      </c>
      <c r="I111" s="40" t="str">
        <f ca="1">IF(ISBLANK(INDIRECT(CONCATENATE("'Full Data'!",I$4,ROW('Full Data'!I108)))),"",INDIRECT(CONCATENATE("'Full Data'!",I$4,ROW('Full Data'!I108))))</f>
        <v/>
      </c>
      <c r="J111" s="40" t="str">
        <f ca="1">IF(ISBLANK(INDIRECT(CONCATENATE("'Full Data'!",J$4,ROW('Full Data'!J108)))),"",INDIRECT(CONCATENATE("'Full Data'!",J$4,ROW('Full Data'!J108))))</f>
        <v/>
      </c>
      <c r="K111" s="40" t="str">
        <f ca="1">IF(ISBLANK(INDIRECT(CONCATENATE("'Full Data'!",K$4,ROW('Full Data'!K108)))),"",INDIRECT(CONCATENATE("'Full Data'!",K$4,ROW('Full Data'!K108))))</f>
        <v/>
      </c>
      <c r="L111" s="41" t="str">
        <f ca="1">IF(ISBLANK(INDIRECT(CONCATENATE("'Full Data'!",L$4,ROW('Full Data'!L108)))),"",INDIRECT(CONCATENATE("'Full Data'!",L$4,ROW('Full Data'!L108))))</f>
        <v>+3</v>
      </c>
      <c r="M111" s="32"/>
      <c r="N111" s="42"/>
      <c r="O111" s="42"/>
      <c r="P111" s="42"/>
      <c r="Q111" s="42"/>
      <c r="R111" s="42"/>
      <c r="S111" s="42"/>
      <c r="T111" s="32"/>
      <c r="U111" s="32"/>
      <c r="V111" s="32"/>
      <c r="W111" s="32"/>
      <c r="X111" s="32"/>
      <c r="Y111" s="32"/>
      <c r="Z111" s="32"/>
    </row>
    <row r="112" spans="1:26" ht="12.75" customHeight="1" x14ac:dyDescent="0.2">
      <c r="A112" s="40">
        <f ca="1">IF(ISBLANK(INDIRECT(CONCATENATE("'Full Data'!",A$4,ROW('Full Data'!A109)))),"",INDIRECT(CONCATENATE("'Full Data'!",A$4,ROW('Full Data'!A109))))</f>
        <v>104</v>
      </c>
      <c r="B112" s="40" t="str">
        <f ca="1">IF(ISBLANK(INDIRECT(CONCATENATE("'Full Data'!",B$4,ROW('Full Data'!B109)))),"",INDIRECT(CONCATENATE("'Full Data'!",B$4,ROW('Full Data'!B109))))</f>
        <v>Rf</v>
      </c>
      <c r="C112" s="40" t="str">
        <f ca="1">IF(ISBLANK(INDIRECT(CONCATENATE("'Full Data'!",C$4,ROW('Full Data'!C109)))),"",INDIRECT(CONCATENATE("'Full Data'!",C$4,ROW('Full Data'!C109))))</f>
        <v>rutherfordium</v>
      </c>
      <c r="D112" s="40" t="str">
        <f ca="1">IF(ISBLANK(INDIRECT(CONCATENATE("'Full Data'!",D$4,ROW('Full Data'!D109)))),"",INDIRECT(CONCATENATE("'Full Data'!",D$4,ROW('Full Data'!D109))))</f>
        <v>267</v>
      </c>
      <c r="E112" s="40" t="str">
        <f ca="1">IF(ISBLANK(INDIRECT(CONCATENATE("'Full Data'!",E$4,ROW('Full Data'!E109)))),"",INDIRECT(CONCATENATE("'Full Data'!",E$4,ROW('Full Data'!E109))))</f>
        <v/>
      </c>
      <c r="F112" s="40" t="str">
        <f ca="1">IF(ISBLANK(INDIRECT(CONCATENATE("'Full Data'!",F$4,ROW('Full Data'!F109)))),"",INDIRECT(CONCATENATE("'Full Data'!",F$4,ROW('Full Data'!F109))))</f>
        <v/>
      </c>
      <c r="G112" s="40" t="str">
        <f ca="1">IF(ISBLANK(INDIRECT(CONCATENATE("'Full Data'!",G$4,ROW('Full Data'!G109)))),"",INDIRECT(CONCATENATE("'Full Data'!",G$4,ROW('Full Data'!G109))))</f>
        <v/>
      </c>
      <c r="H112" s="40" t="str">
        <f ca="1">IF(ISBLANK(INDIRECT(CONCATENATE("'Full Data'!",H$4,ROW('Full Data'!H109)))),"",INDIRECT(CONCATENATE("'Full Data'!",H$4,ROW('Full Data'!H109))))</f>
        <v/>
      </c>
      <c r="I112" s="40" t="str">
        <f ca="1">IF(ISBLANK(INDIRECT(CONCATENATE("'Full Data'!",I$4,ROW('Full Data'!I109)))),"",INDIRECT(CONCATENATE("'Full Data'!",I$4,ROW('Full Data'!I109))))</f>
        <v/>
      </c>
      <c r="J112" s="40" t="str">
        <f ca="1">IF(ISBLANK(INDIRECT(CONCATENATE("'Full Data'!",J$4,ROW('Full Data'!J109)))),"",INDIRECT(CONCATENATE("'Full Data'!",J$4,ROW('Full Data'!J109))))</f>
        <v/>
      </c>
      <c r="K112" s="40" t="str">
        <f ca="1">IF(ISBLANK(INDIRECT(CONCATENATE("'Full Data'!",K$4,ROW('Full Data'!K109)))),"",INDIRECT(CONCATENATE("'Full Data'!",K$4,ROW('Full Data'!K109))))</f>
        <v/>
      </c>
      <c r="L112" s="41" t="str">
        <f ca="1">IF(ISBLANK(INDIRECT(CONCATENATE("'Full Data'!",L$4,ROW('Full Data'!L109)))),"",INDIRECT(CONCATENATE("'Full Data'!",L$4,ROW('Full Data'!L109))))</f>
        <v/>
      </c>
      <c r="M112" s="32"/>
      <c r="N112" s="42"/>
      <c r="O112" s="42"/>
      <c r="P112" s="42"/>
      <c r="Q112" s="42"/>
      <c r="R112" s="42"/>
      <c r="S112" s="42"/>
      <c r="T112" s="32"/>
      <c r="U112" s="32"/>
      <c r="V112" s="32"/>
      <c r="W112" s="32"/>
      <c r="X112" s="32"/>
      <c r="Y112" s="32"/>
      <c r="Z112" s="32"/>
    </row>
    <row r="113" spans="1:26" ht="12.75" customHeight="1" x14ac:dyDescent="0.2">
      <c r="A113" s="40">
        <f ca="1">IF(ISBLANK(INDIRECT(CONCATENATE("'Full Data'!",A$4,ROW('Full Data'!A110)))),"",INDIRECT(CONCATENATE("'Full Data'!",A$4,ROW('Full Data'!A110))))</f>
        <v>105</v>
      </c>
      <c r="B113" s="40" t="str">
        <f ca="1">IF(ISBLANK(INDIRECT(CONCATENATE("'Full Data'!",B$4,ROW('Full Data'!B110)))),"",INDIRECT(CONCATENATE("'Full Data'!",B$4,ROW('Full Data'!B110))))</f>
        <v>Db</v>
      </c>
      <c r="C113" s="40" t="str">
        <f ca="1">IF(ISBLANK(INDIRECT(CONCATENATE("'Full Data'!",C$4,ROW('Full Data'!C110)))),"",INDIRECT(CONCATENATE("'Full Data'!",C$4,ROW('Full Data'!C110))))</f>
        <v>dubnium</v>
      </c>
      <c r="D113" s="40" t="str">
        <f ca="1">IF(ISBLANK(INDIRECT(CONCATENATE("'Full Data'!",D$4,ROW('Full Data'!D110)))),"",INDIRECT(CONCATENATE("'Full Data'!",D$4,ROW('Full Data'!D110))))</f>
        <v>268</v>
      </c>
      <c r="E113" s="40" t="str">
        <f ca="1">IF(ISBLANK(INDIRECT(CONCATENATE("'Full Data'!",E$4,ROW('Full Data'!E110)))),"",INDIRECT(CONCATENATE("'Full Data'!",E$4,ROW('Full Data'!E110))))</f>
        <v/>
      </c>
      <c r="F113" s="40" t="str">
        <f ca="1">IF(ISBLANK(INDIRECT(CONCATENATE("'Full Data'!",F$4,ROW('Full Data'!F110)))),"",INDIRECT(CONCATENATE("'Full Data'!",F$4,ROW('Full Data'!F110))))</f>
        <v/>
      </c>
      <c r="G113" s="40" t="str">
        <f ca="1">IF(ISBLANK(INDIRECT(CONCATENATE("'Full Data'!",G$4,ROW('Full Data'!G110)))),"",INDIRECT(CONCATENATE("'Full Data'!",G$4,ROW('Full Data'!G110))))</f>
        <v/>
      </c>
      <c r="H113" s="40" t="str">
        <f ca="1">IF(ISBLANK(INDIRECT(CONCATENATE("'Full Data'!",H$4,ROW('Full Data'!H110)))),"",INDIRECT(CONCATENATE("'Full Data'!",H$4,ROW('Full Data'!H110))))</f>
        <v/>
      </c>
      <c r="I113" s="40" t="str">
        <f ca="1">IF(ISBLANK(INDIRECT(CONCATENATE("'Full Data'!",I$4,ROW('Full Data'!I110)))),"",INDIRECT(CONCATENATE("'Full Data'!",I$4,ROW('Full Data'!I110))))</f>
        <v/>
      </c>
      <c r="J113" s="40" t="str">
        <f ca="1">IF(ISBLANK(INDIRECT(CONCATENATE("'Full Data'!",J$4,ROW('Full Data'!J110)))),"",INDIRECT(CONCATENATE("'Full Data'!",J$4,ROW('Full Data'!J110))))</f>
        <v/>
      </c>
      <c r="K113" s="40" t="str">
        <f ca="1">IF(ISBLANK(INDIRECT(CONCATENATE("'Full Data'!",K$4,ROW('Full Data'!K110)))),"",INDIRECT(CONCATENATE("'Full Data'!",K$4,ROW('Full Data'!K110))))</f>
        <v/>
      </c>
      <c r="L113" s="41" t="str">
        <f ca="1">IF(ISBLANK(INDIRECT(CONCATENATE("'Full Data'!",L$4,ROW('Full Data'!L110)))),"",INDIRECT(CONCATENATE("'Full Data'!",L$4,ROW('Full Data'!L110))))</f>
        <v/>
      </c>
      <c r="M113" s="32"/>
      <c r="N113" s="42"/>
      <c r="O113" s="42"/>
      <c r="P113" s="42"/>
      <c r="Q113" s="42"/>
      <c r="R113" s="42"/>
      <c r="S113" s="42"/>
      <c r="T113" s="32"/>
      <c r="U113" s="32"/>
      <c r="V113" s="32"/>
      <c r="W113" s="32"/>
      <c r="X113" s="32"/>
      <c r="Y113" s="32"/>
      <c r="Z113" s="32"/>
    </row>
    <row r="114" spans="1:26" ht="12.75" customHeight="1" x14ac:dyDescent="0.2">
      <c r="A114" s="40">
        <f ca="1">IF(ISBLANK(INDIRECT(CONCATENATE("'Full Data'!",A$4,ROW('Full Data'!A111)))),"",INDIRECT(CONCATENATE("'Full Data'!",A$4,ROW('Full Data'!A111))))</f>
        <v>106</v>
      </c>
      <c r="B114" s="40" t="str">
        <f ca="1">IF(ISBLANK(INDIRECT(CONCATENATE("'Full Data'!",B$4,ROW('Full Data'!B111)))),"",INDIRECT(CONCATENATE("'Full Data'!",B$4,ROW('Full Data'!B111))))</f>
        <v>Sg</v>
      </c>
      <c r="C114" s="40" t="str">
        <f ca="1">IF(ISBLANK(INDIRECT(CONCATENATE("'Full Data'!",C$4,ROW('Full Data'!C111)))),"",INDIRECT(CONCATENATE("'Full Data'!",C$4,ROW('Full Data'!C111))))</f>
        <v>seaborgium</v>
      </c>
      <c r="D114" s="40" t="str">
        <f ca="1">IF(ISBLANK(INDIRECT(CONCATENATE("'Full Data'!",D$4,ROW('Full Data'!D111)))),"",INDIRECT(CONCATENATE("'Full Data'!",D$4,ROW('Full Data'!D111))))</f>
        <v>271</v>
      </c>
      <c r="E114" s="40" t="str">
        <f ca="1">IF(ISBLANK(INDIRECT(CONCATENATE("'Full Data'!",E$4,ROW('Full Data'!E111)))),"",INDIRECT(CONCATENATE("'Full Data'!",E$4,ROW('Full Data'!E111))))</f>
        <v/>
      </c>
      <c r="F114" s="40" t="str">
        <f ca="1">IF(ISBLANK(INDIRECT(CONCATENATE("'Full Data'!",F$4,ROW('Full Data'!F111)))),"",INDIRECT(CONCATENATE("'Full Data'!",F$4,ROW('Full Data'!F111))))</f>
        <v/>
      </c>
      <c r="G114" s="40" t="str">
        <f ca="1">IF(ISBLANK(INDIRECT(CONCATENATE("'Full Data'!",G$4,ROW('Full Data'!G111)))),"",INDIRECT(CONCATENATE("'Full Data'!",G$4,ROW('Full Data'!G111))))</f>
        <v/>
      </c>
      <c r="H114" s="40" t="str">
        <f ca="1">IF(ISBLANK(INDIRECT(CONCATENATE("'Full Data'!",H$4,ROW('Full Data'!H111)))),"",INDIRECT(CONCATENATE("'Full Data'!",H$4,ROW('Full Data'!H111))))</f>
        <v/>
      </c>
      <c r="I114" s="40" t="str">
        <f ca="1">IF(ISBLANK(INDIRECT(CONCATENATE("'Full Data'!",I$4,ROW('Full Data'!I111)))),"",INDIRECT(CONCATENATE("'Full Data'!",I$4,ROW('Full Data'!I111))))</f>
        <v/>
      </c>
      <c r="J114" s="40" t="str">
        <f ca="1">IF(ISBLANK(INDIRECT(CONCATENATE("'Full Data'!",J$4,ROW('Full Data'!J111)))),"",INDIRECT(CONCATENATE("'Full Data'!",J$4,ROW('Full Data'!J111))))</f>
        <v/>
      </c>
      <c r="K114" s="40" t="str">
        <f ca="1">IF(ISBLANK(INDIRECT(CONCATENATE("'Full Data'!",K$4,ROW('Full Data'!K111)))),"",INDIRECT(CONCATENATE("'Full Data'!",K$4,ROW('Full Data'!K111))))</f>
        <v/>
      </c>
      <c r="L114" s="41" t="str">
        <f ca="1">IF(ISBLANK(INDIRECT(CONCATENATE("'Full Data'!",L$4,ROW('Full Data'!L111)))),"",INDIRECT(CONCATENATE("'Full Data'!",L$4,ROW('Full Data'!L111))))</f>
        <v/>
      </c>
      <c r="M114" s="32"/>
      <c r="N114" s="42"/>
      <c r="O114" s="42"/>
      <c r="P114" s="42"/>
      <c r="Q114" s="42"/>
      <c r="R114" s="42"/>
      <c r="S114" s="42"/>
      <c r="T114" s="32"/>
      <c r="U114" s="32"/>
      <c r="V114" s="32"/>
      <c r="W114" s="32"/>
      <c r="X114" s="32"/>
      <c r="Y114" s="32"/>
      <c r="Z114" s="32"/>
    </row>
    <row r="115" spans="1:26" ht="12.75" customHeight="1" x14ac:dyDescent="0.2">
      <c r="A115" s="40">
        <f ca="1">IF(ISBLANK(INDIRECT(CONCATENATE("'Full Data'!",A$4,ROW('Full Data'!A112)))),"",INDIRECT(CONCATENATE("'Full Data'!",A$4,ROW('Full Data'!A112))))</f>
        <v>107</v>
      </c>
      <c r="B115" s="40" t="str">
        <f ca="1">IF(ISBLANK(INDIRECT(CONCATENATE("'Full Data'!",B$4,ROW('Full Data'!B112)))),"",INDIRECT(CONCATENATE("'Full Data'!",B$4,ROW('Full Data'!B112))))</f>
        <v>Bh</v>
      </c>
      <c r="C115" s="40" t="str">
        <f ca="1">IF(ISBLANK(INDIRECT(CONCATENATE("'Full Data'!",C$4,ROW('Full Data'!C112)))),"",INDIRECT(CONCATENATE("'Full Data'!",C$4,ROW('Full Data'!C112))))</f>
        <v>bohrium</v>
      </c>
      <c r="D115" s="40" t="str">
        <f ca="1">IF(ISBLANK(INDIRECT(CONCATENATE("'Full Data'!",D$4,ROW('Full Data'!D112)))),"",INDIRECT(CONCATENATE("'Full Data'!",D$4,ROW('Full Data'!D112))))</f>
        <v>272</v>
      </c>
      <c r="E115" s="40" t="str">
        <f ca="1">IF(ISBLANK(INDIRECT(CONCATENATE("'Full Data'!",E$4,ROW('Full Data'!E112)))),"",INDIRECT(CONCATENATE("'Full Data'!",E$4,ROW('Full Data'!E112))))</f>
        <v/>
      </c>
      <c r="F115" s="40" t="str">
        <f ca="1">IF(ISBLANK(INDIRECT(CONCATENATE("'Full Data'!",F$4,ROW('Full Data'!F112)))),"",INDIRECT(CONCATENATE("'Full Data'!",F$4,ROW('Full Data'!F112))))</f>
        <v/>
      </c>
      <c r="G115" s="40" t="str">
        <f ca="1">IF(ISBLANK(INDIRECT(CONCATENATE("'Full Data'!",G$4,ROW('Full Data'!G112)))),"",INDIRECT(CONCATENATE("'Full Data'!",G$4,ROW('Full Data'!G112))))</f>
        <v/>
      </c>
      <c r="H115" s="40" t="str">
        <f ca="1">IF(ISBLANK(INDIRECT(CONCATENATE("'Full Data'!",H$4,ROW('Full Data'!H112)))),"",INDIRECT(CONCATENATE("'Full Data'!",H$4,ROW('Full Data'!H112))))</f>
        <v/>
      </c>
      <c r="I115" s="40" t="str">
        <f ca="1">IF(ISBLANK(INDIRECT(CONCATENATE("'Full Data'!",I$4,ROW('Full Data'!I112)))),"",INDIRECT(CONCATENATE("'Full Data'!",I$4,ROW('Full Data'!I112))))</f>
        <v/>
      </c>
      <c r="J115" s="40" t="str">
        <f ca="1">IF(ISBLANK(INDIRECT(CONCATENATE("'Full Data'!",J$4,ROW('Full Data'!J112)))),"",INDIRECT(CONCATENATE("'Full Data'!",J$4,ROW('Full Data'!J112))))</f>
        <v/>
      </c>
      <c r="K115" s="40" t="str">
        <f ca="1">IF(ISBLANK(INDIRECT(CONCATENATE("'Full Data'!",K$4,ROW('Full Data'!K112)))),"",INDIRECT(CONCATENATE("'Full Data'!",K$4,ROW('Full Data'!K112))))</f>
        <v/>
      </c>
      <c r="L115" s="41" t="str">
        <f ca="1">IF(ISBLANK(INDIRECT(CONCATENATE("'Full Data'!",L$4,ROW('Full Data'!L112)))),"",INDIRECT(CONCATENATE("'Full Data'!",L$4,ROW('Full Data'!L112))))</f>
        <v/>
      </c>
      <c r="M115" s="32"/>
      <c r="N115" s="42"/>
      <c r="O115" s="42"/>
      <c r="P115" s="42"/>
      <c r="Q115" s="42"/>
      <c r="R115" s="42"/>
      <c r="S115" s="42"/>
      <c r="T115" s="32"/>
      <c r="U115" s="32"/>
      <c r="V115" s="32"/>
      <c r="W115" s="32"/>
      <c r="X115" s="32"/>
      <c r="Y115" s="32"/>
      <c r="Z115" s="32"/>
    </row>
    <row r="116" spans="1:26" ht="12.75" customHeight="1" x14ac:dyDescent="0.2">
      <c r="A116" s="40">
        <f ca="1">IF(ISBLANK(INDIRECT(CONCATENATE("'Full Data'!",A$4,ROW('Full Data'!A113)))),"",INDIRECT(CONCATENATE("'Full Data'!",A$4,ROW('Full Data'!A113))))</f>
        <v>108</v>
      </c>
      <c r="B116" s="40" t="str">
        <f ca="1">IF(ISBLANK(INDIRECT(CONCATENATE("'Full Data'!",B$4,ROW('Full Data'!B113)))),"",INDIRECT(CONCATENATE("'Full Data'!",B$4,ROW('Full Data'!B113))))</f>
        <v>Hs</v>
      </c>
      <c r="C116" s="40" t="str">
        <f ca="1">IF(ISBLANK(INDIRECT(CONCATENATE("'Full Data'!",C$4,ROW('Full Data'!C113)))),"",INDIRECT(CONCATENATE("'Full Data'!",C$4,ROW('Full Data'!C113))))</f>
        <v>hassium</v>
      </c>
      <c r="D116" s="40" t="str">
        <f ca="1">IF(ISBLANK(INDIRECT(CONCATENATE("'Full Data'!",D$4,ROW('Full Data'!D113)))),"",INDIRECT(CONCATENATE("'Full Data'!",D$4,ROW('Full Data'!D113))))</f>
        <v>270</v>
      </c>
      <c r="E116" s="40" t="str">
        <f ca="1">IF(ISBLANK(INDIRECT(CONCATENATE("'Full Data'!",E$4,ROW('Full Data'!E113)))),"",INDIRECT(CONCATENATE("'Full Data'!",E$4,ROW('Full Data'!E113))))</f>
        <v/>
      </c>
      <c r="F116" s="40" t="str">
        <f ca="1">IF(ISBLANK(INDIRECT(CONCATENATE("'Full Data'!",F$4,ROW('Full Data'!F113)))),"",INDIRECT(CONCATENATE("'Full Data'!",F$4,ROW('Full Data'!F113))))</f>
        <v/>
      </c>
      <c r="G116" s="40" t="str">
        <f ca="1">IF(ISBLANK(INDIRECT(CONCATENATE("'Full Data'!",G$4,ROW('Full Data'!G113)))),"",INDIRECT(CONCATENATE("'Full Data'!",G$4,ROW('Full Data'!G113))))</f>
        <v/>
      </c>
      <c r="H116" s="40" t="str">
        <f ca="1">IF(ISBLANK(INDIRECT(CONCATENATE("'Full Data'!",H$4,ROW('Full Data'!H113)))),"",INDIRECT(CONCATENATE("'Full Data'!",H$4,ROW('Full Data'!H113))))</f>
        <v/>
      </c>
      <c r="I116" s="40" t="str">
        <f ca="1">IF(ISBLANK(INDIRECT(CONCATENATE("'Full Data'!",I$4,ROW('Full Data'!I113)))),"",INDIRECT(CONCATENATE("'Full Data'!",I$4,ROW('Full Data'!I113))))</f>
        <v/>
      </c>
      <c r="J116" s="40" t="str">
        <f ca="1">IF(ISBLANK(INDIRECT(CONCATENATE("'Full Data'!",J$4,ROW('Full Data'!J113)))),"",INDIRECT(CONCATENATE("'Full Data'!",J$4,ROW('Full Data'!J113))))</f>
        <v/>
      </c>
      <c r="K116" s="40" t="str">
        <f ca="1">IF(ISBLANK(INDIRECT(CONCATENATE("'Full Data'!",K$4,ROW('Full Data'!K113)))),"",INDIRECT(CONCATENATE("'Full Data'!",K$4,ROW('Full Data'!K113))))</f>
        <v/>
      </c>
      <c r="L116" s="41" t="str">
        <f ca="1">IF(ISBLANK(INDIRECT(CONCATENATE("'Full Data'!",L$4,ROW('Full Data'!L113)))),"",INDIRECT(CONCATENATE("'Full Data'!",L$4,ROW('Full Data'!L113))))</f>
        <v/>
      </c>
      <c r="M116" s="32"/>
      <c r="N116" s="42"/>
      <c r="O116" s="42"/>
      <c r="P116" s="42"/>
      <c r="Q116" s="42"/>
      <c r="R116" s="42"/>
      <c r="S116" s="42"/>
      <c r="T116" s="32"/>
      <c r="U116" s="32"/>
      <c r="V116" s="32"/>
      <c r="W116" s="32"/>
      <c r="X116" s="32"/>
      <c r="Y116" s="32"/>
      <c r="Z116" s="32"/>
    </row>
    <row r="117" spans="1:26" ht="12.75" customHeight="1" x14ac:dyDescent="0.2">
      <c r="A117" s="40">
        <f ca="1">IF(ISBLANK(INDIRECT(CONCATENATE("'Full Data'!",A$4,ROW('Full Data'!A114)))),"",INDIRECT(CONCATENATE("'Full Data'!",A$4,ROW('Full Data'!A114))))</f>
        <v>109</v>
      </c>
      <c r="B117" s="40" t="str">
        <f ca="1">IF(ISBLANK(INDIRECT(CONCATENATE("'Full Data'!",B$4,ROW('Full Data'!B114)))),"",INDIRECT(CONCATENATE("'Full Data'!",B$4,ROW('Full Data'!B114))))</f>
        <v>Mt</v>
      </c>
      <c r="C117" s="40" t="str">
        <f ca="1">IF(ISBLANK(INDIRECT(CONCATENATE("'Full Data'!",C$4,ROW('Full Data'!C114)))),"",INDIRECT(CONCATENATE("'Full Data'!",C$4,ROW('Full Data'!C114))))</f>
        <v>meitnerium</v>
      </c>
      <c r="D117" s="40" t="str">
        <f ca="1">IF(ISBLANK(INDIRECT(CONCATENATE("'Full Data'!",D$4,ROW('Full Data'!D114)))),"",INDIRECT(CONCATENATE("'Full Data'!",D$4,ROW('Full Data'!D114))))</f>
        <v>276</v>
      </c>
      <c r="E117" s="40" t="str">
        <f ca="1">IF(ISBLANK(INDIRECT(CONCATENATE("'Full Data'!",E$4,ROW('Full Data'!E114)))),"",INDIRECT(CONCATENATE("'Full Data'!",E$4,ROW('Full Data'!E114))))</f>
        <v/>
      </c>
      <c r="F117" s="40" t="str">
        <f ca="1">IF(ISBLANK(INDIRECT(CONCATENATE("'Full Data'!",F$4,ROW('Full Data'!F114)))),"",INDIRECT(CONCATENATE("'Full Data'!",F$4,ROW('Full Data'!F114))))</f>
        <v/>
      </c>
      <c r="G117" s="40" t="str">
        <f ca="1">IF(ISBLANK(INDIRECT(CONCATENATE("'Full Data'!",G$4,ROW('Full Data'!G114)))),"",INDIRECT(CONCATENATE("'Full Data'!",G$4,ROW('Full Data'!G114))))</f>
        <v/>
      </c>
      <c r="H117" s="40" t="str">
        <f ca="1">IF(ISBLANK(INDIRECT(CONCATENATE("'Full Data'!",H$4,ROW('Full Data'!H114)))),"",INDIRECT(CONCATENATE("'Full Data'!",H$4,ROW('Full Data'!H114))))</f>
        <v/>
      </c>
      <c r="I117" s="40" t="str">
        <f ca="1">IF(ISBLANK(INDIRECT(CONCATENATE("'Full Data'!",I$4,ROW('Full Data'!I114)))),"",INDIRECT(CONCATENATE("'Full Data'!",I$4,ROW('Full Data'!I114))))</f>
        <v/>
      </c>
      <c r="J117" s="40" t="str">
        <f ca="1">IF(ISBLANK(INDIRECT(CONCATENATE("'Full Data'!",J$4,ROW('Full Data'!J114)))),"",INDIRECT(CONCATENATE("'Full Data'!",J$4,ROW('Full Data'!J114))))</f>
        <v/>
      </c>
      <c r="K117" s="40" t="str">
        <f ca="1">IF(ISBLANK(INDIRECT(CONCATENATE("'Full Data'!",K$4,ROW('Full Data'!K114)))),"",INDIRECT(CONCATENATE("'Full Data'!",K$4,ROW('Full Data'!K114))))</f>
        <v/>
      </c>
      <c r="L117" s="41" t="str">
        <f ca="1">IF(ISBLANK(INDIRECT(CONCATENATE("'Full Data'!",L$4,ROW('Full Data'!L114)))),"",INDIRECT(CONCATENATE("'Full Data'!",L$4,ROW('Full Data'!L114))))</f>
        <v/>
      </c>
      <c r="M117" s="32"/>
      <c r="N117" s="42"/>
      <c r="O117" s="42"/>
      <c r="P117" s="42"/>
      <c r="Q117" s="42"/>
      <c r="R117" s="42"/>
      <c r="S117" s="42"/>
      <c r="T117" s="32"/>
      <c r="U117" s="32"/>
      <c r="V117" s="32"/>
      <c r="W117" s="32"/>
      <c r="X117" s="32"/>
      <c r="Y117" s="32"/>
      <c r="Z117" s="32"/>
    </row>
    <row r="118" spans="1:26" ht="12.75" customHeight="1" x14ac:dyDescent="0.2">
      <c r="A118" s="40">
        <f ca="1">IF(ISBLANK(INDIRECT(CONCATENATE("'Full Data'!",A$4,ROW('Full Data'!A115)))),"",INDIRECT(CONCATENATE("'Full Data'!",A$4,ROW('Full Data'!A115))))</f>
        <v>110</v>
      </c>
      <c r="B118" s="40" t="str">
        <f ca="1">IF(ISBLANK(INDIRECT(CONCATENATE("'Full Data'!",B$4,ROW('Full Data'!B115)))),"",INDIRECT(CONCATENATE("'Full Data'!",B$4,ROW('Full Data'!B115))))</f>
        <v>Ds</v>
      </c>
      <c r="C118" s="40" t="str">
        <f ca="1">IF(ISBLANK(INDIRECT(CONCATENATE("'Full Data'!",C$4,ROW('Full Data'!C115)))),"",INDIRECT(CONCATENATE("'Full Data'!",C$4,ROW('Full Data'!C115))))</f>
        <v>darmstadtium</v>
      </c>
      <c r="D118" s="40" t="str">
        <f ca="1">IF(ISBLANK(INDIRECT(CONCATENATE("'Full Data'!",D$4,ROW('Full Data'!D115)))),"",INDIRECT(CONCATENATE("'Full Data'!",D$4,ROW('Full Data'!D115))))</f>
        <v>281</v>
      </c>
      <c r="E118" s="40" t="str">
        <f ca="1">IF(ISBLANK(INDIRECT(CONCATENATE("'Full Data'!",E$4,ROW('Full Data'!E115)))),"",INDIRECT(CONCATENATE("'Full Data'!",E$4,ROW('Full Data'!E115))))</f>
        <v/>
      </c>
      <c r="F118" s="40" t="str">
        <f ca="1">IF(ISBLANK(INDIRECT(CONCATENATE("'Full Data'!",F$4,ROW('Full Data'!F115)))),"",INDIRECT(CONCATENATE("'Full Data'!",F$4,ROW('Full Data'!F115))))</f>
        <v/>
      </c>
      <c r="G118" s="40" t="str">
        <f ca="1">IF(ISBLANK(INDIRECT(CONCATENATE("'Full Data'!",G$4,ROW('Full Data'!G115)))),"",INDIRECT(CONCATENATE("'Full Data'!",G$4,ROW('Full Data'!G115))))</f>
        <v/>
      </c>
      <c r="H118" s="40" t="str">
        <f ca="1">IF(ISBLANK(INDIRECT(CONCATENATE("'Full Data'!",H$4,ROW('Full Data'!H115)))),"",INDIRECT(CONCATENATE("'Full Data'!",H$4,ROW('Full Data'!H115))))</f>
        <v/>
      </c>
      <c r="I118" s="40" t="str">
        <f ca="1">IF(ISBLANK(INDIRECT(CONCATENATE("'Full Data'!",I$4,ROW('Full Data'!I115)))),"",INDIRECT(CONCATENATE("'Full Data'!",I$4,ROW('Full Data'!I115))))</f>
        <v/>
      </c>
      <c r="J118" s="40" t="str">
        <f ca="1">IF(ISBLANK(INDIRECT(CONCATENATE("'Full Data'!",J$4,ROW('Full Data'!J115)))),"",INDIRECT(CONCATENATE("'Full Data'!",J$4,ROW('Full Data'!J115))))</f>
        <v/>
      </c>
      <c r="K118" s="40" t="str">
        <f ca="1">IF(ISBLANK(INDIRECT(CONCATENATE("'Full Data'!",K$4,ROW('Full Data'!K115)))),"",INDIRECT(CONCATENATE("'Full Data'!",K$4,ROW('Full Data'!K115))))</f>
        <v/>
      </c>
      <c r="L118" s="40" t="str">
        <f ca="1">IF(ISBLANK(INDIRECT(CONCATENATE("'Full Data'!",L$4,ROW('Full Data'!L115)))),"",INDIRECT(CONCATENATE("'Full Data'!",L$4,ROW('Full Data'!L115))))</f>
        <v/>
      </c>
      <c r="M118" s="32"/>
      <c r="N118" s="42"/>
      <c r="O118" s="42"/>
      <c r="P118" s="42"/>
      <c r="Q118" s="42"/>
      <c r="R118" s="42"/>
      <c r="S118" s="42"/>
      <c r="T118" s="32"/>
      <c r="U118" s="32"/>
      <c r="V118" s="32"/>
      <c r="W118" s="32"/>
      <c r="X118" s="32"/>
      <c r="Y118" s="32"/>
      <c r="Z118" s="32"/>
    </row>
    <row r="119" spans="1:26" ht="12.75" customHeight="1" x14ac:dyDescent="0.2">
      <c r="A119" s="40">
        <f ca="1">IF(ISBLANK(INDIRECT(CONCATENATE("'Full Data'!",A$4,ROW('Full Data'!A116)))),"",INDIRECT(CONCATENATE("'Full Data'!",A$4,ROW('Full Data'!A116))))</f>
        <v>111</v>
      </c>
      <c r="B119" s="40" t="str">
        <f ca="1">IF(ISBLANK(INDIRECT(CONCATENATE("'Full Data'!",B$4,ROW('Full Data'!B116)))),"",INDIRECT(CONCATENATE("'Full Data'!",B$4,ROW('Full Data'!B116))))</f>
        <v>Rg</v>
      </c>
      <c r="C119" s="40" t="str">
        <f ca="1">IF(ISBLANK(INDIRECT(CONCATENATE("'Full Data'!",C$4,ROW('Full Data'!C116)))),"",INDIRECT(CONCATENATE("'Full Data'!",C$4,ROW('Full Data'!C116))))</f>
        <v>roentgentium</v>
      </c>
      <c r="D119" s="40" t="str">
        <f ca="1">IF(ISBLANK(INDIRECT(CONCATENATE("'Full Data'!",D$4,ROW('Full Data'!D116)))),"",INDIRECT(CONCATENATE("'Full Data'!",D$4,ROW('Full Data'!D116))))</f>
        <v>280</v>
      </c>
      <c r="E119" s="40" t="str">
        <f ca="1">IF(ISBLANK(INDIRECT(CONCATENATE("'Full Data'!",E$4,ROW('Full Data'!E116)))),"",INDIRECT(CONCATENATE("'Full Data'!",E$4,ROW('Full Data'!E116))))</f>
        <v/>
      </c>
      <c r="F119" s="40" t="str">
        <f ca="1">IF(ISBLANK(INDIRECT(CONCATENATE("'Full Data'!",F$4,ROW('Full Data'!F116)))),"",INDIRECT(CONCATENATE("'Full Data'!",F$4,ROW('Full Data'!F116))))</f>
        <v/>
      </c>
      <c r="G119" s="40" t="str">
        <f ca="1">IF(ISBLANK(INDIRECT(CONCATENATE("'Full Data'!",G$4,ROW('Full Data'!G116)))),"",INDIRECT(CONCATENATE("'Full Data'!",G$4,ROW('Full Data'!G116))))</f>
        <v/>
      </c>
      <c r="H119" s="40" t="str">
        <f ca="1">IF(ISBLANK(INDIRECT(CONCATENATE("'Full Data'!",H$4,ROW('Full Data'!H116)))),"",INDIRECT(CONCATENATE("'Full Data'!",H$4,ROW('Full Data'!H116))))</f>
        <v/>
      </c>
      <c r="I119" s="40" t="str">
        <f ca="1">IF(ISBLANK(INDIRECT(CONCATENATE("'Full Data'!",I$4,ROW('Full Data'!I116)))),"",INDIRECT(CONCATENATE("'Full Data'!",I$4,ROW('Full Data'!I116))))</f>
        <v/>
      </c>
      <c r="J119" s="40" t="str">
        <f ca="1">IF(ISBLANK(INDIRECT(CONCATENATE("'Full Data'!",J$4,ROW('Full Data'!J116)))),"",INDIRECT(CONCATENATE("'Full Data'!",J$4,ROW('Full Data'!J116))))</f>
        <v/>
      </c>
      <c r="K119" s="40" t="str">
        <f ca="1">IF(ISBLANK(INDIRECT(CONCATENATE("'Full Data'!",K$4,ROW('Full Data'!K116)))),"",INDIRECT(CONCATENATE("'Full Data'!",K$4,ROW('Full Data'!K116))))</f>
        <v/>
      </c>
      <c r="L119" s="40" t="str">
        <f ca="1">IF(ISBLANK(INDIRECT(CONCATENATE("'Full Data'!",L$4,ROW('Full Data'!L116)))),"",INDIRECT(CONCATENATE("'Full Data'!",L$4,ROW('Full Data'!L116))))</f>
        <v/>
      </c>
      <c r="M119" s="32"/>
      <c r="N119" s="42"/>
      <c r="O119" s="42"/>
      <c r="P119" s="42"/>
      <c r="Q119" s="42"/>
      <c r="R119" s="42"/>
      <c r="S119" s="42"/>
      <c r="T119" s="32"/>
      <c r="U119" s="32"/>
      <c r="V119" s="32"/>
      <c r="W119" s="32"/>
      <c r="X119" s="32"/>
      <c r="Y119" s="32"/>
      <c r="Z119" s="32"/>
    </row>
    <row r="120" spans="1:26" ht="12.75" customHeight="1" x14ac:dyDescent="0.2">
      <c r="A120" s="40">
        <f ca="1">IF(ISBLANK(INDIRECT(CONCATENATE("'Full Data'!",A$4,ROW('Full Data'!A117)))),"",INDIRECT(CONCATENATE("'Full Data'!",A$4,ROW('Full Data'!A117))))</f>
        <v>112</v>
      </c>
      <c r="B120" s="40" t="str">
        <f ca="1">IF(ISBLANK(INDIRECT(CONCATENATE("'Full Data'!",B$4,ROW('Full Data'!B117)))),"",INDIRECT(CONCATENATE("'Full Data'!",B$4,ROW('Full Data'!B117))))</f>
        <v>Cn</v>
      </c>
      <c r="C120" s="40" t="str">
        <f ca="1">IF(ISBLANK(INDIRECT(CONCATENATE("'Full Data'!",C$4,ROW('Full Data'!C117)))),"",INDIRECT(CONCATENATE("'Full Data'!",C$4,ROW('Full Data'!C117))))</f>
        <v>copernicum</v>
      </c>
      <c r="D120" s="40" t="str">
        <f ca="1">IF(ISBLANK(INDIRECT(CONCATENATE("'Full Data'!",D$4,ROW('Full Data'!D117)))),"",INDIRECT(CONCATENATE("'Full Data'!",D$4,ROW('Full Data'!D117))))</f>
        <v>285</v>
      </c>
      <c r="E120" s="40" t="str">
        <f ca="1">IF(ISBLANK(INDIRECT(CONCATENATE("'Full Data'!",E$4,ROW('Full Data'!E117)))),"",INDIRECT(CONCATENATE("'Full Data'!",E$4,ROW('Full Data'!E117))))</f>
        <v/>
      </c>
      <c r="F120" s="40" t="str">
        <f ca="1">IF(ISBLANK(INDIRECT(CONCATENATE("'Full Data'!",F$4,ROW('Full Data'!F117)))),"",INDIRECT(CONCATENATE("'Full Data'!",F$4,ROW('Full Data'!F117))))</f>
        <v/>
      </c>
      <c r="G120" s="40" t="str">
        <f ca="1">IF(ISBLANK(INDIRECT(CONCATENATE("'Full Data'!",G$4,ROW('Full Data'!G117)))),"",INDIRECT(CONCATENATE("'Full Data'!",G$4,ROW('Full Data'!G117))))</f>
        <v/>
      </c>
      <c r="H120" s="40" t="str">
        <f ca="1">IF(ISBLANK(INDIRECT(CONCATENATE("'Full Data'!",H$4,ROW('Full Data'!H117)))),"",INDIRECT(CONCATENATE("'Full Data'!",H$4,ROW('Full Data'!H117))))</f>
        <v/>
      </c>
      <c r="I120" s="40" t="str">
        <f ca="1">IF(ISBLANK(INDIRECT(CONCATENATE("'Full Data'!",I$4,ROW('Full Data'!I117)))),"",INDIRECT(CONCATENATE("'Full Data'!",I$4,ROW('Full Data'!I117))))</f>
        <v/>
      </c>
      <c r="J120" s="40" t="str">
        <f ca="1">IF(ISBLANK(INDIRECT(CONCATENATE("'Full Data'!",J$4,ROW('Full Data'!J117)))),"",INDIRECT(CONCATENATE("'Full Data'!",J$4,ROW('Full Data'!J117))))</f>
        <v/>
      </c>
      <c r="K120" s="40" t="str">
        <f ca="1">IF(ISBLANK(INDIRECT(CONCATENATE("'Full Data'!",K$4,ROW('Full Data'!K117)))),"",INDIRECT(CONCATENATE("'Full Data'!",K$4,ROW('Full Data'!K117))))</f>
        <v/>
      </c>
      <c r="L120" s="40" t="str">
        <f ca="1">IF(ISBLANK(INDIRECT(CONCATENATE("'Full Data'!",L$4,ROW('Full Data'!L117)))),"",INDIRECT(CONCATENATE("'Full Data'!",L$4,ROW('Full Data'!L117))))</f>
        <v/>
      </c>
      <c r="M120" s="32"/>
      <c r="N120" s="42"/>
      <c r="O120" s="42"/>
      <c r="P120" s="42"/>
      <c r="Q120" s="42"/>
      <c r="R120" s="42"/>
      <c r="S120" s="42"/>
      <c r="T120" s="32"/>
      <c r="U120" s="32"/>
      <c r="V120" s="32"/>
      <c r="W120" s="32"/>
      <c r="X120" s="32"/>
      <c r="Y120" s="32"/>
      <c r="Z120" s="32"/>
    </row>
    <row r="121" spans="1:26" ht="12.75" customHeight="1" x14ac:dyDescent="0.2">
      <c r="A121" s="40">
        <f ca="1">IF(ISBLANK(INDIRECT(CONCATENATE("'Full Data'!",A$4,ROW('Full Data'!A118)))),"",INDIRECT(CONCATENATE("'Full Data'!",A$4,ROW('Full Data'!A118))))</f>
        <v>113</v>
      </c>
      <c r="B121" s="40" t="str">
        <f ca="1">IF(ISBLANK(INDIRECT(CONCATENATE("'Full Data'!",B$4,ROW('Full Data'!B118)))),"",INDIRECT(CONCATENATE("'Full Data'!",B$4,ROW('Full Data'!B118))))</f>
        <v>Nh</v>
      </c>
      <c r="C121" s="40" t="str">
        <f ca="1">IF(ISBLANK(INDIRECT(CONCATENATE("'Full Data'!",C$4,ROW('Full Data'!C118)))),"",INDIRECT(CONCATENATE("'Full Data'!",C$4,ROW('Full Data'!C118))))</f>
        <v>nihonium</v>
      </c>
      <c r="D121" s="40" t="str">
        <f ca="1">IF(ISBLANK(INDIRECT(CONCATENATE("'Full Data'!",D$4,ROW('Full Data'!D118)))),"",INDIRECT(CONCATENATE("'Full Data'!",D$4,ROW('Full Data'!D118))))</f>
        <v>284</v>
      </c>
      <c r="E121" s="40" t="str">
        <f ca="1">IF(ISBLANK(INDIRECT(CONCATENATE("'Full Data'!",E$4,ROW('Full Data'!E118)))),"",INDIRECT(CONCATENATE("'Full Data'!",E$4,ROW('Full Data'!E118))))</f>
        <v/>
      </c>
      <c r="F121" s="40" t="str">
        <f ca="1">IF(ISBLANK(INDIRECT(CONCATENATE("'Full Data'!",F$4,ROW('Full Data'!F118)))),"",INDIRECT(CONCATENATE("'Full Data'!",F$4,ROW('Full Data'!F118))))</f>
        <v/>
      </c>
      <c r="G121" s="40" t="str">
        <f ca="1">IF(ISBLANK(INDIRECT(CONCATENATE("'Full Data'!",G$4,ROW('Full Data'!G118)))),"",INDIRECT(CONCATENATE("'Full Data'!",G$4,ROW('Full Data'!G118))))</f>
        <v/>
      </c>
      <c r="H121" s="40" t="str">
        <f ca="1">IF(ISBLANK(INDIRECT(CONCATENATE("'Full Data'!",H$4,ROW('Full Data'!H118)))),"",INDIRECT(CONCATENATE("'Full Data'!",H$4,ROW('Full Data'!H118))))</f>
        <v/>
      </c>
      <c r="I121" s="40" t="str">
        <f ca="1">IF(ISBLANK(INDIRECT(CONCATENATE("'Full Data'!",I$4,ROW('Full Data'!I118)))),"",INDIRECT(CONCATENATE("'Full Data'!",I$4,ROW('Full Data'!I118))))</f>
        <v/>
      </c>
      <c r="J121" s="40" t="str">
        <f ca="1">IF(ISBLANK(INDIRECT(CONCATENATE("'Full Data'!",J$4,ROW('Full Data'!J118)))),"",INDIRECT(CONCATENATE("'Full Data'!",J$4,ROW('Full Data'!J118))))</f>
        <v/>
      </c>
      <c r="K121" s="40" t="str">
        <f ca="1">IF(ISBLANK(INDIRECT(CONCATENATE("'Full Data'!",K$4,ROW('Full Data'!K118)))),"",INDIRECT(CONCATENATE("'Full Data'!",K$4,ROW('Full Data'!K118))))</f>
        <v/>
      </c>
      <c r="L121" s="40" t="str">
        <f ca="1">IF(ISBLANK(INDIRECT(CONCATENATE("'Full Data'!",L$4,ROW('Full Data'!L118)))),"",INDIRECT(CONCATENATE("'Full Data'!",L$4,ROW('Full Data'!L118))))</f>
        <v/>
      </c>
      <c r="M121" s="32"/>
      <c r="N121" s="42"/>
      <c r="O121" s="42"/>
      <c r="P121" s="42"/>
      <c r="Q121" s="42"/>
      <c r="R121" s="42"/>
      <c r="S121" s="42"/>
      <c r="T121" s="32"/>
      <c r="U121" s="32"/>
      <c r="V121" s="32"/>
      <c r="W121" s="32"/>
      <c r="X121" s="32"/>
      <c r="Y121" s="32"/>
      <c r="Z121" s="32"/>
    </row>
    <row r="122" spans="1:26" ht="12.75" customHeight="1" x14ac:dyDescent="0.2">
      <c r="A122" s="40">
        <f ca="1">IF(ISBLANK(INDIRECT(CONCATENATE("'Full Data'!",A$4,ROW('Full Data'!A119)))),"",INDIRECT(CONCATENATE("'Full Data'!",A$4,ROW('Full Data'!A119))))</f>
        <v>114</v>
      </c>
      <c r="B122" s="40" t="str">
        <f ca="1">IF(ISBLANK(INDIRECT(CONCATENATE("'Full Data'!",B$4,ROW('Full Data'!B119)))),"",INDIRECT(CONCATENATE("'Full Data'!",B$4,ROW('Full Data'!B119))))</f>
        <v>Fl</v>
      </c>
      <c r="C122" s="40" t="str">
        <f ca="1">IF(ISBLANK(INDIRECT(CONCATENATE("'Full Data'!",C$4,ROW('Full Data'!C119)))),"",INDIRECT(CONCATENATE("'Full Data'!",C$4,ROW('Full Data'!C119))))</f>
        <v>flerovium</v>
      </c>
      <c r="D122" s="40" t="str">
        <f ca="1">IF(ISBLANK(INDIRECT(CONCATENATE("'Full Data'!",D$4,ROW('Full Data'!D119)))),"",INDIRECT(CONCATENATE("'Full Data'!",D$4,ROW('Full Data'!D119))))</f>
        <v>289</v>
      </c>
      <c r="E122" s="40" t="str">
        <f ca="1">IF(ISBLANK(INDIRECT(CONCATENATE("'Full Data'!",E$4,ROW('Full Data'!E119)))),"",INDIRECT(CONCATENATE("'Full Data'!",E$4,ROW('Full Data'!E119))))</f>
        <v/>
      </c>
      <c r="F122" s="40" t="str">
        <f ca="1">IF(ISBLANK(INDIRECT(CONCATENATE("'Full Data'!",F$4,ROW('Full Data'!F119)))),"",INDIRECT(CONCATENATE("'Full Data'!",F$4,ROW('Full Data'!F119))))</f>
        <v/>
      </c>
      <c r="G122" s="40" t="str">
        <f ca="1">IF(ISBLANK(INDIRECT(CONCATENATE("'Full Data'!",G$4,ROW('Full Data'!G119)))),"",INDIRECT(CONCATENATE("'Full Data'!",G$4,ROW('Full Data'!G119))))</f>
        <v/>
      </c>
      <c r="H122" s="40" t="str">
        <f ca="1">IF(ISBLANK(INDIRECT(CONCATENATE("'Full Data'!",H$4,ROW('Full Data'!H119)))),"",INDIRECT(CONCATENATE("'Full Data'!",H$4,ROW('Full Data'!H119))))</f>
        <v/>
      </c>
      <c r="I122" s="40" t="str">
        <f ca="1">IF(ISBLANK(INDIRECT(CONCATENATE("'Full Data'!",I$4,ROW('Full Data'!I119)))),"",INDIRECT(CONCATENATE("'Full Data'!",I$4,ROW('Full Data'!I119))))</f>
        <v/>
      </c>
      <c r="J122" s="40" t="str">
        <f ca="1">IF(ISBLANK(INDIRECT(CONCATENATE("'Full Data'!",J$4,ROW('Full Data'!J119)))),"",INDIRECT(CONCATENATE("'Full Data'!",J$4,ROW('Full Data'!J119))))</f>
        <v/>
      </c>
      <c r="K122" s="40" t="str">
        <f ca="1">IF(ISBLANK(INDIRECT(CONCATENATE("'Full Data'!",K$4,ROW('Full Data'!K119)))),"",INDIRECT(CONCATENATE("'Full Data'!",K$4,ROW('Full Data'!K119))))</f>
        <v/>
      </c>
      <c r="L122" s="40" t="str">
        <f ca="1">IF(ISBLANK(INDIRECT(CONCATENATE("'Full Data'!",L$4,ROW('Full Data'!L119)))),"",INDIRECT(CONCATENATE("'Full Data'!",L$4,ROW('Full Data'!L119))))</f>
        <v/>
      </c>
      <c r="M122" s="32"/>
      <c r="N122" s="42"/>
      <c r="O122" s="42"/>
      <c r="P122" s="42"/>
      <c r="Q122" s="42"/>
      <c r="R122" s="42"/>
      <c r="S122" s="42"/>
      <c r="T122" s="32"/>
      <c r="U122" s="32"/>
      <c r="V122" s="32"/>
      <c r="W122" s="32"/>
      <c r="X122" s="32"/>
      <c r="Y122" s="32"/>
      <c r="Z122" s="32"/>
    </row>
    <row r="123" spans="1:26" ht="12.75" customHeight="1" x14ac:dyDescent="0.2">
      <c r="A123" s="40">
        <f ca="1">IF(ISBLANK(INDIRECT(CONCATENATE("'Full Data'!",A$4,ROW('Full Data'!A120)))),"",INDIRECT(CONCATENATE("'Full Data'!",A$4,ROW('Full Data'!A120))))</f>
        <v>115</v>
      </c>
      <c r="B123" s="40" t="str">
        <f ca="1">IF(ISBLANK(INDIRECT(CONCATENATE("'Full Data'!",B$4,ROW('Full Data'!B120)))),"",INDIRECT(CONCATENATE("'Full Data'!",B$4,ROW('Full Data'!B120))))</f>
        <v>Mc</v>
      </c>
      <c r="C123" s="40" t="str">
        <f ca="1">IF(ISBLANK(INDIRECT(CONCATENATE("'Full Data'!",C$4,ROW('Full Data'!C120)))),"",INDIRECT(CONCATENATE("'Full Data'!",C$4,ROW('Full Data'!C120))))</f>
        <v>moscovium</v>
      </c>
      <c r="D123" s="40" t="str">
        <f ca="1">IF(ISBLANK(INDIRECT(CONCATENATE("'Full Data'!",D$4,ROW('Full Data'!D120)))),"",INDIRECT(CONCATENATE("'Full Data'!",D$4,ROW('Full Data'!D120))))</f>
        <v>288</v>
      </c>
      <c r="E123" s="40" t="str">
        <f ca="1">IF(ISBLANK(INDIRECT(CONCATENATE("'Full Data'!",E$4,ROW('Full Data'!E120)))),"",INDIRECT(CONCATENATE("'Full Data'!",E$4,ROW('Full Data'!E120))))</f>
        <v/>
      </c>
      <c r="F123" s="40" t="str">
        <f ca="1">IF(ISBLANK(INDIRECT(CONCATENATE("'Full Data'!",F$4,ROW('Full Data'!F120)))),"",INDIRECT(CONCATENATE("'Full Data'!",F$4,ROW('Full Data'!F120))))</f>
        <v/>
      </c>
      <c r="G123" s="40" t="str">
        <f ca="1">IF(ISBLANK(INDIRECT(CONCATENATE("'Full Data'!",G$4,ROW('Full Data'!G120)))),"",INDIRECT(CONCATENATE("'Full Data'!",G$4,ROW('Full Data'!G120))))</f>
        <v/>
      </c>
      <c r="H123" s="40" t="str">
        <f ca="1">IF(ISBLANK(INDIRECT(CONCATENATE("'Full Data'!",H$4,ROW('Full Data'!H120)))),"",INDIRECT(CONCATENATE("'Full Data'!",H$4,ROW('Full Data'!H120))))</f>
        <v/>
      </c>
      <c r="I123" s="40" t="str">
        <f ca="1">IF(ISBLANK(INDIRECT(CONCATENATE("'Full Data'!",I$4,ROW('Full Data'!I120)))),"",INDIRECT(CONCATENATE("'Full Data'!",I$4,ROW('Full Data'!I120))))</f>
        <v/>
      </c>
      <c r="J123" s="40" t="str">
        <f ca="1">IF(ISBLANK(INDIRECT(CONCATENATE("'Full Data'!",J$4,ROW('Full Data'!J120)))),"",INDIRECT(CONCATENATE("'Full Data'!",J$4,ROW('Full Data'!J120))))</f>
        <v/>
      </c>
      <c r="K123" s="40" t="str">
        <f ca="1">IF(ISBLANK(INDIRECT(CONCATENATE("'Full Data'!",K$4,ROW('Full Data'!K120)))),"",INDIRECT(CONCATENATE("'Full Data'!",K$4,ROW('Full Data'!K120))))</f>
        <v/>
      </c>
      <c r="L123" s="40" t="str">
        <f ca="1">IF(ISBLANK(INDIRECT(CONCATENATE("'Full Data'!",L$4,ROW('Full Data'!L120)))),"",INDIRECT(CONCATENATE("'Full Data'!",L$4,ROW('Full Data'!L120))))</f>
        <v/>
      </c>
      <c r="M123" s="32"/>
      <c r="N123" s="42"/>
      <c r="O123" s="42"/>
      <c r="P123" s="42"/>
      <c r="Q123" s="42"/>
      <c r="R123" s="42"/>
      <c r="S123" s="42"/>
      <c r="T123" s="32"/>
      <c r="U123" s="32"/>
      <c r="V123" s="32"/>
      <c r="W123" s="32"/>
      <c r="X123" s="32"/>
      <c r="Y123" s="32"/>
      <c r="Z123" s="32"/>
    </row>
    <row r="124" spans="1:26" ht="12.75" customHeight="1" x14ac:dyDescent="0.2">
      <c r="A124" s="40">
        <f ca="1">IF(ISBLANK(INDIRECT(CONCATENATE("'Full Data'!",A$4,ROW('Full Data'!A121)))),"",INDIRECT(CONCATENATE("'Full Data'!",A$4,ROW('Full Data'!A121))))</f>
        <v>116</v>
      </c>
      <c r="B124" s="40" t="str">
        <f ca="1">IF(ISBLANK(INDIRECT(CONCATENATE("'Full Data'!",B$4,ROW('Full Data'!B121)))),"",INDIRECT(CONCATENATE("'Full Data'!",B$4,ROW('Full Data'!B121))))</f>
        <v>Lv</v>
      </c>
      <c r="C124" s="40" t="str">
        <f ca="1">IF(ISBLANK(INDIRECT(CONCATENATE("'Full Data'!",C$4,ROW('Full Data'!C121)))),"",INDIRECT(CONCATENATE("'Full Data'!",C$4,ROW('Full Data'!C121))))</f>
        <v>livermorium</v>
      </c>
      <c r="D124" s="40" t="str">
        <f ca="1">IF(ISBLANK(INDIRECT(CONCATENATE("'Full Data'!",D$4,ROW('Full Data'!D121)))),"",INDIRECT(CONCATENATE("'Full Data'!",D$4,ROW('Full Data'!D121))))</f>
        <v>293</v>
      </c>
      <c r="E124" s="40" t="str">
        <f ca="1">IF(ISBLANK(INDIRECT(CONCATENATE("'Full Data'!",E$4,ROW('Full Data'!E121)))),"",INDIRECT(CONCATENATE("'Full Data'!",E$4,ROW('Full Data'!E121))))</f>
        <v/>
      </c>
      <c r="F124" s="40" t="str">
        <f ca="1">IF(ISBLANK(INDIRECT(CONCATENATE("'Full Data'!",F$4,ROW('Full Data'!F121)))),"",INDIRECT(CONCATENATE("'Full Data'!",F$4,ROW('Full Data'!F121))))</f>
        <v/>
      </c>
      <c r="G124" s="40" t="str">
        <f ca="1">IF(ISBLANK(INDIRECT(CONCATENATE("'Full Data'!",G$4,ROW('Full Data'!G121)))),"",INDIRECT(CONCATENATE("'Full Data'!",G$4,ROW('Full Data'!G121))))</f>
        <v/>
      </c>
      <c r="H124" s="40" t="str">
        <f ca="1">IF(ISBLANK(INDIRECT(CONCATENATE("'Full Data'!",H$4,ROW('Full Data'!H121)))),"",INDIRECT(CONCATENATE("'Full Data'!",H$4,ROW('Full Data'!H121))))</f>
        <v/>
      </c>
      <c r="I124" s="40" t="str">
        <f ca="1">IF(ISBLANK(INDIRECT(CONCATENATE("'Full Data'!",I$4,ROW('Full Data'!I121)))),"",INDIRECT(CONCATENATE("'Full Data'!",I$4,ROW('Full Data'!I121))))</f>
        <v/>
      </c>
      <c r="J124" s="40" t="str">
        <f ca="1">IF(ISBLANK(INDIRECT(CONCATENATE("'Full Data'!",J$4,ROW('Full Data'!J121)))),"",INDIRECT(CONCATENATE("'Full Data'!",J$4,ROW('Full Data'!J121))))</f>
        <v/>
      </c>
      <c r="K124" s="40" t="str">
        <f ca="1">IF(ISBLANK(INDIRECT(CONCATENATE("'Full Data'!",K$4,ROW('Full Data'!K121)))),"",INDIRECT(CONCATENATE("'Full Data'!",K$4,ROW('Full Data'!K121))))</f>
        <v/>
      </c>
      <c r="L124" s="40" t="str">
        <f ca="1">IF(ISBLANK(INDIRECT(CONCATENATE("'Full Data'!",L$4,ROW('Full Data'!L121)))),"",INDIRECT(CONCATENATE("'Full Data'!",L$4,ROW('Full Data'!L121))))</f>
        <v/>
      </c>
      <c r="M124" s="32"/>
      <c r="N124" s="42"/>
      <c r="O124" s="42"/>
      <c r="P124" s="42"/>
      <c r="Q124" s="42"/>
      <c r="R124" s="42"/>
      <c r="S124" s="42"/>
      <c r="T124" s="32"/>
      <c r="U124" s="32"/>
      <c r="V124" s="32"/>
      <c r="W124" s="32"/>
      <c r="X124" s="32"/>
      <c r="Y124" s="32"/>
      <c r="Z124" s="32"/>
    </row>
    <row r="125" spans="1:26" ht="12.75" customHeight="1" x14ac:dyDescent="0.2">
      <c r="A125" s="40">
        <f ca="1">IF(ISBLANK(INDIRECT(CONCATENATE("'Full Data'!",A$4,ROW('Full Data'!A122)))),"",INDIRECT(CONCATENATE("'Full Data'!",A$4,ROW('Full Data'!A122))))</f>
        <v>117</v>
      </c>
      <c r="B125" s="40" t="str">
        <f ca="1">IF(ISBLANK(INDIRECT(CONCATENATE("'Full Data'!",B$4,ROW('Full Data'!B122)))),"",INDIRECT(CONCATENATE("'Full Data'!",B$4,ROW('Full Data'!B122))))</f>
        <v>Ts</v>
      </c>
      <c r="C125" s="40" t="str">
        <f ca="1">IF(ISBLANK(INDIRECT(CONCATENATE("'Full Data'!",C$4,ROW('Full Data'!C122)))),"",INDIRECT(CONCATENATE("'Full Data'!",C$4,ROW('Full Data'!C122))))</f>
        <v>tennessine</v>
      </c>
      <c r="D125" s="40" t="str">
        <f ca="1">IF(ISBLANK(INDIRECT(CONCATENATE("'Full Data'!",D$4,ROW('Full Data'!D122)))),"",INDIRECT(CONCATENATE("'Full Data'!",D$4,ROW('Full Data'!D122))))</f>
        <v>292</v>
      </c>
      <c r="E125" s="40" t="str">
        <f ca="1">IF(ISBLANK(INDIRECT(CONCATENATE("'Full Data'!",E$4,ROW('Full Data'!E122)))),"",INDIRECT(CONCATENATE("'Full Data'!",E$4,ROW('Full Data'!E122))))</f>
        <v/>
      </c>
      <c r="F125" s="40" t="str">
        <f ca="1">IF(ISBLANK(INDIRECT(CONCATENATE("'Full Data'!",F$4,ROW('Full Data'!F122)))),"",INDIRECT(CONCATENATE("'Full Data'!",F$4,ROW('Full Data'!F122))))</f>
        <v/>
      </c>
      <c r="G125" s="40" t="str">
        <f ca="1">IF(ISBLANK(INDIRECT(CONCATENATE("'Full Data'!",G$4,ROW('Full Data'!G122)))),"",INDIRECT(CONCATENATE("'Full Data'!",G$4,ROW('Full Data'!G122))))</f>
        <v/>
      </c>
      <c r="H125" s="40" t="str">
        <f ca="1">IF(ISBLANK(INDIRECT(CONCATENATE("'Full Data'!",H$4,ROW('Full Data'!H122)))),"",INDIRECT(CONCATENATE("'Full Data'!",H$4,ROW('Full Data'!H122))))</f>
        <v/>
      </c>
      <c r="I125" s="40" t="str">
        <f ca="1">IF(ISBLANK(INDIRECT(CONCATENATE("'Full Data'!",I$4,ROW('Full Data'!I122)))),"",INDIRECT(CONCATENATE("'Full Data'!",I$4,ROW('Full Data'!I122))))</f>
        <v/>
      </c>
      <c r="J125" s="40" t="str">
        <f ca="1">IF(ISBLANK(INDIRECT(CONCATENATE("'Full Data'!",J$4,ROW('Full Data'!J122)))),"",INDIRECT(CONCATENATE("'Full Data'!",J$4,ROW('Full Data'!J122))))</f>
        <v/>
      </c>
      <c r="K125" s="40" t="str">
        <f ca="1">IF(ISBLANK(INDIRECT(CONCATENATE("'Full Data'!",K$4,ROW('Full Data'!K122)))),"",INDIRECT(CONCATENATE("'Full Data'!",K$4,ROW('Full Data'!K122))))</f>
        <v/>
      </c>
      <c r="L125" s="40" t="str">
        <f ca="1">IF(ISBLANK(INDIRECT(CONCATENATE("'Full Data'!",L$4,ROW('Full Data'!L122)))),"",INDIRECT(CONCATENATE("'Full Data'!",L$4,ROW('Full Data'!L122))))</f>
        <v/>
      </c>
      <c r="M125" s="32"/>
      <c r="N125" s="42"/>
      <c r="O125" s="42"/>
      <c r="P125" s="42"/>
      <c r="Q125" s="42"/>
      <c r="R125" s="42"/>
      <c r="S125" s="42"/>
      <c r="T125" s="32"/>
      <c r="U125" s="32"/>
      <c r="V125" s="32"/>
      <c r="W125" s="32"/>
      <c r="X125" s="32"/>
      <c r="Y125" s="32"/>
      <c r="Z125" s="32"/>
    </row>
    <row r="126" spans="1:26" ht="12.75" customHeight="1" x14ac:dyDescent="0.2">
      <c r="A126" s="40">
        <f ca="1">IF(ISBLANK(INDIRECT(CONCATENATE("'Full Data'!",A$4,ROW('Full Data'!A123)))),"",INDIRECT(CONCATENATE("'Full Data'!",A$4,ROW('Full Data'!A123))))</f>
        <v>118</v>
      </c>
      <c r="B126" s="40" t="str">
        <f ca="1">IF(ISBLANK(INDIRECT(CONCATENATE("'Full Data'!",B$4,ROW('Full Data'!B123)))),"",INDIRECT(CONCATENATE("'Full Data'!",B$4,ROW('Full Data'!B123))))</f>
        <v>Og</v>
      </c>
      <c r="C126" s="40" t="str">
        <f ca="1">IF(ISBLANK(INDIRECT(CONCATENATE("'Full Data'!",C$4,ROW('Full Data'!C123)))),"",INDIRECT(CONCATENATE("'Full Data'!",C$4,ROW('Full Data'!C123))))</f>
        <v>oganesson</v>
      </c>
      <c r="D126" s="40" t="str">
        <f ca="1">IF(ISBLANK(INDIRECT(CONCATENATE("'Full Data'!",D$4,ROW('Full Data'!D123)))),"",INDIRECT(CONCATENATE("'Full Data'!",D$4,ROW('Full Data'!D123))))</f>
        <v>294</v>
      </c>
      <c r="E126" s="40" t="str">
        <f ca="1">IF(ISBLANK(INDIRECT(CONCATENATE("'Full Data'!",E$4,ROW('Full Data'!E123)))),"",INDIRECT(CONCATENATE("'Full Data'!",E$4,ROW('Full Data'!E123))))</f>
        <v/>
      </c>
      <c r="F126" s="40" t="str">
        <f ca="1">IF(ISBLANK(INDIRECT(CONCATENATE("'Full Data'!",F$4,ROW('Full Data'!F123)))),"",INDIRECT(CONCATENATE("'Full Data'!",F$4,ROW('Full Data'!F123))))</f>
        <v/>
      </c>
      <c r="G126" s="40" t="str">
        <f ca="1">IF(ISBLANK(INDIRECT(CONCATENATE("'Full Data'!",G$4,ROW('Full Data'!G123)))),"",INDIRECT(CONCATENATE("'Full Data'!",G$4,ROW('Full Data'!G123))))</f>
        <v/>
      </c>
      <c r="H126" s="40" t="str">
        <f ca="1">IF(ISBLANK(INDIRECT(CONCATENATE("'Full Data'!",H$4,ROW('Full Data'!H123)))),"",INDIRECT(CONCATENATE("'Full Data'!",H$4,ROW('Full Data'!H123))))</f>
        <v/>
      </c>
      <c r="I126" s="40" t="str">
        <f ca="1">IF(ISBLANK(INDIRECT(CONCATENATE("'Full Data'!",I$4,ROW('Full Data'!I123)))),"",INDIRECT(CONCATENATE("'Full Data'!",I$4,ROW('Full Data'!I123))))</f>
        <v/>
      </c>
      <c r="J126" s="40" t="str">
        <f ca="1">IF(ISBLANK(INDIRECT(CONCATENATE("'Full Data'!",J$4,ROW('Full Data'!J123)))),"",INDIRECT(CONCATENATE("'Full Data'!",J$4,ROW('Full Data'!J123))))</f>
        <v/>
      </c>
      <c r="K126" s="40" t="str">
        <f ca="1">IF(ISBLANK(INDIRECT(CONCATENATE("'Full Data'!",K$4,ROW('Full Data'!K123)))),"",INDIRECT(CONCATENATE("'Full Data'!",K$4,ROW('Full Data'!K123))))</f>
        <v/>
      </c>
      <c r="L126" s="40" t="str">
        <f ca="1">IF(ISBLANK(INDIRECT(CONCATENATE("'Full Data'!",L$4,ROW('Full Data'!L123)))),"",INDIRECT(CONCATENATE("'Full Data'!",L$4,ROW('Full Data'!L123))))</f>
        <v/>
      </c>
      <c r="M126" s="32"/>
      <c r="N126" s="42"/>
      <c r="O126" s="42"/>
      <c r="P126" s="42"/>
      <c r="Q126" s="42"/>
      <c r="R126" s="42"/>
      <c r="S126" s="42"/>
      <c r="T126" s="32"/>
      <c r="U126" s="32"/>
      <c r="V126" s="32"/>
      <c r="W126" s="32"/>
      <c r="X126" s="32"/>
      <c r="Y126" s="32"/>
      <c r="Z126" s="32"/>
    </row>
    <row r="127" spans="1:26" ht="12.75" customHeight="1" x14ac:dyDescent="0.2">
      <c r="A127" s="40"/>
      <c r="B127" s="40"/>
      <c r="C127" s="40"/>
      <c r="D127" s="40"/>
      <c r="E127" s="40"/>
      <c r="F127" s="40"/>
      <c r="G127" s="40"/>
      <c r="H127" s="40"/>
      <c r="I127" s="40"/>
      <c r="J127" s="40"/>
      <c r="K127" s="40"/>
      <c r="L127" s="40"/>
      <c r="M127" s="32"/>
      <c r="N127" s="42"/>
      <c r="O127" s="42"/>
      <c r="P127" s="42"/>
      <c r="Q127" s="42"/>
      <c r="R127" s="42"/>
      <c r="S127" s="42"/>
      <c r="T127" s="32"/>
      <c r="U127" s="32"/>
      <c r="V127" s="32"/>
      <c r="W127" s="32"/>
      <c r="X127" s="32"/>
      <c r="Y127" s="32"/>
      <c r="Z127" s="32"/>
    </row>
    <row r="128" spans="1:26" ht="12.75" customHeight="1" x14ac:dyDescent="0.2">
      <c r="A128" s="31"/>
      <c r="B128" s="31"/>
      <c r="C128" s="31"/>
      <c r="D128" s="31"/>
      <c r="E128" s="31"/>
      <c r="F128" s="31"/>
      <c r="G128" s="32"/>
      <c r="H128" s="32"/>
      <c r="I128" s="32"/>
      <c r="J128" s="32"/>
      <c r="K128" s="32"/>
      <c r="L128" s="32"/>
      <c r="M128" s="32"/>
      <c r="N128" s="32"/>
      <c r="O128" s="32"/>
      <c r="P128" s="32"/>
      <c r="Q128" s="32"/>
      <c r="R128" s="32"/>
      <c r="S128" s="32"/>
      <c r="T128" s="32"/>
      <c r="U128" s="32"/>
      <c r="V128" s="32"/>
      <c r="W128" s="32"/>
      <c r="X128" s="32"/>
      <c r="Y128" s="32"/>
      <c r="Z128" s="32"/>
    </row>
    <row r="129" spans="1:26" ht="12.75" customHeight="1" x14ac:dyDescent="0.2">
      <c r="A129" s="31"/>
      <c r="B129" s="31"/>
      <c r="C129" s="31"/>
      <c r="D129" s="31"/>
      <c r="E129" s="31"/>
      <c r="F129" s="31"/>
      <c r="G129" s="32"/>
      <c r="H129" s="32"/>
      <c r="I129" s="32"/>
      <c r="J129" s="32"/>
      <c r="K129" s="32"/>
      <c r="L129" s="32"/>
      <c r="M129" s="32"/>
      <c r="N129" s="32"/>
      <c r="O129" s="32"/>
      <c r="P129" s="32"/>
      <c r="Q129" s="32"/>
      <c r="R129" s="32"/>
      <c r="S129" s="32"/>
      <c r="T129" s="32"/>
      <c r="U129" s="32"/>
      <c r="V129" s="32"/>
      <c r="W129" s="32"/>
      <c r="X129" s="32"/>
      <c r="Y129" s="32"/>
      <c r="Z129" s="32"/>
    </row>
    <row r="130" spans="1:26" ht="12.75" customHeight="1" x14ac:dyDescent="0.2">
      <c r="A130" s="31"/>
      <c r="B130" s="31"/>
      <c r="C130" s="31"/>
      <c r="D130" s="31"/>
      <c r="E130" s="31"/>
      <c r="F130" s="31"/>
      <c r="G130" s="32"/>
      <c r="H130" s="32"/>
      <c r="I130" s="32"/>
      <c r="J130" s="32"/>
      <c r="K130" s="32"/>
      <c r="L130" s="32"/>
      <c r="M130" s="32"/>
      <c r="N130" s="32"/>
      <c r="O130" s="32"/>
      <c r="P130" s="32"/>
      <c r="Q130" s="32"/>
      <c r="R130" s="32"/>
      <c r="S130" s="32"/>
      <c r="T130" s="32"/>
      <c r="U130" s="32"/>
      <c r="V130" s="32"/>
      <c r="W130" s="32"/>
      <c r="X130" s="32"/>
      <c r="Y130" s="32"/>
      <c r="Z130" s="32"/>
    </row>
    <row r="131" spans="1:26" ht="12.75" customHeight="1" x14ac:dyDescent="0.2">
      <c r="A131" s="31"/>
      <c r="B131" s="31"/>
      <c r="C131" s="31"/>
      <c r="D131" s="31"/>
      <c r="E131" s="31"/>
      <c r="F131" s="31"/>
      <c r="G131" s="32"/>
      <c r="H131" s="32"/>
      <c r="I131" s="32"/>
      <c r="J131" s="32"/>
      <c r="K131" s="32"/>
      <c r="L131" s="32"/>
      <c r="M131" s="32"/>
      <c r="N131" s="32"/>
      <c r="O131" s="32"/>
      <c r="P131" s="32"/>
      <c r="Q131" s="32"/>
      <c r="R131" s="32"/>
      <c r="S131" s="32"/>
      <c r="T131" s="32"/>
      <c r="U131" s="32"/>
      <c r="V131" s="32"/>
      <c r="W131" s="32"/>
      <c r="X131" s="32"/>
      <c r="Y131" s="32"/>
      <c r="Z131" s="32"/>
    </row>
    <row r="132" spans="1:26" ht="12.75" customHeight="1" x14ac:dyDescent="0.2">
      <c r="A132" s="31"/>
      <c r="B132" s="31"/>
      <c r="C132" s="31"/>
      <c r="D132" s="31"/>
      <c r="E132" s="31"/>
      <c r="F132" s="31"/>
      <c r="G132" s="32"/>
      <c r="H132" s="32"/>
      <c r="I132" s="32"/>
      <c r="J132" s="32"/>
      <c r="K132" s="32"/>
      <c r="L132" s="32"/>
      <c r="M132" s="32"/>
      <c r="N132" s="32"/>
      <c r="O132" s="32"/>
      <c r="P132" s="32"/>
      <c r="Q132" s="32"/>
      <c r="R132" s="32"/>
      <c r="S132" s="32"/>
      <c r="T132" s="32"/>
      <c r="U132" s="32"/>
      <c r="V132" s="32"/>
      <c r="W132" s="32"/>
      <c r="X132" s="32"/>
      <c r="Y132" s="32"/>
      <c r="Z132" s="32"/>
    </row>
    <row r="133" spans="1:26" ht="12.75" customHeight="1" x14ac:dyDescent="0.2">
      <c r="A133" s="31"/>
      <c r="B133" s="31"/>
      <c r="C133" s="31"/>
      <c r="D133" s="31"/>
      <c r="E133" s="31"/>
      <c r="F133" s="31"/>
      <c r="G133" s="32"/>
      <c r="H133" s="32"/>
      <c r="I133" s="32"/>
      <c r="J133" s="32"/>
      <c r="K133" s="32"/>
      <c r="L133" s="32"/>
      <c r="M133" s="32"/>
      <c r="N133" s="32"/>
      <c r="O133" s="32"/>
      <c r="P133" s="32"/>
      <c r="Q133" s="32"/>
      <c r="R133" s="32"/>
      <c r="S133" s="32"/>
      <c r="T133" s="32"/>
      <c r="U133" s="32"/>
      <c r="V133" s="32"/>
      <c r="W133" s="32"/>
      <c r="X133" s="32"/>
      <c r="Y133" s="32"/>
      <c r="Z133" s="32"/>
    </row>
    <row r="134" spans="1:26" ht="12.75" customHeight="1" x14ac:dyDescent="0.2">
      <c r="A134" s="31"/>
      <c r="B134" s="31"/>
      <c r="C134" s="31"/>
      <c r="D134" s="31"/>
      <c r="E134" s="31"/>
      <c r="F134" s="31"/>
      <c r="G134" s="32"/>
      <c r="H134" s="32"/>
      <c r="I134" s="32"/>
      <c r="J134" s="32"/>
      <c r="K134" s="32"/>
      <c r="L134" s="32"/>
      <c r="M134" s="32"/>
      <c r="N134" s="32"/>
      <c r="O134" s="32"/>
      <c r="P134" s="32"/>
      <c r="Q134" s="32"/>
      <c r="R134" s="32"/>
      <c r="S134" s="32"/>
      <c r="T134" s="32"/>
      <c r="U134" s="32"/>
      <c r="V134" s="32"/>
      <c r="W134" s="32"/>
      <c r="X134" s="32"/>
      <c r="Y134" s="32"/>
      <c r="Z134" s="32"/>
    </row>
    <row r="135" spans="1:26" ht="12.75" customHeight="1" x14ac:dyDescent="0.2">
      <c r="A135" s="31"/>
      <c r="B135" s="31"/>
      <c r="C135" s="31"/>
      <c r="D135" s="31"/>
      <c r="E135" s="31"/>
      <c r="F135" s="31"/>
      <c r="G135" s="32"/>
      <c r="H135" s="32"/>
      <c r="I135" s="32"/>
      <c r="J135" s="32"/>
      <c r="K135" s="32"/>
      <c r="L135" s="32"/>
      <c r="M135" s="32"/>
      <c r="N135" s="32"/>
      <c r="O135" s="32"/>
      <c r="P135" s="32"/>
      <c r="Q135" s="32"/>
      <c r="R135" s="32"/>
      <c r="S135" s="32"/>
      <c r="T135" s="32"/>
      <c r="U135" s="32"/>
      <c r="V135" s="32"/>
      <c r="W135" s="32"/>
      <c r="X135" s="32"/>
      <c r="Y135" s="32"/>
      <c r="Z135" s="32"/>
    </row>
    <row r="136" spans="1:26" ht="12.75" customHeight="1" x14ac:dyDescent="0.2">
      <c r="A136" s="31"/>
      <c r="B136" s="31"/>
      <c r="C136" s="31"/>
      <c r="D136" s="31"/>
      <c r="E136" s="31"/>
      <c r="F136" s="31"/>
      <c r="G136" s="32"/>
      <c r="H136" s="32"/>
      <c r="I136" s="32"/>
      <c r="J136" s="32"/>
      <c r="K136" s="32"/>
      <c r="L136" s="32"/>
      <c r="M136" s="32"/>
      <c r="N136" s="32"/>
      <c r="O136" s="32"/>
      <c r="P136" s="32"/>
      <c r="Q136" s="32"/>
      <c r="R136" s="32"/>
      <c r="S136" s="32"/>
      <c r="T136" s="32"/>
      <c r="U136" s="32"/>
      <c r="V136" s="32"/>
      <c r="W136" s="32"/>
      <c r="X136" s="32"/>
      <c r="Y136" s="32"/>
      <c r="Z136" s="32"/>
    </row>
    <row r="137" spans="1:26" ht="12.75" customHeight="1" x14ac:dyDescent="0.2">
      <c r="A137" s="31"/>
      <c r="B137" s="31"/>
      <c r="C137" s="31"/>
      <c r="D137" s="31"/>
      <c r="E137" s="31"/>
      <c r="F137" s="31"/>
      <c r="G137" s="32"/>
      <c r="H137" s="32"/>
      <c r="I137" s="32"/>
      <c r="J137" s="32"/>
      <c r="K137" s="32"/>
      <c r="L137" s="32"/>
      <c r="M137" s="32"/>
      <c r="N137" s="32"/>
      <c r="O137" s="32"/>
      <c r="P137" s="32"/>
      <c r="Q137" s="32"/>
      <c r="R137" s="32"/>
      <c r="S137" s="32"/>
      <c r="T137" s="32"/>
      <c r="U137" s="32"/>
      <c r="V137" s="32"/>
      <c r="W137" s="32"/>
      <c r="X137" s="32"/>
      <c r="Y137" s="32"/>
      <c r="Z137" s="32"/>
    </row>
    <row r="138" spans="1:26" ht="12.75" customHeight="1" x14ac:dyDescent="0.2">
      <c r="A138" s="31"/>
      <c r="B138" s="31"/>
      <c r="C138" s="31"/>
      <c r="D138" s="31"/>
      <c r="E138" s="31"/>
      <c r="F138" s="31"/>
      <c r="G138" s="32"/>
      <c r="H138" s="32"/>
      <c r="I138" s="32"/>
      <c r="J138" s="32"/>
      <c r="K138" s="32"/>
      <c r="L138" s="32"/>
      <c r="M138" s="32"/>
      <c r="N138" s="32"/>
      <c r="O138" s="32"/>
      <c r="P138" s="32"/>
      <c r="Q138" s="32"/>
      <c r="R138" s="32"/>
      <c r="S138" s="32"/>
      <c r="T138" s="32"/>
      <c r="U138" s="32"/>
      <c r="V138" s="32"/>
      <c r="W138" s="32"/>
      <c r="X138" s="32"/>
      <c r="Y138" s="32"/>
      <c r="Z138" s="32"/>
    </row>
    <row r="139" spans="1:26" ht="12.75" customHeight="1" x14ac:dyDescent="0.2">
      <c r="A139" s="31"/>
      <c r="B139" s="31"/>
      <c r="C139" s="31"/>
      <c r="D139" s="31"/>
      <c r="E139" s="31"/>
      <c r="F139" s="31"/>
      <c r="G139" s="32"/>
      <c r="H139" s="32"/>
      <c r="I139" s="32"/>
      <c r="J139" s="32"/>
      <c r="K139" s="32"/>
      <c r="L139" s="32"/>
      <c r="M139" s="32"/>
      <c r="N139" s="32"/>
      <c r="O139" s="32"/>
      <c r="P139" s="32"/>
      <c r="Q139" s="32"/>
      <c r="R139" s="32"/>
      <c r="S139" s="32"/>
      <c r="T139" s="32"/>
      <c r="U139" s="32"/>
      <c r="V139" s="32"/>
      <c r="W139" s="32"/>
      <c r="X139" s="32"/>
      <c r="Y139" s="32"/>
      <c r="Z139" s="32"/>
    </row>
    <row r="140" spans="1:26" ht="12.75" customHeight="1" x14ac:dyDescent="0.2">
      <c r="A140" s="31"/>
      <c r="B140" s="31"/>
      <c r="C140" s="31"/>
      <c r="D140" s="31"/>
      <c r="E140" s="31"/>
      <c r="F140" s="31"/>
      <c r="G140" s="32"/>
      <c r="H140" s="32"/>
      <c r="I140" s="32"/>
      <c r="J140" s="32"/>
      <c r="K140" s="32"/>
      <c r="L140" s="32"/>
      <c r="M140" s="32"/>
      <c r="N140" s="32"/>
      <c r="O140" s="32"/>
      <c r="P140" s="32"/>
      <c r="Q140" s="32"/>
      <c r="R140" s="32"/>
      <c r="S140" s="32"/>
      <c r="T140" s="32"/>
      <c r="U140" s="32"/>
      <c r="V140" s="32"/>
      <c r="W140" s="32"/>
      <c r="X140" s="32"/>
      <c r="Y140" s="32"/>
      <c r="Z140" s="32"/>
    </row>
    <row r="141" spans="1:26" ht="12.75" customHeight="1" x14ac:dyDescent="0.2">
      <c r="A141" s="31"/>
      <c r="B141" s="31"/>
      <c r="C141" s="31"/>
      <c r="D141" s="31"/>
      <c r="E141" s="31"/>
      <c r="F141" s="31"/>
      <c r="G141" s="32"/>
      <c r="H141" s="32"/>
      <c r="I141" s="32"/>
      <c r="J141" s="32"/>
      <c r="K141" s="32"/>
      <c r="L141" s="32"/>
      <c r="M141" s="32"/>
      <c r="N141" s="32"/>
      <c r="O141" s="32"/>
      <c r="P141" s="32"/>
      <c r="Q141" s="32"/>
      <c r="R141" s="32"/>
      <c r="S141" s="32"/>
      <c r="T141" s="32"/>
      <c r="U141" s="32"/>
      <c r="V141" s="32"/>
      <c r="W141" s="32"/>
      <c r="X141" s="32"/>
      <c r="Y141" s="32"/>
      <c r="Z141" s="32"/>
    </row>
    <row r="142" spans="1:26" ht="12.75" customHeight="1" x14ac:dyDescent="0.2">
      <c r="A142" s="31"/>
      <c r="B142" s="31"/>
      <c r="C142" s="31"/>
      <c r="D142" s="31"/>
      <c r="E142" s="31"/>
      <c r="F142" s="31"/>
      <c r="G142" s="32"/>
      <c r="H142" s="32"/>
      <c r="I142" s="32"/>
      <c r="J142" s="32"/>
      <c r="K142" s="32"/>
      <c r="L142" s="32"/>
      <c r="M142" s="32"/>
      <c r="N142" s="32"/>
      <c r="O142" s="32"/>
      <c r="P142" s="32"/>
      <c r="Q142" s="32"/>
      <c r="R142" s="32"/>
      <c r="S142" s="32"/>
      <c r="T142" s="32"/>
      <c r="U142" s="32"/>
      <c r="V142" s="32"/>
      <c r="W142" s="32"/>
      <c r="X142" s="32"/>
      <c r="Y142" s="32"/>
      <c r="Z142" s="32"/>
    </row>
    <row r="143" spans="1:26" ht="12.75" customHeight="1" x14ac:dyDescent="0.2">
      <c r="A143" s="31"/>
      <c r="B143" s="31"/>
      <c r="C143" s="31"/>
      <c r="D143" s="31"/>
      <c r="E143" s="31"/>
      <c r="F143" s="31"/>
      <c r="G143" s="32"/>
      <c r="H143" s="32"/>
      <c r="I143" s="32"/>
      <c r="J143" s="32"/>
      <c r="K143" s="32"/>
      <c r="L143" s="32"/>
      <c r="M143" s="32"/>
      <c r="N143" s="32"/>
      <c r="O143" s="32"/>
      <c r="P143" s="32"/>
      <c r="Q143" s="32"/>
      <c r="R143" s="32"/>
      <c r="S143" s="32"/>
      <c r="T143" s="32"/>
      <c r="U143" s="32"/>
      <c r="V143" s="32"/>
      <c r="W143" s="32"/>
      <c r="X143" s="32"/>
      <c r="Y143" s="32"/>
      <c r="Z143" s="32"/>
    </row>
    <row r="144" spans="1:26" ht="12.75" customHeight="1" x14ac:dyDescent="0.2">
      <c r="A144" s="31"/>
      <c r="B144" s="31"/>
      <c r="C144" s="31"/>
      <c r="D144" s="31"/>
      <c r="E144" s="31"/>
      <c r="F144" s="31"/>
      <c r="G144" s="32"/>
      <c r="H144" s="32"/>
      <c r="I144" s="32"/>
      <c r="J144" s="32"/>
      <c r="K144" s="32"/>
      <c r="L144" s="32"/>
      <c r="M144" s="32"/>
      <c r="N144" s="32"/>
      <c r="O144" s="32"/>
      <c r="P144" s="32"/>
      <c r="Q144" s="32"/>
      <c r="R144" s="32"/>
      <c r="S144" s="32"/>
      <c r="T144" s="32"/>
      <c r="U144" s="32"/>
      <c r="V144" s="32"/>
      <c r="W144" s="32"/>
      <c r="X144" s="32"/>
      <c r="Y144" s="32"/>
      <c r="Z144" s="32"/>
    </row>
    <row r="145" spans="1:26" ht="12.75" customHeight="1" x14ac:dyDescent="0.2">
      <c r="A145" s="31"/>
      <c r="B145" s="31"/>
      <c r="C145" s="31"/>
      <c r="D145" s="31"/>
      <c r="E145" s="31"/>
      <c r="F145" s="31"/>
      <c r="G145" s="32"/>
      <c r="H145" s="32"/>
      <c r="I145" s="32"/>
      <c r="J145" s="32"/>
      <c r="K145" s="32"/>
      <c r="L145" s="32"/>
      <c r="M145" s="32"/>
      <c r="N145" s="32"/>
      <c r="O145" s="32"/>
      <c r="P145" s="32"/>
      <c r="Q145" s="32"/>
      <c r="R145" s="32"/>
      <c r="S145" s="32"/>
      <c r="T145" s="32"/>
      <c r="U145" s="32"/>
      <c r="V145" s="32"/>
      <c r="W145" s="32"/>
      <c r="X145" s="32"/>
      <c r="Y145" s="32"/>
      <c r="Z145" s="32"/>
    </row>
    <row r="146" spans="1:26" ht="12.75" customHeight="1" x14ac:dyDescent="0.2">
      <c r="A146" s="31"/>
      <c r="B146" s="31"/>
      <c r="C146" s="31"/>
      <c r="D146" s="31"/>
      <c r="E146" s="31"/>
      <c r="F146" s="31"/>
      <c r="G146" s="32"/>
      <c r="H146" s="32"/>
      <c r="I146" s="32"/>
      <c r="J146" s="32"/>
      <c r="K146" s="32"/>
      <c r="L146" s="32"/>
      <c r="M146" s="32"/>
      <c r="N146" s="32"/>
      <c r="O146" s="32"/>
      <c r="P146" s="32"/>
      <c r="Q146" s="32"/>
      <c r="R146" s="32"/>
      <c r="S146" s="32"/>
      <c r="T146" s="32"/>
      <c r="U146" s="32"/>
      <c r="V146" s="32"/>
      <c r="W146" s="32"/>
      <c r="X146" s="32"/>
      <c r="Y146" s="32"/>
      <c r="Z146" s="32"/>
    </row>
    <row r="147" spans="1:26" ht="12.75" customHeight="1" x14ac:dyDescent="0.2">
      <c r="A147" s="31"/>
      <c r="B147" s="31"/>
      <c r="C147" s="31"/>
      <c r="D147" s="31"/>
      <c r="E147" s="31"/>
      <c r="F147" s="31"/>
      <c r="G147" s="32"/>
      <c r="H147" s="32"/>
      <c r="I147" s="32"/>
      <c r="J147" s="32"/>
      <c r="K147" s="32"/>
      <c r="L147" s="32"/>
      <c r="M147" s="32"/>
      <c r="N147" s="32"/>
      <c r="O147" s="32"/>
      <c r="P147" s="32"/>
      <c r="Q147" s="32"/>
      <c r="R147" s="32"/>
      <c r="S147" s="32"/>
      <c r="T147" s="32"/>
      <c r="U147" s="32"/>
      <c r="V147" s="32"/>
      <c r="W147" s="32"/>
      <c r="X147" s="32"/>
      <c r="Y147" s="32"/>
      <c r="Z147" s="32"/>
    </row>
    <row r="148" spans="1:26" ht="12.75" customHeight="1" x14ac:dyDescent="0.2">
      <c r="A148" s="31"/>
      <c r="B148" s="31"/>
      <c r="C148" s="31"/>
      <c r="D148" s="31"/>
      <c r="E148" s="31"/>
      <c r="F148" s="31"/>
      <c r="G148" s="32"/>
      <c r="H148" s="32"/>
      <c r="I148" s="32"/>
      <c r="J148" s="32"/>
      <c r="K148" s="32"/>
      <c r="L148" s="32"/>
      <c r="M148" s="32"/>
      <c r="N148" s="32"/>
      <c r="O148" s="32"/>
      <c r="P148" s="32"/>
      <c r="Q148" s="32"/>
      <c r="R148" s="32"/>
      <c r="S148" s="32"/>
      <c r="T148" s="32"/>
      <c r="U148" s="32"/>
      <c r="V148" s="32"/>
      <c r="W148" s="32"/>
      <c r="X148" s="32"/>
      <c r="Y148" s="32"/>
      <c r="Z148" s="32"/>
    </row>
    <row r="149" spans="1:26" ht="12.75" customHeight="1" x14ac:dyDescent="0.2">
      <c r="A149" s="31"/>
      <c r="B149" s="31"/>
      <c r="C149" s="31"/>
      <c r="D149" s="31"/>
      <c r="E149" s="31"/>
      <c r="F149" s="31"/>
      <c r="G149" s="32"/>
      <c r="H149" s="32"/>
      <c r="I149" s="32"/>
      <c r="J149" s="32"/>
      <c r="K149" s="32"/>
      <c r="L149" s="32"/>
      <c r="M149" s="32"/>
      <c r="N149" s="32"/>
      <c r="O149" s="32"/>
      <c r="P149" s="32"/>
      <c r="Q149" s="32"/>
      <c r="R149" s="32"/>
      <c r="S149" s="32"/>
      <c r="T149" s="32"/>
      <c r="U149" s="32"/>
      <c r="V149" s="32"/>
      <c r="W149" s="32"/>
      <c r="X149" s="32"/>
      <c r="Y149" s="32"/>
      <c r="Z149" s="32"/>
    </row>
    <row r="150" spans="1:26" ht="12.75" customHeight="1" x14ac:dyDescent="0.2">
      <c r="A150" s="31"/>
      <c r="B150" s="31"/>
      <c r="C150" s="31"/>
      <c r="D150" s="31"/>
      <c r="E150" s="31"/>
      <c r="F150" s="31"/>
      <c r="G150" s="32"/>
      <c r="H150" s="32"/>
      <c r="I150" s="32"/>
      <c r="J150" s="32"/>
      <c r="K150" s="32"/>
      <c r="L150" s="32"/>
      <c r="M150" s="32"/>
      <c r="N150" s="32"/>
      <c r="O150" s="32"/>
      <c r="P150" s="32"/>
      <c r="Q150" s="32"/>
      <c r="R150" s="32"/>
      <c r="S150" s="32"/>
      <c r="T150" s="32"/>
      <c r="U150" s="32"/>
      <c r="V150" s="32"/>
      <c r="W150" s="32"/>
      <c r="X150" s="32"/>
      <c r="Y150" s="32"/>
      <c r="Z150" s="32"/>
    </row>
    <row r="151" spans="1:26" ht="12.75" customHeight="1" x14ac:dyDescent="0.2">
      <c r="A151" s="31"/>
      <c r="B151" s="31"/>
      <c r="C151" s="31"/>
      <c r="D151" s="31"/>
      <c r="E151" s="31"/>
      <c r="F151" s="31"/>
      <c r="G151" s="32"/>
      <c r="H151" s="32"/>
      <c r="I151" s="32"/>
      <c r="J151" s="32"/>
      <c r="K151" s="32"/>
      <c r="L151" s="32"/>
      <c r="M151" s="32"/>
      <c r="N151" s="32"/>
      <c r="O151" s="32"/>
      <c r="P151" s="32"/>
      <c r="Q151" s="32"/>
      <c r="R151" s="32"/>
      <c r="S151" s="32"/>
      <c r="T151" s="32"/>
      <c r="U151" s="32"/>
      <c r="V151" s="32"/>
      <c r="W151" s="32"/>
      <c r="X151" s="32"/>
      <c r="Y151" s="32"/>
      <c r="Z151" s="32"/>
    </row>
    <row r="152" spans="1:26" ht="12.75" customHeight="1" x14ac:dyDescent="0.2">
      <c r="A152" s="31"/>
      <c r="B152" s="31"/>
      <c r="C152" s="31"/>
      <c r="D152" s="31"/>
      <c r="E152" s="31"/>
      <c r="F152" s="31"/>
      <c r="G152" s="32"/>
      <c r="H152" s="32"/>
      <c r="I152" s="32"/>
      <c r="J152" s="32"/>
      <c r="K152" s="32"/>
      <c r="L152" s="32"/>
      <c r="M152" s="32"/>
      <c r="N152" s="32"/>
      <c r="O152" s="32"/>
      <c r="P152" s="32"/>
      <c r="Q152" s="32"/>
      <c r="R152" s="32"/>
      <c r="S152" s="32"/>
      <c r="T152" s="32"/>
      <c r="U152" s="32"/>
      <c r="V152" s="32"/>
      <c r="W152" s="32"/>
      <c r="X152" s="32"/>
      <c r="Y152" s="32"/>
      <c r="Z152" s="32"/>
    </row>
    <row r="153" spans="1:26" ht="12.75" customHeight="1" x14ac:dyDescent="0.2">
      <c r="A153" s="31"/>
      <c r="B153" s="31"/>
      <c r="C153" s="31"/>
      <c r="D153" s="31"/>
      <c r="E153" s="31"/>
      <c r="F153" s="31"/>
      <c r="G153" s="32"/>
      <c r="H153" s="32"/>
      <c r="I153" s="32"/>
      <c r="J153" s="32"/>
      <c r="K153" s="32"/>
      <c r="L153" s="32"/>
      <c r="M153" s="32"/>
      <c r="N153" s="32"/>
      <c r="O153" s="32"/>
      <c r="P153" s="32"/>
      <c r="Q153" s="32"/>
      <c r="R153" s="32"/>
      <c r="S153" s="32"/>
      <c r="T153" s="32"/>
      <c r="U153" s="32"/>
      <c r="V153" s="32"/>
      <c r="W153" s="32"/>
      <c r="X153" s="32"/>
      <c r="Y153" s="32"/>
      <c r="Z153" s="32"/>
    </row>
    <row r="154" spans="1:26" ht="12.75" customHeight="1" x14ac:dyDescent="0.2">
      <c r="A154" s="31"/>
      <c r="B154" s="31"/>
      <c r="C154" s="31"/>
      <c r="D154" s="31"/>
      <c r="E154" s="31"/>
      <c r="F154" s="31"/>
      <c r="G154" s="32"/>
      <c r="H154" s="32"/>
      <c r="I154" s="32"/>
      <c r="J154" s="32"/>
      <c r="K154" s="32"/>
      <c r="L154" s="32"/>
      <c r="M154" s="32"/>
      <c r="N154" s="32"/>
      <c r="O154" s="32"/>
      <c r="P154" s="32"/>
      <c r="Q154" s="32"/>
      <c r="R154" s="32"/>
      <c r="S154" s="32"/>
      <c r="T154" s="32"/>
      <c r="U154" s="32"/>
      <c r="V154" s="32"/>
      <c r="W154" s="32"/>
      <c r="X154" s="32"/>
      <c r="Y154" s="32"/>
      <c r="Z154" s="32"/>
    </row>
    <row r="155" spans="1:26" ht="12.75" customHeight="1" x14ac:dyDescent="0.2">
      <c r="A155" s="31"/>
      <c r="B155" s="31"/>
      <c r="C155" s="31"/>
      <c r="D155" s="31"/>
      <c r="E155" s="31"/>
      <c r="F155" s="31"/>
      <c r="G155" s="32"/>
      <c r="H155" s="32"/>
      <c r="I155" s="32"/>
      <c r="J155" s="32"/>
      <c r="K155" s="32"/>
      <c r="L155" s="32"/>
      <c r="M155" s="32"/>
      <c r="N155" s="32"/>
      <c r="O155" s="32"/>
      <c r="P155" s="32"/>
      <c r="Q155" s="32"/>
      <c r="R155" s="32"/>
      <c r="S155" s="32"/>
      <c r="T155" s="32"/>
      <c r="U155" s="32"/>
      <c r="V155" s="32"/>
      <c r="W155" s="32"/>
      <c r="X155" s="32"/>
      <c r="Y155" s="32"/>
      <c r="Z155" s="32"/>
    </row>
    <row r="156" spans="1:26" ht="12.75" customHeight="1" x14ac:dyDescent="0.2">
      <c r="A156" s="31"/>
      <c r="B156" s="31"/>
      <c r="C156" s="31"/>
      <c r="D156" s="31"/>
      <c r="E156" s="31"/>
      <c r="F156" s="31"/>
      <c r="G156" s="32"/>
      <c r="H156" s="32"/>
      <c r="I156" s="32"/>
      <c r="J156" s="32"/>
      <c r="K156" s="32"/>
      <c r="L156" s="32"/>
      <c r="M156" s="32"/>
      <c r="N156" s="32"/>
      <c r="O156" s="32"/>
      <c r="P156" s="32"/>
      <c r="Q156" s="32"/>
      <c r="R156" s="32"/>
      <c r="S156" s="32"/>
      <c r="T156" s="32"/>
      <c r="U156" s="32"/>
      <c r="V156" s="32"/>
      <c r="W156" s="32"/>
      <c r="X156" s="32"/>
      <c r="Y156" s="32"/>
      <c r="Z156" s="32"/>
    </row>
    <row r="157" spans="1:26" ht="12.75" customHeight="1" x14ac:dyDescent="0.2">
      <c r="A157" s="31"/>
      <c r="B157" s="31"/>
      <c r="C157" s="31"/>
      <c r="D157" s="31"/>
      <c r="E157" s="31"/>
      <c r="F157" s="31"/>
      <c r="G157" s="32"/>
      <c r="H157" s="32"/>
      <c r="I157" s="32"/>
      <c r="J157" s="32"/>
      <c r="K157" s="32"/>
      <c r="L157" s="32"/>
      <c r="M157" s="32"/>
      <c r="N157" s="32"/>
      <c r="O157" s="32"/>
      <c r="P157" s="32"/>
      <c r="Q157" s="32"/>
      <c r="R157" s="32"/>
      <c r="S157" s="32"/>
      <c r="T157" s="32"/>
      <c r="U157" s="32"/>
      <c r="V157" s="32"/>
      <c r="W157" s="32"/>
      <c r="X157" s="32"/>
      <c r="Y157" s="32"/>
      <c r="Z157" s="32"/>
    </row>
    <row r="158" spans="1:26" ht="12.75" customHeight="1" x14ac:dyDescent="0.2">
      <c r="A158" s="31"/>
      <c r="B158" s="31"/>
      <c r="C158" s="31"/>
      <c r="D158" s="31"/>
      <c r="E158" s="31"/>
      <c r="F158" s="31"/>
      <c r="G158" s="32"/>
      <c r="H158" s="32"/>
      <c r="I158" s="32"/>
      <c r="J158" s="32"/>
      <c r="K158" s="32"/>
      <c r="L158" s="32"/>
      <c r="M158" s="32"/>
      <c r="N158" s="32"/>
      <c r="O158" s="32"/>
      <c r="P158" s="32"/>
      <c r="Q158" s="32"/>
      <c r="R158" s="32"/>
      <c r="S158" s="32"/>
      <c r="T158" s="32"/>
      <c r="U158" s="32"/>
      <c r="V158" s="32"/>
      <c r="W158" s="32"/>
      <c r="X158" s="32"/>
      <c r="Y158" s="32"/>
      <c r="Z158" s="32"/>
    </row>
    <row r="159" spans="1:26" ht="12.75" customHeight="1" x14ac:dyDescent="0.2">
      <c r="A159" s="31"/>
      <c r="B159" s="31"/>
      <c r="C159" s="31"/>
      <c r="D159" s="31"/>
      <c r="E159" s="31"/>
      <c r="F159" s="31"/>
      <c r="G159" s="32"/>
      <c r="H159" s="32"/>
      <c r="I159" s="32"/>
      <c r="J159" s="32"/>
      <c r="K159" s="32"/>
      <c r="L159" s="32"/>
      <c r="M159" s="32"/>
      <c r="N159" s="32"/>
      <c r="O159" s="32"/>
      <c r="P159" s="32"/>
      <c r="Q159" s="32"/>
      <c r="R159" s="32"/>
      <c r="S159" s="32"/>
      <c r="T159" s="32"/>
      <c r="U159" s="32"/>
      <c r="V159" s="32"/>
      <c r="W159" s="32"/>
      <c r="X159" s="32"/>
      <c r="Y159" s="32"/>
      <c r="Z159" s="32"/>
    </row>
    <row r="160" spans="1:26" ht="12.75" customHeight="1" x14ac:dyDescent="0.2">
      <c r="A160" s="31"/>
      <c r="B160" s="31"/>
      <c r="C160" s="31"/>
      <c r="D160" s="31"/>
      <c r="E160" s="31"/>
      <c r="F160" s="31"/>
      <c r="G160" s="32"/>
      <c r="H160" s="32"/>
      <c r="I160" s="32"/>
      <c r="J160" s="32"/>
      <c r="K160" s="32"/>
      <c r="L160" s="32"/>
      <c r="M160" s="32"/>
      <c r="N160" s="32"/>
      <c r="O160" s="32"/>
      <c r="P160" s="32"/>
      <c r="Q160" s="32"/>
      <c r="R160" s="32"/>
      <c r="S160" s="32"/>
      <c r="T160" s="32"/>
      <c r="U160" s="32"/>
      <c r="V160" s="32"/>
      <c r="W160" s="32"/>
      <c r="X160" s="32"/>
      <c r="Y160" s="32"/>
      <c r="Z160" s="32"/>
    </row>
    <row r="161" spans="1:26" ht="12.75" customHeight="1" x14ac:dyDescent="0.2">
      <c r="A161" s="31"/>
      <c r="B161" s="31"/>
      <c r="C161" s="31"/>
      <c r="D161" s="31"/>
      <c r="E161" s="31"/>
      <c r="F161" s="31"/>
      <c r="G161" s="32"/>
      <c r="H161" s="32"/>
      <c r="I161" s="32"/>
      <c r="J161" s="32"/>
      <c r="K161" s="32"/>
      <c r="L161" s="32"/>
      <c r="M161" s="32"/>
      <c r="N161" s="32"/>
      <c r="O161" s="32"/>
      <c r="P161" s="32"/>
      <c r="Q161" s="32"/>
      <c r="R161" s="32"/>
      <c r="S161" s="32"/>
      <c r="T161" s="32"/>
      <c r="U161" s="32"/>
      <c r="V161" s="32"/>
      <c r="W161" s="32"/>
      <c r="X161" s="32"/>
      <c r="Y161" s="32"/>
      <c r="Z161" s="32"/>
    </row>
    <row r="162" spans="1:26" ht="12.75" customHeight="1" x14ac:dyDescent="0.2">
      <c r="A162" s="31"/>
      <c r="B162" s="31"/>
      <c r="C162" s="31"/>
      <c r="D162" s="31"/>
      <c r="E162" s="31"/>
      <c r="F162" s="31"/>
      <c r="G162" s="32"/>
      <c r="H162" s="32"/>
      <c r="I162" s="32"/>
      <c r="J162" s="32"/>
      <c r="K162" s="32"/>
      <c r="L162" s="32"/>
      <c r="M162" s="32"/>
      <c r="N162" s="32"/>
      <c r="O162" s="32"/>
      <c r="P162" s="32"/>
      <c r="Q162" s="32"/>
      <c r="R162" s="32"/>
      <c r="S162" s="32"/>
      <c r="T162" s="32"/>
      <c r="U162" s="32"/>
      <c r="V162" s="32"/>
      <c r="W162" s="32"/>
      <c r="X162" s="32"/>
      <c r="Y162" s="32"/>
      <c r="Z162" s="32"/>
    </row>
    <row r="163" spans="1:26" ht="12.75" customHeight="1" x14ac:dyDescent="0.2">
      <c r="A163" s="31"/>
      <c r="B163" s="31"/>
      <c r="C163" s="31"/>
      <c r="D163" s="31"/>
      <c r="E163" s="31"/>
      <c r="F163" s="31"/>
      <c r="G163" s="32"/>
      <c r="H163" s="32"/>
      <c r="I163" s="32"/>
      <c r="J163" s="32"/>
      <c r="K163" s="32"/>
      <c r="L163" s="32"/>
      <c r="M163" s="32"/>
      <c r="N163" s="32"/>
      <c r="O163" s="32"/>
      <c r="P163" s="32"/>
      <c r="Q163" s="32"/>
      <c r="R163" s="32"/>
      <c r="S163" s="32"/>
      <c r="T163" s="32"/>
      <c r="U163" s="32"/>
      <c r="V163" s="32"/>
      <c r="W163" s="32"/>
      <c r="X163" s="32"/>
      <c r="Y163" s="32"/>
      <c r="Z163" s="32"/>
    </row>
    <row r="164" spans="1:26" ht="12.75" customHeight="1" x14ac:dyDescent="0.2">
      <c r="A164" s="31"/>
      <c r="B164" s="31"/>
      <c r="C164" s="31"/>
      <c r="D164" s="31"/>
      <c r="E164" s="31"/>
      <c r="F164" s="31"/>
      <c r="G164" s="32"/>
      <c r="H164" s="32"/>
      <c r="I164" s="32"/>
      <c r="J164" s="32"/>
      <c r="K164" s="32"/>
      <c r="L164" s="32"/>
      <c r="M164" s="32"/>
      <c r="N164" s="32"/>
      <c r="O164" s="32"/>
      <c r="P164" s="32"/>
      <c r="Q164" s="32"/>
      <c r="R164" s="32"/>
      <c r="S164" s="32"/>
      <c r="T164" s="32"/>
      <c r="U164" s="32"/>
      <c r="V164" s="32"/>
      <c r="W164" s="32"/>
      <c r="X164" s="32"/>
      <c r="Y164" s="32"/>
      <c r="Z164" s="32"/>
    </row>
    <row r="165" spans="1:26" ht="12.75" customHeight="1" x14ac:dyDescent="0.2">
      <c r="A165" s="31"/>
      <c r="B165" s="31"/>
      <c r="C165" s="31"/>
      <c r="D165" s="31"/>
      <c r="E165" s="31"/>
      <c r="F165" s="31"/>
      <c r="G165" s="32"/>
      <c r="H165" s="32"/>
      <c r="I165" s="32"/>
      <c r="J165" s="32"/>
      <c r="K165" s="32"/>
      <c r="L165" s="32"/>
      <c r="M165" s="32"/>
      <c r="N165" s="32"/>
      <c r="O165" s="32"/>
      <c r="P165" s="32"/>
      <c r="Q165" s="32"/>
      <c r="R165" s="32"/>
      <c r="S165" s="32"/>
      <c r="T165" s="32"/>
      <c r="U165" s="32"/>
      <c r="V165" s="32"/>
      <c r="W165" s="32"/>
      <c r="X165" s="32"/>
      <c r="Y165" s="32"/>
      <c r="Z165" s="32"/>
    </row>
    <row r="166" spans="1:26" ht="12.75" customHeight="1" x14ac:dyDescent="0.2">
      <c r="A166" s="31"/>
      <c r="B166" s="31"/>
      <c r="C166" s="31"/>
      <c r="D166" s="31"/>
      <c r="E166" s="31"/>
      <c r="F166" s="31"/>
      <c r="G166" s="32"/>
      <c r="H166" s="32"/>
      <c r="I166" s="32"/>
      <c r="J166" s="32"/>
      <c r="K166" s="32"/>
      <c r="L166" s="32"/>
      <c r="M166" s="32"/>
      <c r="N166" s="32"/>
      <c r="O166" s="32"/>
      <c r="P166" s="32"/>
      <c r="Q166" s="32"/>
      <c r="R166" s="32"/>
      <c r="S166" s="32"/>
      <c r="T166" s="32"/>
      <c r="U166" s="32"/>
      <c r="V166" s="32"/>
      <c r="W166" s="32"/>
      <c r="X166" s="32"/>
      <c r="Y166" s="32"/>
      <c r="Z166" s="32"/>
    </row>
    <row r="167" spans="1:26" ht="12.75" customHeight="1" x14ac:dyDescent="0.2">
      <c r="A167" s="31"/>
      <c r="B167" s="31"/>
      <c r="C167" s="31"/>
      <c r="D167" s="31"/>
      <c r="E167" s="31"/>
      <c r="F167" s="31"/>
      <c r="G167" s="32"/>
      <c r="H167" s="32"/>
      <c r="I167" s="32"/>
      <c r="J167" s="32"/>
      <c r="K167" s="32"/>
      <c r="L167" s="32"/>
      <c r="M167" s="32"/>
      <c r="N167" s="32"/>
      <c r="O167" s="32"/>
      <c r="P167" s="32"/>
      <c r="Q167" s="32"/>
      <c r="R167" s="32"/>
      <c r="S167" s="32"/>
      <c r="T167" s="32"/>
      <c r="U167" s="32"/>
      <c r="V167" s="32"/>
      <c r="W167" s="32"/>
      <c r="X167" s="32"/>
      <c r="Y167" s="32"/>
      <c r="Z167" s="32"/>
    </row>
    <row r="168" spans="1:26" ht="12.75" customHeight="1" x14ac:dyDescent="0.2">
      <c r="A168" s="31"/>
      <c r="B168" s="31"/>
      <c r="C168" s="31"/>
      <c r="D168" s="31"/>
      <c r="E168" s="31"/>
      <c r="F168" s="31"/>
      <c r="G168" s="32"/>
      <c r="H168" s="32"/>
      <c r="I168" s="32"/>
      <c r="J168" s="32"/>
      <c r="K168" s="32"/>
      <c r="L168" s="32"/>
      <c r="M168" s="32"/>
      <c r="N168" s="32"/>
      <c r="O168" s="32"/>
      <c r="P168" s="32"/>
      <c r="Q168" s="32"/>
      <c r="R168" s="32"/>
      <c r="S168" s="32"/>
      <c r="T168" s="32"/>
      <c r="U168" s="32"/>
      <c r="V168" s="32"/>
      <c r="W168" s="32"/>
      <c r="X168" s="32"/>
      <c r="Y168" s="32"/>
      <c r="Z168" s="32"/>
    </row>
    <row r="169" spans="1:26" ht="12.75" customHeight="1" x14ac:dyDescent="0.2">
      <c r="A169" s="31"/>
      <c r="B169" s="31"/>
      <c r="C169" s="31"/>
      <c r="D169" s="31"/>
      <c r="E169" s="31"/>
      <c r="F169" s="31"/>
      <c r="G169" s="32"/>
      <c r="H169" s="32"/>
      <c r="I169" s="32"/>
      <c r="J169" s="32"/>
      <c r="K169" s="32"/>
      <c r="L169" s="32"/>
      <c r="M169" s="32"/>
      <c r="N169" s="32"/>
      <c r="O169" s="32"/>
      <c r="P169" s="32"/>
      <c r="Q169" s="32"/>
      <c r="R169" s="32"/>
      <c r="S169" s="32"/>
      <c r="T169" s="32"/>
      <c r="U169" s="32"/>
      <c r="V169" s="32"/>
      <c r="W169" s="32"/>
      <c r="X169" s="32"/>
      <c r="Y169" s="32"/>
      <c r="Z169" s="32"/>
    </row>
    <row r="170" spans="1:26" ht="12.75" customHeight="1" x14ac:dyDescent="0.2">
      <c r="A170" s="31"/>
      <c r="B170" s="31"/>
      <c r="C170" s="31"/>
      <c r="D170" s="31"/>
      <c r="E170" s="31"/>
      <c r="F170" s="31"/>
      <c r="G170" s="32"/>
      <c r="H170" s="32"/>
      <c r="I170" s="32"/>
      <c r="J170" s="32"/>
      <c r="K170" s="32"/>
      <c r="L170" s="32"/>
      <c r="M170" s="32"/>
      <c r="N170" s="32"/>
      <c r="O170" s="32"/>
      <c r="P170" s="32"/>
      <c r="Q170" s="32"/>
      <c r="R170" s="32"/>
      <c r="S170" s="32"/>
      <c r="T170" s="32"/>
      <c r="U170" s="32"/>
      <c r="V170" s="32"/>
      <c r="W170" s="32"/>
      <c r="X170" s="32"/>
      <c r="Y170" s="32"/>
      <c r="Z170" s="32"/>
    </row>
    <row r="171" spans="1:26" ht="12.75" customHeight="1" x14ac:dyDescent="0.2">
      <c r="A171" s="31"/>
      <c r="B171" s="31"/>
      <c r="C171" s="31"/>
      <c r="D171" s="31"/>
      <c r="E171" s="31"/>
      <c r="F171" s="31"/>
      <c r="G171" s="32"/>
      <c r="H171" s="32"/>
      <c r="I171" s="32"/>
      <c r="J171" s="32"/>
      <c r="K171" s="32"/>
      <c r="L171" s="32"/>
      <c r="M171" s="32"/>
      <c r="N171" s="32"/>
      <c r="O171" s="32"/>
      <c r="P171" s="32"/>
      <c r="Q171" s="32"/>
      <c r="R171" s="32"/>
      <c r="S171" s="32"/>
      <c r="T171" s="32"/>
      <c r="U171" s="32"/>
      <c r="V171" s="32"/>
      <c r="W171" s="32"/>
      <c r="X171" s="32"/>
      <c r="Y171" s="32"/>
      <c r="Z171" s="32"/>
    </row>
    <row r="172" spans="1:26" ht="12.75" customHeight="1" x14ac:dyDescent="0.2">
      <c r="A172" s="31"/>
      <c r="B172" s="31"/>
      <c r="C172" s="31"/>
      <c r="D172" s="31"/>
      <c r="E172" s="31"/>
      <c r="F172" s="31"/>
      <c r="G172" s="32"/>
      <c r="H172" s="32"/>
      <c r="I172" s="32"/>
      <c r="J172" s="32"/>
      <c r="K172" s="32"/>
      <c r="L172" s="32"/>
      <c r="M172" s="32"/>
      <c r="N172" s="32"/>
      <c r="O172" s="32"/>
      <c r="P172" s="32"/>
      <c r="Q172" s="32"/>
      <c r="R172" s="32"/>
      <c r="S172" s="32"/>
      <c r="T172" s="32"/>
      <c r="U172" s="32"/>
      <c r="V172" s="32"/>
      <c r="W172" s="32"/>
      <c r="X172" s="32"/>
      <c r="Y172" s="32"/>
      <c r="Z172" s="32"/>
    </row>
    <row r="173" spans="1:26" ht="12.75" customHeight="1" x14ac:dyDescent="0.2">
      <c r="A173" s="31"/>
      <c r="B173" s="31"/>
      <c r="C173" s="31"/>
      <c r="D173" s="31"/>
      <c r="E173" s="31"/>
      <c r="F173" s="31"/>
      <c r="G173" s="32"/>
      <c r="H173" s="32"/>
      <c r="I173" s="32"/>
      <c r="J173" s="32"/>
      <c r="K173" s="32"/>
      <c r="L173" s="32"/>
      <c r="M173" s="32"/>
      <c r="N173" s="32"/>
      <c r="O173" s="32"/>
      <c r="P173" s="32"/>
      <c r="Q173" s="32"/>
      <c r="R173" s="32"/>
      <c r="S173" s="32"/>
      <c r="T173" s="32"/>
      <c r="U173" s="32"/>
      <c r="V173" s="32"/>
      <c r="W173" s="32"/>
      <c r="X173" s="32"/>
      <c r="Y173" s="32"/>
      <c r="Z173" s="32"/>
    </row>
    <row r="174" spans="1:26" ht="12.75" customHeight="1" x14ac:dyDescent="0.2">
      <c r="A174" s="31"/>
      <c r="B174" s="31"/>
      <c r="C174" s="31"/>
      <c r="D174" s="31"/>
      <c r="E174" s="31"/>
      <c r="F174" s="31"/>
      <c r="G174" s="32"/>
      <c r="H174" s="32"/>
      <c r="I174" s="32"/>
      <c r="J174" s="32"/>
      <c r="K174" s="32"/>
      <c r="L174" s="32"/>
      <c r="M174" s="32"/>
      <c r="N174" s="32"/>
      <c r="O174" s="32"/>
      <c r="P174" s="32"/>
      <c r="Q174" s="32"/>
      <c r="R174" s="32"/>
      <c r="S174" s="32"/>
      <c r="T174" s="32"/>
      <c r="U174" s="32"/>
      <c r="V174" s="32"/>
      <c r="W174" s="32"/>
      <c r="X174" s="32"/>
      <c r="Y174" s="32"/>
      <c r="Z174" s="32"/>
    </row>
    <row r="175" spans="1:26" ht="12.75" customHeight="1" x14ac:dyDescent="0.2">
      <c r="A175" s="31"/>
      <c r="B175" s="31"/>
      <c r="C175" s="31"/>
      <c r="D175" s="31"/>
      <c r="E175" s="31"/>
      <c r="F175" s="31"/>
      <c r="G175" s="32"/>
      <c r="H175" s="32"/>
      <c r="I175" s="32"/>
      <c r="J175" s="32"/>
      <c r="K175" s="32"/>
      <c r="L175" s="32"/>
      <c r="M175" s="32"/>
      <c r="N175" s="32"/>
      <c r="O175" s="32"/>
      <c r="P175" s="32"/>
      <c r="Q175" s="32"/>
      <c r="R175" s="32"/>
      <c r="S175" s="32"/>
      <c r="T175" s="32"/>
      <c r="U175" s="32"/>
      <c r="V175" s="32"/>
      <c r="W175" s="32"/>
      <c r="X175" s="32"/>
      <c r="Y175" s="32"/>
      <c r="Z175" s="32"/>
    </row>
    <row r="176" spans="1:26" ht="12.75" customHeight="1" x14ac:dyDescent="0.2">
      <c r="A176" s="31"/>
      <c r="B176" s="31"/>
      <c r="C176" s="31"/>
      <c r="D176" s="31"/>
      <c r="E176" s="31"/>
      <c r="F176" s="31"/>
      <c r="G176" s="32"/>
      <c r="H176" s="32"/>
      <c r="I176" s="32"/>
      <c r="J176" s="32"/>
      <c r="K176" s="32"/>
      <c r="L176" s="32"/>
      <c r="M176" s="32"/>
      <c r="N176" s="32"/>
      <c r="O176" s="32"/>
      <c r="P176" s="32"/>
      <c r="Q176" s="32"/>
      <c r="R176" s="32"/>
      <c r="S176" s="32"/>
      <c r="T176" s="32"/>
      <c r="U176" s="32"/>
      <c r="V176" s="32"/>
      <c r="W176" s="32"/>
      <c r="X176" s="32"/>
      <c r="Y176" s="32"/>
      <c r="Z176" s="32"/>
    </row>
    <row r="177" spans="1:26" ht="12.75" customHeight="1" x14ac:dyDescent="0.2">
      <c r="A177" s="31"/>
      <c r="B177" s="31"/>
      <c r="C177" s="31"/>
      <c r="D177" s="31"/>
      <c r="E177" s="31"/>
      <c r="F177" s="31"/>
      <c r="G177" s="32"/>
      <c r="H177" s="32"/>
      <c r="I177" s="32"/>
      <c r="J177" s="32"/>
      <c r="K177" s="32"/>
      <c r="L177" s="32"/>
      <c r="M177" s="32"/>
      <c r="N177" s="32"/>
      <c r="O177" s="32"/>
      <c r="P177" s="32"/>
      <c r="Q177" s="32"/>
      <c r="R177" s="32"/>
      <c r="S177" s="32"/>
      <c r="T177" s="32"/>
      <c r="U177" s="32"/>
      <c r="V177" s="32"/>
      <c r="W177" s="32"/>
      <c r="X177" s="32"/>
      <c r="Y177" s="32"/>
      <c r="Z177" s="32"/>
    </row>
    <row r="178" spans="1:26" ht="12.75" customHeight="1" x14ac:dyDescent="0.2">
      <c r="A178" s="31"/>
      <c r="B178" s="31"/>
      <c r="C178" s="31"/>
      <c r="D178" s="31"/>
      <c r="E178" s="31"/>
      <c r="F178" s="31"/>
      <c r="G178" s="32"/>
      <c r="H178" s="32"/>
      <c r="I178" s="32"/>
      <c r="J178" s="32"/>
      <c r="K178" s="32"/>
      <c r="L178" s="32"/>
      <c r="M178" s="32"/>
      <c r="N178" s="32"/>
      <c r="O178" s="32"/>
      <c r="P178" s="32"/>
      <c r="Q178" s="32"/>
      <c r="R178" s="32"/>
      <c r="S178" s="32"/>
      <c r="T178" s="32"/>
      <c r="U178" s="32"/>
      <c r="V178" s="32"/>
      <c r="W178" s="32"/>
      <c r="X178" s="32"/>
      <c r="Y178" s="32"/>
      <c r="Z178" s="32"/>
    </row>
    <row r="179" spans="1:26" ht="12.75" customHeight="1" x14ac:dyDescent="0.2">
      <c r="A179" s="31"/>
      <c r="B179" s="31"/>
      <c r="C179" s="31"/>
      <c r="D179" s="31"/>
      <c r="E179" s="31"/>
      <c r="F179" s="31"/>
      <c r="G179" s="32"/>
      <c r="H179" s="32"/>
      <c r="I179" s="32"/>
      <c r="J179" s="32"/>
      <c r="K179" s="32"/>
      <c r="L179" s="32"/>
      <c r="M179" s="32"/>
      <c r="N179" s="32"/>
      <c r="O179" s="32"/>
      <c r="P179" s="32"/>
      <c r="Q179" s="32"/>
      <c r="R179" s="32"/>
      <c r="S179" s="32"/>
      <c r="T179" s="32"/>
      <c r="U179" s="32"/>
      <c r="V179" s="32"/>
      <c r="W179" s="32"/>
      <c r="X179" s="32"/>
      <c r="Y179" s="32"/>
      <c r="Z179" s="32"/>
    </row>
    <row r="180" spans="1:26" ht="12.75" customHeight="1" x14ac:dyDescent="0.2">
      <c r="A180" s="31"/>
      <c r="B180" s="31"/>
      <c r="C180" s="31"/>
      <c r="D180" s="31"/>
      <c r="E180" s="31"/>
      <c r="F180" s="31"/>
      <c r="G180" s="32"/>
      <c r="H180" s="32"/>
      <c r="I180" s="32"/>
      <c r="J180" s="32"/>
      <c r="K180" s="32"/>
      <c r="L180" s="32"/>
      <c r="M180" s="32"/>
      <c r="N180" s="32"/>
      <c r="O180" s="32"/>
      <c r="P180" s="32"/>
      <c r="Q180" s="32"/>
      <c r="R180" s="32"/>
      <c r="S180" s="32"/>
      <c r="T180" s="32"/>
      <c r="U180" s="32"/>
      <c r="V180" s="32"/>
      <c r="W180" s="32"/>
      <c r="X180" s="32"/>
      <c r="Y180" s="32"/>
      <c r="Z180" s="32"/>
    </row>
    <row r="181" spans="1:26" ht="12.75" customHeight="1" x14ac:dyDescent="0.2">
      <c r="A181" s="31"/>
      <c r="B181" s="31"/>
      <c r="C181" s="31"/>
      <c r="D181" s="31"/>
      <c r="E181" s="31"/>
      <c r="F181" s="31"/>
      <c r="G181" s="32"/>
      <c r="H181" s="32"/>
      <c r="I181" s="32"/>
      <c r="J181" s="32"/>
      <c r="K181" s="32"/>
      <c r="L181" s="32"/>
      <c r="M181" s="32"/>
      <c r="N181" s="32"/>
      <c r="O181" s="32"/>
      <c r="P181" s="32"/>
      <c r="Q181" s="32"/>
      <c r="R181" s="32"/>
      <c r="S181" s="32"/>
      <c r="T181" s="32"/>
      <c r="U181" s="32"/>
      <c r="V181" s="32"/>
      <c r="W181" s="32"/>
      <c r="X181" s="32"/>
      <c r="Y181" s="32"/>
      <c r="Z181" s="32"/>
    </row>
    <row r="182" spans="1:26" ht="12.75" customHeight="1" x14ac:dyDescent="0.2">
      <c r="A182" s="31"/>
      <c r="B182" s="31"/>
      <c r="C182" s="31"/>
      <c r="D182" s="31"/>
      <c r="E182" s="31"/>
      <c r="F182" s="31"/>
      <c r="G182" s="32"/>
      <c r="H182" s="32"/>
      <c r="I182" s="32"/>
      <c r="J182" s="32"/>
      <c r="K182" s="32"/>
      <c r="L182" s="32"/>
      <c r="M182" s="32"/>
      <c r="N182" s="32"/>
      <c r="O182" s="32"/>
      <c r="P182" s="32"/>
      <c r="Q182" s="32"/>
      <c r="R182" s="32"/>
      <c r="S182" s="32"/>
      <c r="T182" s="32"/>
      <c r="U182" s="32"/>
      <c r="V182" s="32"/>
      <c r="W182" s="32"/>
      <c r="X182" s="32"/>
      <c r="Y182" s="32"/>
      <c r="Z182" s="32"/>
    </row>
    <row r="183" spans="1:26" ht="12.75" customHeight="1" x14ac:dyDescent="0.2">
      <c r="A183" s="31"/>
      <c r="B183" s="31"/>
      <c r="C183" s="31"/>
      <c r="D183" s="31"/>
      <c r="E183" s="31"/>
      <c r="F183" s="31"/>
      <c r="G183" s="32"/>
      <c r="H183" s="32"/>
      <c r="I183" s="32"/>
      <c r="J183" s="32"/>
      <c r="K183" s="32"/>
      <c r="L183" s="32"/>
      <c r="M183" s="32"/>
      <c r="N183" s="32"/>
      <c r="O183" s="32"/>
      <c r="P183" s="32"/>
      <c r="Q183" s="32"/>
      <c r="R183" s="32"/>
      <c r="S183" s="32"/>
      <c r="T183" s="32"/>
      <c r="U183" s="32"/>
      <c r="V183" s="32"/>
      <c r="W183" s="32"/>
      <c r="X183" s="32"/>
      <c r="Y183" s="32"/>
      <c r="Z183" s="32"/>
    </row>
    <row r="184" spans="1:26" ht="12.75" customHeight="1" x14ac:dyDescent="0.2">
      <c r="A184" s="31"/>
      <c r="B184" s="31"/>
      <c r="C184" s="31"/>
      <c r="D184" s="31"/>
      <c r="E184" s="31"/>
      <c r="F184" s="31"/>
      <c r="G184" s="32"/>
      <c r="H184" s="32"/>
      <c r="I184" s="32"/>
      <c r="J184" s="32"/>
      <c r="K184" s="32"/>
      <c r="L184" s="32"/>
      <c r="M184" s="32"/>
      <c r="N184" s="32"/>
      <c r="O184" s="32"/>
      <c r="P184" s="32"/>
      <c r="Q184" s="32"/>
      <c r="R184" s="32"/>
      <c r="S184" s="32"/>
      <c r="T184" s="32"/>
      <c r="U184" s="32"/>
      <c r="V184" s="32"/>
      <c r="W184" s="32"/>
      <c r="X184" s="32"/>
      <c r="Y184" s="32"/>
      <c r="Z184" s="32"/>
    </row>
    <row r="185" spans="1:26" ht="12.75" customHeight="1" x14ac:dyDescent="0.2">
      <c r="A185" s="31"/>
      <c r="B185" s="31"/>
      <c r="C185" s="31"/>
      <c r="D185" s="31"/>
      <c r="E185" s="31"/>
      <c r="F185" s="31"/>
      <c r="G185" s="32"/>
      <c r="H185" s="32"/>
      <c r="I185" s="32"/>
      <c r="J185" s="32"/>
      <c r="K185" s="32"/>
      <c r="L185" s="32"/>
      <c r="M185" s="32"/>
      <c r="N185" s="32"/>
      <c r="O185" s="32"/>
      <c r="P185" s="32"/>
      <c r="Q185" s="32"/>
      <c r="R185" s="32"/>
      <c r="S185" s="32"/>
      <c r="T185" s="32"/>
      <c r="U185" s="32"/>
      <c r="V185" s="32"/>
      <c r="W185" s="32"/>
      <c r="X185" s="32"/>
      <c r="Y185" s="32"/>
      <c r="Z185" s="32"/>
    </row>
    <row r="186" spans="1:26" ht="12.75" customHeight="1" x14ac:dyDescent="0.2">
      <c r="A186" s="31"/>
      <c r="B186" s="31"/>
      <c r="C186" s="31"/>
      <c r="D186" s="31"/>
      <c r="E186" s="31"/>
      <c r="F186" s="31"/>
      <c r="G186" s="32"/>
      <c r="H186" s="32"/>
      <c r="I186" s="32"/>
      <c r="J186" s="32"/>
      <c r="K186" s="32"/>
      <c r="L186" s="32"/>
      <c r="M186" s="32"/>
      <c r="N186" s="32"/>
      <c r="O186" s="32"/>
      <c r="P186" s="32"/>
      <c r="Q186" s="32"/>
      <c r="R186" s="32"/>
      <c r="S186" s="32"/>
      <c r="T186" s="32"/>
      <c r="U186" s="32"/>
      <c r="V186" s="32"/>
      <c r="W186" s="32"/>
      <c r="X186" s="32"/>
      <c r="Y186" s="32"/>
      <c r="Z186" s="32"/>
    </row>
    <row r="187" spans="1:26" ht="12.75" customHeight="1" x14ac:dyDescent="0.2">
      <c r="A187" s="31"/>
      <c r="B187" s="31"/>
      <c r="C187" s="31"/>
      <c r="D187" s="31"/>
      <c r="E187" s="31"/>
      <c r="F187" s="31"/>
      <c r="G187" s="32"/>
      <c r="H187" s="32"/>
      <c r="I187" s="32"/>
      <c r="J187" s="32"/>
      <c r="K187" s="32"/>
      <c r="L187" s="32"/>
      <c r="M187" s="32"/>
      <c r="N187" s="32"/>
      <c r="O187" s="32"/>
      <c r="P187" s="32"/>
      <c r="Q187" s="32"/>
      <c r="R187" s="32"/>
      <c r="S187" s="32"/>
      <c r="T187" s="32"/>
      <c r="U187" s="32"/>
      <c r="V187" s="32"/>
      <c r="W187" s="32"/>
      <c r="X187" s="32"/>
      <c r="Y187" s="32"/>
      <c r="Z187" s="32"/>
    </row>
    <row r="188" spans="1:26" ht="12.75" customHeight="1" x14ac:dyDescent="0.2">
      <c r="A188" s="31"/>
      <c r="B188" s="31"/>
      <c r="C188" s="31"/>
      <c r="D188" s="31"/>
      <c r="E188" s="31"/>
      <c r="F188" s="31"/>
      <c r="G188" s="32"/>
      <c r="H188" s="32"/>
      <c r="I188" s="32"/>
      <c r="J188" s="32"/>
      <c r="K188" s="32"/>
      <c r="L188" s="32"/>
      <c r="M188" s="32"/>
      <c r="N188" s="32"/>
      <c r="O188" s="32"/>
      <c r="P188" s="32"/>
      <c r="Q188" s="32"/>
      <c r="R188" s="32"/>
      <c r="S188" s="32"/>
      <c r="T188" s="32"/>
      <c r="U188" s="32"/>
      <c r="V188" s="32"/>
      <c r="W188" s="32"/>
      <c r="X188" s="32"/>
      <c r="Y188" s="32"/>
      <c r="Z188" s="32"/>
    </row>
    <row r="189" spans="1:26" ht="12.75" customHeight="1" x14ac:dyDescent="0.2">
      <c r="A189" s="31"/>
      <c r="B189" s="31"/>
      <c r="C189" s="31"/>
      <c r="D189" s="31"/>
      <c r="E189" s="31"/>
      <c r="F189" s="31"/>
      <c r="G189" s="32"/>
      <c r="H189" s="32"/>
      <c r="I189" s="32"/>
      <c r="J189" s="32"/>
      <c r="K189" s="32"/>
      <c r="L189" s="32"/>
      <c r="M189" s="32"/>
      <c r="N189" s="32"/>
      <c r="O189" s="32"/>
      <c r="P189" s="32"/>
      <c r="Q189" s="32"/>
      <c r="R189" s="32"/>
      <c r="S189" s="32"/>
      <c r="T189" s="32"/>
      <c r="U189" s="32"/>
      <c r="V189" s="32"/>
      <c r="W189" s="32"/>
      <c r="X189" s="32"/>
      <c r="Y189" s="32"/>
      <c r="Z189" s="32"/>
    </row>
    <row r="190" spans="1:26" ht="12.75" customHeight="1" x14ac:dyDescent="0.2">
      <c r="A190" s="31"/>
      <c r="B190" s="31"/>
      <c r="C190" s="31"/>
      <c r="D190" s="31"/>
      <c r="E190" s="31"/>
      <c r="F190" s="31"/>
      <c r="G190" s="32"/>
      <c r="H190" s="32"/>
      <c r="I190" s="32"/>
      <c r="J190" s="32"/>
      <c r="K190" s="32"/>
      <c r="L190" s="32"/>
      <c r="M190" s="32"/>
      <c r="N190" s="32"/>
      <c r="O190" s="32"/>
      <c r="P190" s="32"/>
      <c r="Q190" s="32"/>
      <c r="R190" s="32"/>
      <c r="S190" s="32"/>
      <c r="T190" s="32"/>
      <c r="U190" s="32"/>
      <c r="V190" s="32"/>
      <c r="W190" s="32"/>
      <c r="X190" s="32"/>
      <c r="Y190" s="32"/>
      <c r="Z190" s="32"/>
    </row>
    <row r="191" spans="1:26" ht="12.75" customHeight="1" x14ac:dyDescent="0.2">
      <c r="A191" s="31"/>
      <c r="B191" s="31"/>
      <c r="C191" s="31"/>
      <c r="D191" s="31"/>
      <c r="E191" s="31"/>
      <c r="F191" s="31"/>
      <c r="G191" s="32"/>
      <c r="H191" s="32"/>
      <c r="I191" s="32"/>
      <c r="J191" s="32"/>
      <c r="K191" s="32"/>
      <c r="L191" s="32"/>
      <c r="M191" s="32"/>
      <c r="N191" s="32"/>
      <c r="O191" s="32"/>
      <c r="P191" s="32"/>
      <c r="Q191" s="32"/>
      <c r="R191" s="32"/>
      <c r="S191" s="32"/>
      <c r="T191" s="32"/>
      <c r="U191" s="32"/>
      <c r="V191" s="32"/>
      <c r="W191" s="32"/>
      <c r="X191" s="32"/>
      <c r="Y191" s="32"/>
      <c r="Z191" s="32"/>
    </row>
    <row r="192" spans="1:26" ht="12.75" customHeight="1" x14ac:dyDescent="0.2">
      <c r="A192" s="31"/>
      <c r="B192" s="31"/>
      <c r="C192" s="31"/>
      <c r="D192" s="31"/>
      <c r="E192" s="31"/>
      <c r="F192" s="31"/>
      <c r="G192" s="32"/>
      <c r="H192" s="32"/>
      <c r="I192" s="32"/>
      <c r="J192" s="32"/>
      <c r="K192" s="32"/>
      <c r="L192" s="32"/>
      <c r="M192" s="32"/>
      <c r="N192" s="32"/>
      <c r="O192" s="32"/>
      <c r="P192" s="32"/>
      <c r="Q192" s="32"/>
      <c r="R192" s="32"/>
      <c r="S192" s="32"/>
      <c r="T192" s="32"/>
      <c r="U192" s="32"/>
      <c r="V192" s="32"/>
      <c r="W192" s="32"/>
      <c r="X192" s="32"/>
      <c r="Y192" s="32"/>
      <c r="Z192" s="32"/>
    </row>
    <row r="193" spans="1:26" ht="12.75" customHeight="1" x14ac:dyDescent="0.2">
      <c r="A193" s="31"/>
      <c r="B193" s="31"/>
      <c r="C193" s="31"/>
      <c r="D193" s="31"/>
      <c r="E193" s="31"/>
      <c r="F193" s="31"/>
      <c r="G193" s="32"/>
      <c r="H193" s="32"/>
      <c r="I193" s="32"/>
      <c r="J193" s="32"/>
      <c r="K193" s="32"/>
      <c r="L193" s="32"/>
      <c r="M193" s="32"/>
      <c r="N193" s="32"/>
      <c r="O193" s="32"/>
      <c r="P193" s="32"/>
      <c r="Q193" s="32"/>
      <c r="R193" s="32"/>
      <c r="S193" s="32"/>
      <c r="T193" s="32"/>
      <c r="U193" s="32"/>
      <c r="V193" s="32"/>
      <c r="W193" s="32"/>
      <c r="X193" s="32"/>
      <c r="Y193" s="32"/>
      <c r="Z193" s="32"/>
    </row>
    <row r="194" spans="1:26" ht="12.75" customHeight="1" x14ac:dyDescent="0.2">
      <c r="A194" s="31"/>
      <c r="B194" s="31"/>
      <c r="C194" s="31"/>
      <c r="D194" s="31"/>
      <c r="E194" s="31"/>
      <c r="F194" s="31"/>
      <c r="G194" s="32"/>
      <c r="H194" s="32"/>
      <c r="I194" s="32"/>
      <c r="J194" s="32"/>
      <c r="K194" s="32"/>
      <c r="L194" s="32"/>
      <c r="M194" s="32"/>
      <c r="N194" s="32"/>
      <c r="O194" s="32"/>
      <c r="P194" s="32"/>
      <c r="Q194" s="32"/>
      <c r="R194" s="32"/>
      <c r="S194" s="32"/>
      <c r="T194" s="32"/>
      <c r="U194" s="32"/>
      <c r="V194" s="32"/>
      <c r="W194" s="32"/>
      <c r="X194" s="32"/>
      <c r="Y194" s="32"/>
      <c r="Z194" s="32"/>
    </row>
    <row r="195" spans="1:26" ht="12.75" customHeight="1" x14ac:dyDescent="0.2">
      <c r="A195" s="31"/>
      <c r="B195" s="31"/>
      <c r="C195" s="31"/>
      <c r="D195" s="31"/>
      <c r="E195" s="31"/>
      <c r="F195" s="31"/>
      <c r="G195" s="32"/>
      <c r="H195" s="32"/>
      <c r="I195" s="32"/>
      <c r="J195" s="32"/>
      <c r="K195" s="32"/>
      <c r="L195" s="32"/>
      <c r="M195" s="32"/>
      <c r="N195" s="32"/>
      <c r="O195" s="32"/>
      <c r="P195" s="32"/>
      <c r="Q195" s="32"/>
      <c r="R195" s="32"/>
      <c r="S195" s="32"/>
      <c r="T195" s="32"/>
      <c r="U195" s="32"/>
      <c r="V195" s="32"/>
      <c r="W195" s="32"/>
      <c r="X195" s="32"/>
      <c r="Y195" s="32"/>
      <c r="Z195" s="32"/>
    </row>
    <row r="196" spans="1:26" ht="12.75" customHeight="1" x14ac:dyDescent="0.2">
      <c r="A196" s="31"/>
      <c r="B196" s="31"/>
      <c r="C196" s="31"/>
      <c r="D196" s="31"/>
      <c r="E196" s="31"/>
      <c r="F196" s="31"/>
      <c r="G196" s="32"/>
      <c r="H196" s="32"/>
      <c r="I196" s="32"/>
      <c r="J196" s="32"/>
      <c r="K196" s="32"/>
      <c r="L196" s="32"/>
      <c r="M196" s="32"/>
      <c r="N196" s="32"/>
      <c r="O196" s="32"/>
      <c r="P196" s="32"/>
      <c r="Q196" s="32"/>
      <c r="R196" s="32"/>
      <c r="S196" s="32"/>
      <c r="T196" s="32"/>
      <c r="U196" s="32"/>
      <c r="V196" s="32"/>
      <c r="W196" s="32"/>
      <c r="X196" s="32"/>
      <c r="Y196" s="32"/>
      <c r="Z196" s="32"/>
    </row>
    <row r="197" spans="1:26" ht="12.75" customHeight="1" x14ac:dyDescent="0.2">
      <c r="A197" s="31"/>
      <c r="B197" s="31"/>
      <c r="C197" s="31"/>
      <c r="D197" s="31"/>
      <c r="E197" s="31"/>
      <c r="F197" s="31"/>
      <c r="G197" s="32"/>
      <c r="H197" s="32"/>
      <c r="I197" s="32"/>
      <c r="J197" s="32"/>
      <c r="K197" s="32"/>
      <c r="L197" s="32"/>
      <c r="M197" s="32"/>
      <c r="N197" s="32"/>
      <c r="O197" s="32"/>
      <c r="P197" s="32"/>
      <c r="Q197" s="32"/>
      <c r="R197" s="32"/>
      <c r="S197" s="32"/>
      <c r="T197" s="32"/>
      <c r="U197" s="32"/>
      <c r="V197" s="32"/>
      <c r="W197" s="32"/>
      <c r="X197" s="32"/>
      <c r="Y197" s="32"/>
      <c r="Z197" s="32"/>
    </row>
    <row r="198" spans="1:26" ht="12.75" customHeight="1" x14ac:dyDescent="0.2">
      <c r="A198" s="31"/>
      <c r="B198" s="31"/>
      <c r="C198" s="31"/>
      <c r="D198" s="31"/>
      <c r="E198" s="31"/>
      <c r="F198" s="31"/>
      <c r="G198" s="32"/>
      <c r="H198" s="32"/>
      <c r="I198" s="32"/>
      <c r="J198" s="32"/>
      <c r="K198" s="32"/>
      <c r="L198" s="32"/>
      <c r="M198" s="32"/>
      <c r="N198" s="32"/>
      <c r="O198" s="32"/>
      <c r="P198" s="32"/>
      <c r="Q198" s="32"/>
      <c r="R198" s="32"/>
      <c r="S198" s="32"/>
      <c r="T198" s="32"/>
      <c r="U198" s="32"/>
      <c r="V198" s="32"/>
      <c r="W198" s="32"/>
      <c r="X198" s="32"/>
      <c r="Y198" s="32"/>
      <c r="Z198" s="32"/>
    </row>
    <row r="199" spans="1:26" ht="12.75" customHeight="1" x14ac:dyDescent="0.2">
      <c r="A199" s="31"/>
      <c r="B199" s="31"/>
      <c r="C199" s="31"/>
      <c r="D199" s="31"/>
      <c r="E199" s="31"/>
      <c r="F199" s="31"/>
      <c r="G199" s="32"/>
      <c r="H199" s="32"/>
      <c r="I199" s="32"/>
      <c r="J199" s="32"/>
      <c r="K199" s="32"/>
      <c r="L199" s="32"/>
      <c r="M199" s="32"/>
      <c r="N199" s="32"/>
      <c r="O199" s="32"/>
      <c r="P199" s="32"/>
      <c r="Q199" s="32"/>
      <c r="R199" s="32"/>
      <c r="S199" s="32"/>
      <c r="T199" s="32"/>
      <c r="U199" s="32"/>
      <c r="V199" s="32"/>
      <c r="W199" s="32"/>
      <c r="X199" s="32"/>
      <c r="Y199" s="32"/>
      <c r="Z199" s="32"/>
    </row>
    <row r="200" spans="1:26" ht="12.75" customHeight="1" x14ac:dyDescent="0.2">
      <c r="A200" s="31"/>
      <c r="B200" s="31"/>
      <c r="C200" s="31"/>
      <c r="D200" s="31"/>
      <c r="E200" s="31"/>
      <c r="F200" s="31"/>
      <c r="G200" s="32"/>
      <c r="H200" s="32"/>
      <c r="I200" s="32"/>
      <c r="J200" s="32"/>
      <c r="K200" s="32"/>
      <c r="L200" s="32"/>
      <c r="M200" s="32"/>
      <c r="N200" s="32"/>
      <c r="O200" s="32"/>
      <c r="P200" s="32"/>
      <c r="Q200" s="32"/>
      <c r="R200" s="32"/>
      <c r="S200" s="32"/>
      <c r="T200" s="32"/>
      <c r="U200" s="32"/>
      <c r="V200" s="32"/>
      <c r="W200" s="32"/>
      <c r="X200" s="32"/>
      <c r="Y200" s="32"/>
      <c r="Z200" s="32"/>
    </row>
    <row r="201" spans="1:26" ht="12.75" customHeight="1" x14ac:dyDescent="0.2">
      <c r="A201" s="31"/>
      <c r="B201" s="31"/>
      <c r="C201" s="31"/>
      <c r="D201" s="31"/>
      <c r="E201" s="31"/>
      <c r="F201" s="31"/>
      <c r="G201" s="32"/>
      <c r="H201" s="32"/>
      <c r="I201" s="32"/>
      <c r="J201" s="32"/>
      <c r="K201" s="32"/>
      <c r="L201" s="32"/>
      <c r="M201" s="32"/>
      <c r="N201" s="32"/>
      <c r="O201" s="32"/>
      <c r="P201" s="32"/>
      <c r="Q201" s="32"/>
      <c r="R201" s="32"/>
      <c r="S201" s="32"/>
      <c r="T201" s="32"/>
      <c r="U201" s="32"/>
      <c r="V201" s="32"/>
      <c r="W201" s="32"/>
      <c r="X201" s="32"/>
      <c r="Y201" s="32"/>
      <c r="Z201" s="32"/>
    </row>
    <row r="202" spans="1:26" ht="12.75" customHeight="1" x14ac:dyDescent="0.2">
      <c r="A202" s="31"/>
      <c r="B202" s="31"/>
      <c r="C202" s="31"/>
      <c r="D202" s="31"/>
      <c r="E202" s="31"/>
      <c r="F202" s="31"/>
      <c r="G202" s="32"/>
      <c r="H202" s="32"/>
      <c r="I202" s="32"/>
      <c r="J202" s="32"/>
      <c r="K202" s="32"/>
      <c r="L202" s="32"/>
      <c r="M202" s="32"/>
      <c r="N202" s="32"/>
      <c r="O202" s="32"/>
      <c r="P202" s="32"/>
      <c r="Q202" s="32"/>
      <c r="R202" s="32"/>
      <c r="S202" s="32"/>
      <c r="T202" s="32"/>
      <c r="U202" s="32"/>
      <c r="V202" s="32"/>
      <c r="W202" s="32"/>
      <c r="X202" s="32"/>
      <c r="Y202" s="32"/>
      <c r="Z202" s="32"/>
    </row>
    <row r="203" spans="1:26" ht="12.75" customHeight="1" x14ac:dyDescent="0.2">
      <c r="A203" s="31"/>
      <c r="B203" s="31"/>
      <c r="C203" s="31"/>
      <c r="D203" s="31"/>
      <c r="E203" s="31"/>
      <c r="F203" s="31"/>
      <c r="G203" s="32"/>
      <c r="H203" s="32"/>
      <c r="I203" s="32"/>
      <c r="J203" s="32"/>
      <c r="K203" s="32"/>
      <c r="L203" s="32"/>
      <c r="M203" s="32"/>
      <c r="N203" s="32"/>
      <c r="O203" s="32"/>
      <c r="P203" s="32"/>
      <c r="Q203" s="32"/>
      <c r="R203" s="32"/>
      <c r="S203" s="32"/>
      <c r="T203" s="32"/>
      <c r="U203" s="32"/>
      <c r="V203" s="32"/>
      <c r="W203" s="32"/>
      <c r="X203" s="32"/>
      <c r="Y203" s="32"/>
      <c r="Z203" s="32"/>
    </row>
    <row r="204" spans="1:26" ht="12.75" customHeight="1" x14ac:dyDescent="0.2">
      <c r="A204" s="31"/>
      <c r="B204" s="31"/>
      <c r="C204" s="31"/>
      <c r="D204" s="31"/>
      <c r="E204" s="31"/>
      <c r="F204" s="31"/>
      <c r="G204" s="32"/>
      <c r="H204" s="32"/>
      <c r="I204" s="32"/>
      <c r="J204" s="32"/>
      <c r="K204" s="32"/>
      <c r="L204" s="32"/>
      <c r="M204" s="32"/>
      <c r="N204" s="32"/>
      <c r="O204" s="32"/>
      <c r="P204" s="32"/>
      <c r="Q204" s="32"/>
      <c r="R204" s="32"/>
      <c r="S204" s="32"/>
      <c r="T204" s="32"/>
      <c r="U204" s="32"/>
      <c r="V204" s="32"/>
      <c r="W204" s="32"/>
      <c r="X204" s="32"/>
      <c r="Y204" s="32"/>
      <c r="Z204" s="32"/>
    </row>
    <row r="205" spans="1:26" ht="12.75" customHeight="1" x14ac:dyDescent="0.2">
      <c r="A205" s="31"/>
      <c r="B205" s="31"/>
      <c r="C205" s="31"/>
      <c r="D205" s="31"/>
      <c r="E205" s="31"/>
      <c r="F205" s="31"/>
      <c r="G205" s="32"/>
      <c r="H205" s="32"/>
      <c r="I205" s="32"/>
      <c r="J205" s="32"/>
      <c r="K205" s="32"/>
      <c r="L205" s="32"/>
      <c r="M205" s="32"/>
      <c r="N205" s="32"/>
      <c r="O205" s="32"/>
      <c r="P205" s="32"/>
      <c r="Q205" s="32"/>
      <c r="R205" s="32"/>
      <c r="S205" s="32"/>
      <c r="T205" s="32"/>
      <c r="U205" s="32"/>
      <c r="V205" s="32"/>
      <c r="W205" s="32"/>
      <c r="X205" s="32"/>
      <c r="Y205" s="32"/>
      <c r="Z205" s="32"/>
    </row>
    <row r="206" spans="1:26" ht="12.75" customHeight="1" x14ac:dyDescent="0.2">
      <c r="A206" s="31"/>
      <c r="B206" s="31"/>
      <c r="C206" s="31"/>
      <c r="D206" s="31"/>
      <c r="E206" s="31"/>
      <c r="F206" s="31"/>
      <c r="G206" s="32"/>
      <c r="H206" s="32"/>
      <c r="I206" s="32"/>
      <c r="J206" s="32"/>
      <c r="K206" s="32"/>
      <c r="L206" s="32"/>
      <c r="M206" s="32"/>
      <c r="N206" s="32"/>
      <c r="O206" s="32"/>
      <c r="P206" s="32"/>
      <c r="Q206" s="32"/>
      <c r="R206" s="32"/>
      <c r="S206" s="32"/>
      <c r="T206" s="32"/>
      <c r="U206" s="32"/>
      <c r="V206" s="32"/>
      <c r="W206" s="32"/>
      <c r="X206" s="32"/>
      <c r="Y206" s="32"/>
      <c r="Z206" s="32"/>
    </row>
    <row r="207" spans="1:26" ht="12.75" customHeight="1" x14ac:dyDescent="0.2">
      <c r="A207" s="31"/>
      <c r="B207" s="31"/>
      <c r="C207" s="31"/>
      <c r="D207" s="31"/>
      <c r="E207" s="31"/>
      <c r="F207" s="31"/>
      <c r="G207" s="32"/>
      <c r="H207" s="32"/>
      <c r="I207" s="32"/>
      <c r="J207" s="32"/>
      <c r="K207" s="32"/>
      <c r="L207" s="32"/>
      <c r="M207" s="32"/>
      <c r="N207" s="32"/>
      <c r="O207" s="32"/>
      <c r="P207" s="32"/>
      <c r="Q207" s="32"/>
      <c r="R207" s="32"/>
      <c r="S207" s="32"/>
      <c r="T207" s="32"/>
      <c r="U207" s="32"/>
      <c r="V207" s="32"/>
      <c r="W207" s="32"/>
      <c r="X207" s="32"/>
      <c r="Y207" s="32"/>
      <c r="Z207" s="32"/>
    </row>
    <row r="208" spans="1:26" ht="12.75" customHeight="1" x14ac:dyDescent="0.2">
      <c r="A208" s="31"/>
      <c r="B208" s="31"/>
      <c r="C208" s="31"/>
      <c r="D208" s="31"/>
      <c r="E208" s="31"/>
      <c r="F208" s="31"/>
      <c r="G208" s="32"/>
      <c r="H208" s="32"/>
      <c r="I208" s="32"/>
      <c r="J208" s="32"/>
      <c r="K208" s="32"/>
      <c r="L208" s="32"/>
      <c r="M208" s="32"/>
      <c r="N208" s="32"/>
      <c r="O208" s="32"/>
      <c r="P208" s="32"/>
      <c r="Q208" s="32"/>
      <c r="R208" s="32"/>
      <c r="S208" s="32"/>
      <c r="T208" s="32"/>
      <c r="U208" s="32"/>
      <c r="V208" s="32"/>
      <c r="W208" s="32"/>
      <c r="X208" s="32"/>
      <c r="Y208" s="32"/>
      <c r="Z208" s="32"/>
    </row>
    <row r="209" spans="1:26" ht="12.75" customHeight="1" x14ac:dyDescent="0.2">
      <c r="A209" s="31"/>
      <c r="B209" s="31"/>
      <c r="C209" s="31"/>
      <c r="D209" s="31"/>
      <c r="E209" s="31"/>
      <c r="F209" s="31"/>
      <c r="G209" s="32"/>
      <c r="H209" s="32"/>
      <c r="I209" s="32"/>
      <c r="J209" s="32"/>
      <c r="K209" s="32"/>
      <c r="L209" s="32"/>
      <c r="M209" s="32"/>
      <c r="N209" s="32"/>
      <c r="O209" s="32"/>
      <c r="P209" s="32"/>
      <c r="Q209" s="32"/>
      <c r="R209" s="32"/>
      <c r="S209" s="32"/>
      <c r="T209" s="32"/>
      <c r="U209" s="32"/>
      <c r="V209" s="32"/>
      <c r="W209" s="32"/>
      <c r="X209" s="32"/>
      <c r="Y209" s="32"/>
      <c r="Z209" s="32"/>
    </row>
    <row r="210" spans="1:26" ht="12.75" customHeight="1" x14ac:dyDescent="0.2">
      <c r="A210" s="31"/>
      <c r="B210" s="31"/>
      <c r="C210" s="31"/>
      <c r="D210" s="31"/>
      <c r="E210" s="31"/>
      <c r="F210" s="31"/>
      <c r="G210" s="32"/>
      <c r="H210" s="32"/>
      <c r="I210" s="32"/>
      <c r="J210" s="32"/>
      <c r="K210" s="32"/>
      <c r="L210" s="32"/>
      <c r="M210" s="32"/>
      <c r="N210" s="32"/>
      <c r="O210" s="32"/>
      <c r="P210" s="32"/>
      <c r="Q210" s="32"/>
      <c r="R210" s="32"/>
      <c r="S210" s="32"/>
      <c r="T210" s="32"/>
      <c r="U210" s="32"/>
      <c r="V210" s="32"/>
      <c r="W210" s="32"/>
      <c r="X210" s="32"/>
      <c r="Y210" s="32"/>
      <c r="Z210" s="32"/>
    </row>
    <row r="211" spans="1:26" ht="12.75" customHeight="1" x14ac:dyDescent="0.2">
      <c r="A211" s="31"/>
      <c r="B211" s="31"/>
      <c r="C211" s="31"/>
      <c r="D211" s="31"/>
      <c r="E211" s="31"/>
      <c r="F211" s="31"/>
      <c r="G211" s="32"/>
      <c r="H211" s="32"/>
      <c r="I211" s="32"/>
      <c r="J211" s="32"/>
      <c r="K211" s="32"/>
      <c r="L211" s="32"/>
      <c r="M211" s="32"/>
      <c r="N211" s="32"/>
      <c r="O211" s="32"/>
      <c r="P211" s="32"/>
      <c r="Q211" s="32"/>
      <c r="R211" s="32"/>
      <c r="S211" s="32"/>
      <c r="T211" s="32"/>
      <c r="U211" s="32"/>
      <c r="V211" s="32"/>
      <c r="W211" s="32"/>
      <c r="X211" s="32"/>
      <c r="Y211" s="32"/>
      <c r="Z211" s="32"/>
    </row>
    <row r="212" spans="1:26" ht="12.75" customHeight="1" x14ac:dyDescent="0.2">
      <c r="A212" s="31"/>
      <c r="B212" s="31"/>
      <c r="C212" s="31"/>
      <c r="D212" s="31"/>
      <c r="E212" s="31"/>
      <c r="F212" s="31"/>
      <c r="G212" s="32"/>
      <c r="H212" s="32"/>
      <c r="I212" s="32"/>
      <c r="J212" s="32"/>
      <c r="K212" s="32"/>
      <c r="L212" s="32"/>
      <c r="M212" s="32"/>
      <c r="N212" s="32"/>
      <c r="O212" s="32"/>
      <c r="P212" s="32"/>
      <c r="Q212" s="32"/>
      <c r="R212" s="32"/>
      <c r="S212" s="32"/>
      <c r="T212" s="32"/>
      <c r="U212" s="32"/>
      <c r="V212" s="32"/>
      <c r="W212" s="32"/>
      <c r="X212" s="32"/>
      <c r="Y212" s="32"/>
      <c r="Z212" s="32"/>
    </row>
    <row r="213" spans="1:26" ht="12.75" customHeight="1" x14ac:dyDescent="0.2">
      <c r="A213" s="31"/>
      <c r="B213" s="31"/>
      <c r="C213" s="31"/>
      <c r="D213" s="31"/>
      <c r="E213" s="31"/>
      <c r="F213" s="31"/>
      <c r="G213" s="32"/>
      <c r="H213" s="32"/>
      <c r="I213" s="32"/>
      <c r="J213" s="32"/>
      <c r="K213" s="32"/>
      <c r="L213" s="32"/>
      <c r="M213" s="32"/>
      <c r="N213" s="32"/>
      <c r="O213" s="32"/>
      <c r="P213" s="32"/>
      <c r="Q213" s="32"/>
      <c r="R213" s="32"/>
      <c r="S213" s="32"/>
      <c r="T213" s="32"/>
      <c r="U213" s="32"/>
      <c r="V213" s="32"/>
      <c r="W213" s="32"/>
      <c r="X213" s="32"/>
      <c r="Y213" s="32"/>
      <c r="Z213" s="32"/>
    </row>
    <row r="214" spans="1:26" ht="12.75" customHeight="1" x14ac:dyDescent="0.2">
      <c r="A214" s="31"/>
      <c r="B214" s="31"/>
      <c r="C214" s="31"/>
      <c r="D214" s="31"/>
      <c r="E214" s="31"/>
      <c r="F214" s="31"/>
      <c r="G214" s="32"/>
      <c r="H214" s="32"/>
      <c r="I214" s="32"/>
      <c r="J214" s="32"/>
      <c r="K214" s="32"/>
      <c r="L214" s="32"/>
      <c r="M214" s="32"/>
      <c r="N214" s="32"/>
      <c r="O214" s="32"/>
      <c r="P214" s="32"/>
      <c r="Q214" s="32"/>
      <c r="R214" s="32"/>
      <c r="S214" s="32"/>
      <c r="T214" s="32"/>
      <c r="U214" s="32"/>
      <c r="V214" s="32"/>
      <c r="W214" s="32"/>
      <c r="X214" s="32"/>
      <c r="Y214" s="32"/>
      <c r="Z214" s="32"/>
    </row>
    <row r="215" spans="1:26" ht="12.75" customHeight="1" x14ac:dyDescent="0.2">
      <c r="A215" s="31"/>
      <c r="B215" s="31"/>
      <c r="C215" s="31"/>
      <c r="D215" s="31"/>
      <c r="E215" s="31"/>
      <c r="F215" s="31"/>
      <c r="G215" s="32"/>
      <c r="H215" s="32"/>
      <c r="I215" s="32"/>
      <c r="J215" s="32"/>
      <c r="K215" s="32"/>
      <c r="L215" s="32"/>
      <c r="M215" s="32"/>
      <c r="N215" s="32"/>
      <c r="O215" s="32"/>
      <c r="P215" s="32"/>
      <c r="Q215" s="32"/>
      <c r="R215" s="32"/>
      <c r="S215" s="32"/>
      <c r="T215" s="32"/>
      <c r="U215" s="32"/>
      <c r="V215" s="32"/>
      <c r="W215" s="32"/>
      <c r="X215" s="32"/>
      <c r="Y215" s="32"/>
      <c r="Z215" s="32"/>
    </row>
    <row r="216" spans="1:26" ht="12.75" customHeight="1" x14ac:dyDescent="0.2">
      <c r="A216" s="31"/>
      <c r="B216" s="31"/>
      <c r="C216" s="31"/>
      <c r="D216" s="31"/>
      <c r="E216" s="31"/>
      <c r="F216" s="31"/>
      <c r="G216" s="32"/>
      <c r="H216" s="32"/>
      <c r="I216" s="32"/>
      <c r="J216" s="32"/>
      <c r="K216" s="32"/>
      <c r="L216" s="32"/>
      <c r="M216" s="32"/>
      <c r="N216" s="32"/>
      <c r="O216" s="32"/>
      <c r="P216" s="32"/>
      <c r="Q216" s="32"/>
      <c r="R216" s="32"/>
      <c r="S216" s="32"/>
      <c r="T216" s="32"/>
      <c r="U216" s="32"/>
      <c r="V216" s="32"/>
      <c r="W216" s="32"/>
      <c r="X216" s="32"/>
      <c r="Y216" s="32"/>
      <c r="Z216" s="32"/>
    </row>
    <row r="217" spans="1:26" ht="12.75" customHeight="1" x14ac:dyDescent="0.2">
      <c r="A217" s="31"/>
      <c r="B217" s="31"/>
      <c r="C217" s="31"/>
      <c r="D217" s="31"/>
      <c r="E217" s="31"/>
      <c r="F217" s="31"/>
      <c r="G217" s="32"/>
      <c r="H217" s="32"/>
      <c r="I217" s="32"/>
      <c r="J217" s="32"/>
      <c r="K217" s="32"/>
      <c r="L217" s="32"/>
      <c r="M217" s="32"/>
      <c r="N217" s="32"/>
      <c r="O217" s="32"/>
      <c r="P217" s="32"/>
      <c r="Q217" s="32"/>
      <c r="R217" s="32"/>
      <c r="S217" s="32"/>
      <c r="T217" s="32"/>
      <c r="U217" s="32"/>
      <c r="V217" s="32"/>
      <c r="W217" s="32"/>
      <c r="X217" s="32"/>
      <c r="Y217" s="32"/>
      <c r="Z217" s="32"/>
    </row>
    <row r="218" spans="1:26" ht="12.75" customHeight="1" x14ac:dyDescent="0.2">
      <c r="A218" s="31"/>
      <c r="B218" s="31"/>
      <c r="C218" s="31"/>
      <c r="D218" s="31"/>
      <c r="E218" s="31"/>
      <c r="F218" s="31"/>
      <c r="G218" s="32"/>
      <c r="H218" s="32"/>
      <c r="I218" s="32"/>
      <c r="J218" s="32"/>
      <c r="K218" s="32"/>
      <c r="L218" s="32"/>
      <c r="M218" s="32"/>
      <c r="N218" s="32"/>
      <c r="O218" s="32"/>
      <c r="P218" s="32"/>
      <c r="Q218" s="32"/>
      <c r="R218" s="32"/>
      <c r="S218" s="32"/>
      <c r="T218" s="32"/>
      <c r="U218" s="32"/>
      <c r="V218" s="32"/>
      <c r="W218" s="32"/>
      <c r="X218" s="32"/>
      <c r="Y218" s="32"/>
      <c r="Z218" s="32"/>
    </row>
    <row r="219" spans="1:26" ht="12.75" customHeight="1" x14ac:dyDescent="0.2">
      <c r="A219" s="31"/>
      <c r="B219" s="31"/>
      <c r="C219" s="31"/>
      <c r="D219" s="31"/>
      <c r="E219" s="31"/>
      <c r="F219" s="31"/>
      <c r="G219" s="32"/>
      <c r="H219" s="32"/>
      <c r="I219" s="32"/>
      <c r="J219" s="32"/>
      <c r="K219" s="32"/>
      <c r="L219" s="32"/>
      <c r="M219" s="32"/>
      <c r="N219" s="32"/>
      <c r="O219" s="32"/>
      <c r="P219" s="32"/>
      <c r="Q219" s="32"/>
      <c r="R219" s="32"/>
      <c r="S219" s="32"/>
      <c r="T219" s="32"/>
      <c r="U219" s="32"/>
      <c r="V219" s="32"/>
      <c r="W219" s="32"/>
      <c r="X219" s="32"/>
      <c r="Y219" s="32"/>
      <c r="Z219" s="32"/>
    </row>
    <row r="220" spans="1:26" ht="12.75" customHeight="1" x14ac:dyDescent="0.2">
      <c r="A220" s="31"/>
      <c r="B220" s="31"/>
      <c r="C220" s="31"/>
      <c r="D220" s="31"/>
      <c r="E220" s="31"/>
      <c r="F220" s="31"/>
      <c r="G220" s="32"/>
      <c r="H220" s="32"/>
      <c r="I220" s="32"/>
      <c r="J220" s="32"/>
      <c r="K220" s="32"/>
      <c r="L220" s="32"/>
      <c r="M220" s="32"/>
      <c r="N220" s="32"/>
      <c r="O220" s="32"/>
      <c r="P220" s="32"/>
      <c r="Q220" s="32"/>
      <c r="R220" s="32"/>
      <c r="S220" s="32"/>
      <c r="T220" s="32"/>
      <c r="U220" s="32"/>
      <c r="V220" s="32"/>
      <c r="W220" s="32"/>
      <c r="X220" s="32"/>
      <c r="Y220" s="32"/>
      <c r="Z220" s="32"/>
    </row>
    <row r="221" spans="1:26" ht="12.75" customHeight="1" x14ac:dyDescent="0.2">
      <c r="A221" s="31"/>
      <c r="B221" s="31"/>
      <c r="C221" s="31"/>
      <c r="D221" s="31"/>
      <c r="E221" s="31"/>
      <c r="F221" s="31"/>
      <c r="G221" s="32"/>
      <c r="H221" s="32"/>
      <c r="I221" s="32"/>
      <c r="J221" s="32"/>
      <c r="K221" s="32"/>
      <c r="L221" s="32"/>
      <c r="M221" s="32"/>
      <c r="N221" s="32"/>
      <c r="O221" s="32"/>
      <c r="P221" s="32"/>
      <c r="Q221" s="32"/>
      <c r="R221" s="32"/>
      <c r="S221" s="32"/>
      <c r="T221" s="32"/>
      <c r="U221" s="32"/>
      <c r="V221" s="32"/>
      <c r="W221" s="32"/>
      <c r="X221" s="32"/>
      <c r="Y221" s="32"/>
      <c r="Z221" s="32"/>
    </row>
    <row r="222" spans="1:26" ht="12.75" customHeight="1" x14ac:dyDescent="0.2">
      <c r="A222" s="31"/>
      <c r="B222" s="31"/>
      <c r="C222" s="31"/>
      <c r="D222" s="31"/>
      <c r="E222" s="31"/>
      <c r="F222" s="31"/>
      <c r="G222" s="32"/>
      <c r="H222" s="32"/>
      <c r="I222" s="32"/>
      <c r="J222" s="32"/>
      <c r="K222" s="32"/>
      <c r="L222" s="32"/>
      <c r="M222" s="32"/>
      <c r="N222" s="32"/>
      <c r="O222" s="32"/>
      <c r="P222" s="32"/>
      <c r="Q222" s="32"/>
      <c r="R222" s="32"/>
      <c r="S222" s="32"/>
      <c r="T222" s="32"/>
      <c r="U222" s="32"/>
      <c r="V222" s="32"/>
      <c r="W222" s="32"/>
      <c r="X222" s="32"/>
      <c r="Y222" s="32"/>
      <c r="Z222" s="32"/>
    </row>
    <row r="223" spans="1:26" ht="12.75" customHeight="1" x14ac:dyDescent="0.2">
      <c r="A223" s="31"/>
      <c r="B223" s="31"/>
      <c r="C223" s="31"/>
      <c r="D223" s="31"/>
      <c r="E223" s="31"/>
      <c r="F223" s="31"/>
      <c r="G223" s="32"/>
      <c r="H223" s="32"/>
      <c r="I223" s="32"/>
      <c r="J223" s="32"/>
      <c r="K223" s="32"/>
      <c r="L223" s="32"/>
      <c r="M223" s="32"/>
      <c r="N223" s="32"/>
      <c r="O223" s="32"/>
      <c r="P223" s="32"/>
      <c r="Q223" s="32"/>
      <c r="R223" s="32"/>
      <c r="S223" s="32"/>
      <c r="T223" s="32"/>
      <c r="U223" s="32"/>
      <c r="V223" s="32"/>
      <c r="W223" s="32"/>
      <c r="X223" s="32"/>
      <c r="Y223" s="32"/>
      <c r="Z223" s="32"/>
    </row>
    <row r="224" spans="1:26" ht="12.75" customHeight="1" x14ac:dyDescent="0.2">
      <c r="A224" s="31"/>
      <c r="B224" s="31"/>
      <c r="C224" s="31"/>
      <c r="D224" s="31"/>
      <c r="E224" s="31"/>
      <c r="F224" s="31"/>
      <c r="G224" s="32"/>
      <c r="H224" s="32"/>
      <c r="I224" s="32"/>
      <c r="J224" s="32"/>
      <c r="K224" s="32"/>
      <c r="L224" s="32"/>
      <c r="M224" s="32"/>
      <c r="N224" s="32"/>
      <c r="O224" s="32"/>
      <c r="P224" s="32"/>
      <c r="Q224" s="32"/>
      <c r="R224" s="32"/>
      <c r="S224" s="32"/>
      <c r="T224" s="32"/>
      <c r="U224" s="32"/>
      <c r="V224" s="32"/>
      <c r="W224" s="32"/>
      <c r="X224" s="32"/>
      <c r="Y224" s="32"/>
      <c r="Z224" s="32"/>
    </row>
    <row r="225" spans="1:26" ht="12.75" customHeight="1" x14ac:dyDescent="0.2">
      <c r="A225" s="31"/>
      <c r="B225" s="31"/>
      <c r="C225" s="31"/>
      <c r="D225" s="31"/>
      <c r="E225" s="31"/>
      <c r="F225" s="31"/>
      <c r="G225" s="32"/>
      <c r="H225" s="32"/>
      <c r="I225" s="32"/>
      <c r="J225" s="32"/>
      <c r="K225" s="32"/>
      <c r="L225" s="32"/>
      <c r="M225" s="32"/>
      <c r="N225" s="32"/>
      <c r="O225" s="32"/>
      <c r="P225" s="32"/>
      <c r="Q225" s="32"/>
      <c r="R225" s="32"/>
      <c r="S225" s="32"/>
      <c r="T225" s="32"/>
      <c r="U225" s="32"/>
      <c r="V225" s="32"/>
      <c r="W225" s="32"/>
      <c r="X225" s="32"/>
      <c r="Y225" s="32"/>
      <c r="Z225" s="32"/>
    </row>
    <row r="226" spans="1:26" ht="12.75" customHeight="1" x14ac:dyDescent="0.2">
      <c r="A226" s="31"/>
      <c r="B226" s="31"/>
      <c r="C226" s="31"/>
      <c r="D226" s="31"/>
      <c r="E226" s="31"/>
      <c r="F226" s="31"/>
      <c r="G226" s="32"/>
      <c r="H226" s="32"/>
      <c r="I226" s="32"/>
      <c r="J226" s="32"/>
      <c r="K226" s="32"/>
      <c r="L226" s="32"/>
      <c r="M226" s="32"/>
      <c r="N226" s="32"/>
      <c r="O226" s="32"/>
      <c r="P226" s="32"/>
      <c r="Q226" s="32"/>
      <c r="R226" s="32"/>
      <c r="S226" s="32"/>
      <c r="T226" s="32"/>
      <c r="U226" s="32"/>
      <c r="V226" s="32"/>
      <c r="W226" s="32"/>
      <c r="X226" s="32"/>
      <c r="Y226" s="32"/>
      <c r="Z226" s="32"/>
    </row>
    <row r="227" spans="1:26" ht="12.75" customHeight="1" x14ac:dyDescent="0.2">
      <c r="A227" s="31"/>
      <c r="B227" s="31"/>
      <c r="C227" s="31"/>
      <c r="D227" s="31"/>
      <c r="E227" s="31"/>
      <c r="F227" s="31"/>
      <c r="G227" s="32"/>
      <c r="H227" s="32"/>
      <c r="I227" s="32"/>
      <c r="J227" s="32"/>
      <c r="K227" s="32"/>
      <c r="L227" s="32"/>
      <c r="M227" s="32"/>
      <c r="N227" s="32"/>
      <c r="O227" s="32"/>
      <c r="P227" s="32"/>
      <c r="Q227" s="32"/>
      <c r="R227" s="32"/>
      <c r="S227" s="32"/>
      <c r="T227" s="32"/>
      <c r="U227" s="32"/>
      <c r="V227" s="32"/>
      <c r="W227" s="32"/>
      <c r="X227" s="32"/>
      <c r="Y227" s="32"/>
      <c r="Z227" s="32"/>
    </row>
    <row r="228" spans="1:26" ht="12.75" customHeight="1" x14ac:dyDescent="0.2">
      <c r="A228" s="31"/>
      <c r="B228" s="31"/>
      <c r="C228" s="31"/>
      <c r="D228" s="31"/>
      <c r="E228" s="31"/>
      <c r="F228" s="31"/>
      <c r="G228" s="32"/>
      <c r="H228" s="32"/>
      <c r="I228" s="32"/>
      <c r="J228" s="32"/>
      <c r="K228" s="32"/>
      <c r="L228" s="32"/>
      <c r="M228" s="32"/>
      <c r="N228" s="32"/>
      <c r="O228" s="32"/>
      <c r="P228" s="32"/>
      <c r="Q228" s="32"/>
      <c r="R228" s="32"/>
      <c r="S228" s="32"/>
      <c r="T228" s="32"/>
      <c r="U228" s="32"/>
      <c r="V228" s="32"/>
      <c r="W228" s="32"/>
      <c r="X228" s="32"/>
      <c r="Y228" s="32"/>
      <c r="Z228" s="32"/>
    </row>
    <row r="229" spans="1:26" ht="12.75" customHeight="1" x14ac:dyDescent="0.2">
      <c r="A229" s="31"/>
      <c r="B229" s="31"/>
      <c r="C229" s="31"/>
      <c r="D229" s="31"/>
      <c r="E229" s="31"/>
      <c r="F229" s="31"/>
      <c r="G229" s="32"/>
      <c r="H229" s="32"/>
      <c r="I229" s="32"/>
      <c r="J229" s="32"/>
      <c r="K229" s="32"/>
      <c r="L229" s="32"/>
      <c r="M229" s="32"/>
      <c r="N229" s="32"/>
      <c r="O229" s="32"/>
      <c r="P229" s="32"/>
      <c r="Q229" s="32"/>
      <c r="R229" s="32"/>
      <c r="S229" s="32"/>
      <c r="T229" s="32"/>
      <c r="U229" s="32"/>
      <c r="V229" s="32"/>
      <c r="W229" s="32"/>
      <c r="X229" s="32"/>
      <c r="Y229" s="32"/>
      <c r="Z229" s="32"/>
    </row>
    <row r="230" spans="1:26" ht="12.75" customHeight="1" x14ac:dyDescent="0.2">
      <c r="A230" s="31"/>
      <c r="B230" s="31"/>
      <c r="C230" s="31"/>
      <c r="D230" s="31"/>
      <c r="E230" s="31"/>
      <c r="F230" s="31"/>
      <c r="G230" s="32"/>
      <c r="H230" s="32"/>
      <c r="I230" s="32"/>
      <c r="J230" s="32"/>
      <c r="K230" s="32"/>
      <c r="L230" s="32"/>
      <c r="M230" s="32"/>
      <c r="N230" s="32"/>
      <c r="O230" s="32"/>
      <c r="P230" s="32"/>
      <c r="Q230" s="32"/>
      <c r="R230" s="32"/>
      <c r="S230" s="32"/>
      <c r="T230" s="32"/>
      <c r="U230" s="32"/>
      <c r="V230" s="32"/>
      <c r="W230" s="32"/>
      <c r="X230" s="32"/>
      <c r="Y230" s="32"/>
      <c r="Z230" s="32"/>
    </row>
    <row r="231" spans="1:26" ht="12.75" customHeight="1" x14ac:dyDescent="0.2">
      <c r="A231" s="31"/>
      <c r="B231" s="31"/>
      <c r="C231" s="31"/>
      <c r="D231" s="31"/>
      <c r="E231" s="31"/>
      <c r="F231" s="31"/>
      <c r="G231" s="32"/>
      <c r="H231" s="32"/>
      <c r="I231" s="32"/>
      <c r="J231" s="32"/>
      <c r="K231" s="32"/>
      <c r="L231" s="32"/>
      <c r="M231" s="32"/>
      <c r="N231" s="32"/>
      <c r="O231" s="32"/>
      <c r="P231" s="32"/>
      <c r="Q231" s="32"/>
      <c r="R231" s="32"/>
      <c r="S231" s="32"/>
      <c r="T231" s="32"/>
      <c r="U231" s="32"/>
      <c r="V231" s="32"/>
      <c r="W231" s="32"/>
      <c r="X231" s="32"/>
      <c r="Y231" s="32"/>
      <c r="Z231" s="32"/>
    </row>
    <row r="232" spans="1:26" ht="12.75" customHeight="1" x14ac:dyDescent="0.2">
      <c r="A232" s="31"/>
      <c r="B232" s="31"/>
      <c r="C232" s="31"/>
      <c r="D232" s="31"/>
      <c r="E232" s="31"/>
      <c r="F232" s="31"/>
      <c r="G232" s="32"/>
      <c r="H232" s="32"/>
      <c r="I232" s="32"/>
      <c r="J232" s="32"/>
      <c r="K232" s="32"/>
      <c r="L232" s="32"/>
      <c r="M232" s="32"/>
      <c r="N232" s="32"/>
      <c r="O232" s="32"/>
      <c r="P232" s="32"/>
      <c r="Q232" s="32"/>
      <c r="R232" s="32"/>
      <c r="S232" s="32"/>
      <c r="T232" s="32"/>
      <c r="U232" s="32"/>
      <c r="V232" s="32"/>
      <c r="W232" s="32"/>
      <c r="X232" s="32"/>
      <c r="Y232" s="32"/>
      <c r="Z232" s="32"/>
    </row>
    <row r="233" spans="1:26" ht="12.75" customHeight="1" x14ac:dyDescent="0.2">
      <c r="A233" s="31"/>
      <c r="B233" s="31"/>
      <c r="C233" s="31"/>
      <c r="D233" s="31"/>
      <c r="E233" s="31"/>
      <c r="F233" s="31"/>
      <c r="G233" s="32"/>
      <c r="H233" s="32"/>
      <c r="I233" s="32"/>
      <c r="J233" s="32"/>
      <c r="K233" s="32"/>
      <c r="L233" s="32"/>
      <c r="M233" s="32"/>
      <c r="N233" s="32"/>
      <c r="O233" s="32"/>
      <c r="P233" s="32"/>
      <c r="Q233" s="32"/>
      <c r="R233" s="32"/>
      <c r="S233" s="32"/>
      <c r="T233" s="32"/>
      <c r="U233" s="32"/>
      <c r="V233" s="32"/>
      <c r="W233" s="32"/>
      <c r="X233" s="32"/>
      <c r="Y233" s="32"/>
      <c r="Z233" s="32"/>
    </row>
    <row r="234" spans="1:26" ht="12.75" customHeight="1" x14ac:dyDescent="0.2">
      <c r="A234" s="31"/>
      <c r="B234" s="31"/>
      <c r="C234" s="31"/>
      <c r="D234" s="31"/>
      <c r="E234" s="31"/>
      <c r="F234" s="31"/>
      <c r="G234" s="32"/>
      <c r="H234" s="32"/>
      <c r="I234" s="32"/>
      <c r="J234" s="32"/>
      <c r="K234" s="32"/>
      <c r="L234" s="32"/>
      <c r="M234" s="32"/>
      <c r="N234" s="32"/>
      <c r="O234" s="32"/>
      <c r="P234" s="32"/>
      <c r="Q234" s="32"/>
      <c r="R234" s="32"/>
      <c r="S234" s="32"/>
      <c r="T234" s="32"/>
      <c r="U234" s="32"/>
      <c r="V234" s="32"/>
      <c r="W234" s="32"/>
      <c r="X234" s="32"/>
      <c r="Y234" s="32"/>
      <c r="Z234" s="32"/>
    </row>
    <row r="235" spans="1:26" ht="12.75" customHeight="1" x14ac:dyDescent="0.2">
      <c r="A235" s="31"/>
      <c r="B235" s="31"/>
      <c r="C235" s="31"/>
      <c r="D235" s="31"/>
      <c r="E235" s="31"/>
      <c r="F235" s="31"/>
      <c r="G235" s="32"/>
      <c r="H235" s="32"/>
      <c r="I235" s="32"/>
      <c r="J235" s="32"/>
      <c r="K235" s="32"/>
      <c r="L235" s="32"/>
      <c r="M235" s="32"/>
      <c r="N235" s="32"/>
      <c r="O235" s="32"/>
      <c r="P235" s="32"/>
      <c r="Q235" s="32"/>
      <c r="R235" s="32"/>
      <c r="S235" s="32"/>
      <c r="T235" s="32"/>
      <c r="U235" s="32"/>
      <c r="V235" s="32"/>
      <c r="W235" s="32"/>
      <c r="X235" s="32"/>
      <c r="Y235" s="32"/>
      <c r="Z235" s="32"/>
    </row>
    <row r="236" spans="1:26" ht="12.75" customHeight="1" x14ac:dyDescent="0.2">
      <c r="A236" s="31"/>
      <c r="B236" s="31"/>
      <c r="C236" s="31"/>
      <c r="D236" s="31"/>
      <c r="E236" s="31"/>
      <c r="F236" s="31"/>
      <c r="G236" s="32"/>
      <c r="H236" s="32"/>
      <c r="I236" s="32"/>
      <c r="J236" s="32"/>
      <c r="K236" s="32"/>
      <c r="L236" s="32"/>
      <c r="M236" s="32"/>
      <c r="N236" s="32"/>
      <c r="O236" s="32"/>
      <c r="P236" s="32"/>
      <c r="Q236" s="32"/>
      <c r="R236" s="32"/>
      <c r="S236" s="32"/>
      <c r="T236" s="32"/>
      <c r="U236" s="32"/>
      <c r="V236" s="32"/>
      <c r="W236" s="32"/>
      <c r="X236" s="32"/>
      <c r="Y236" s="32"/>
      <c r="Z236" s="32"/>
    </row>
    <row r="237" spans="1:26" ht="12.75" customHeight="1" x14ac:dyDescent="0.2">
      <c r="A237" s="31"/>
      <c r="B237" s="31"/>
      <c r="C237" s="31"/>
      <c r="D237" s="31"/>
      <c r="E237" s="31"/>
      <c r="F237" s="31"/>
      <c r="G237" s="32"/>
      <c r="H237" s="32"/>
      <c r="I237" s="32"/>
      <c r="J237" s="32"/>
      <c r="K237" s="32"/>
      <c r="L237" s="32"/>
      <c r="M237" s="32"/>
      <c r="N237" s="32"/>
      <c r="O237" s="32"/>
      <c r="P237" s="32"/>
      <c r="Q237" s="32"/>
      <c r="R237" s="32"/>
      <c r="S237" s="32"/>
      <c r="T237" s="32"/>
      <c r="U237" s="32"/>
      <c r="V237" s="32"/>
      <c r="W237" s="32"/>
      <c r="X237" s="32"/>
      <c r="Y237" s="32"/>
      <c r="Z237" s="32"/>
    </row>
    <row r="238" spans="1:26" ht="12.75" customHeight="1" x14ac:dyDescent="0.2">
      <c r="A238" s="31"/>
      <c r="B238" s="31"/>
      <c r="C238" s="31"/>
      <c r="D238" s="31"/>
      <c r="E238" s="31"/>
      <c r="F238" s="31"/>
      <c r="G238" s="32"/>
      <c r="H238" s="32"/>
      <c r="I238" s="32"/>
      <c r="J238" s="32"/>
      <c r="K238" s="32"/>
      <c r="L238" s="32"/>
      <c r="M238" s="32"/>
      <c r="N238" s="32"/>
      <c r="O238" s="32"/>
      <c r="P238" s="32"/>
      <c r="Q238" s="32"/>
      <c r="R238" s="32"/>
      <c r="S238" s="32"/>
      <c r="T238" s="32"/>
      <c r="U238" s="32"/>
      <c r="V238" s="32"/>
      <c r="W238" s="32"/>
      <c r="X238" s="32"/>
      <c r="Y238" s="32"/>
      <c r="Z238" s="32"/>
    </row>
    <row r="239" spans="1:26" ht="12.75" customHeight="1" x14ac:dyDescent="0.2">
      <c r="A239" s="31"/>
      <c r="B239" s="31"/>
      <c r="C239" s="31"/>
      <c r="D239" s="31"/>
      <c r="E239" s="31"/>
      <c r="F239" s="31"/>
      <c r="G239" s="32"/>
      <c r="H239" s="32"/>
      <c r="I239" s="32"/>
      <c r="J239" s="32"/>
      <c r="K239" s="32"/>
      <c r="L239" s="32"/>
      <c r="M239" s="32"/>
      <c r="N239" s="32"/>
      <c r="O239" s="32"/>
      <c r="P239" s="32"/>
      <c r="Q239" s="32"/>
      <c r="R239" s="32"/>
      <c r="S239" s="32"/>
      <c r="T239" s="32"/>
      <c r="U239" s="32"/>
      <c r="V239" s="32"/>
      <c r="W239" s="32"/>
      <c r="X239" s="32"/>
      <c r="Y239" s="32"/>
      <c r="Z239" s="32"/>
    </row>
    <row r="240" spans="1:26" ht="12.75" customHeight="1" x14ac:dyDescent="0.2">
      <c r="A240" s="31"/>
      <c r="B240" s="31"/>
      <c r="C240" s="31"/>
      <c r="D240" s="31"/>
      <c r="E240" s="31"/>
      <c r="F240" s="31"/>
      <c r="G240" s="32"/>
      <c r="H240" s="32"/>
      <c r="I240" s="32"/>
      <c r="J240" s="32"/>
      <c r="K240" s="32"/>
      <c r="L240" s="32"/>
      <c r="M240" s="32"/>
      <c r="N240" s="32"/>
      <c r="O240" s="32"/>
      <c r="P240" s="32"/>
      <c r="Q240" s="32"/>
      <c r="R240" s="32"/>
      <c r="S240" s="32"/>
      <c r="T240" s="32"/>
      <c r="U240" s="32"/>
      <c r="V240" s="32"/>
      <c r="W240" s="32"/>
      <c r="X240" s="32"/>
      <c r="Y240" s="32"/>
      <c r="Z240" s="32"/>
    </row>
    <row r="241" spans="1:26" ht="12.75" customHeight="1" x14ac:dyDescent="0.2">
      <c r="A241" s="31"/>
      <c r="B241" s="31"/>
      <c r="C241" s="31"/>
      <c r="D241" s="31"/>
      <c r="E241" s="31"/>
      <c r="F241" s="31"/>
      <c r="G241" s="32"/>
      <c r="H241" s="32"/>
      <c r="I241" s="32"/>
      <c r="J241" s="32"/>
      <c r="K241" s="32"/>
      <c r="L241" s="32"/>
      <c r="M241" s="32"/>
      <c r="N241" s="32"/>
      <c r="O241" s="32"/>
      <c r="P241" s="32"/>
      <c r="Q241" s="32"/>
      <c r="R241" s="32"/>
      <c r="S241" s="32"/>
      <c r="T241" s="32"/>
      <c r="U241" s="32"/>
      <c r="V241" s="32"/>
      <c r="W241" s="32"/>
      <c r="X241" s="32"/>
      <c r="Y241" s="32"/>
      <c r="Z241" s="32"/>
    </row>
    <row r="242" spans="1:26" ht="12.75" customHeight="1" x14ac:dyDescent="0.2">
      <c r="A242" s="31"/>
      <c r="B242" s="31"/>
      <c r="C242" s="31"/>
      <c r="D242" s="31"/>
      <c r="E242" s="31"/>
      <c r="F242" s="31"/>
      <c r="G242" s="32"/>
      <c r="H242" s="32"/>
      <c r="I242" s="32"/>
      <c r="J242" s="32"/>
      <c r="K242" s="32"/>
      <c r="L242" s="32"/>
      <c r="M242" s="32"/>
      <c r="N242" s="32"/>
      <c r="O242" s="32"/>
      <c r="P242" s="32"/>
      <c r="Q242" s="32"/>
      <c r="R242" s="32"/>
      <c r="S242" s="32"/>
      <c r="T242" s="32"/>
      <c r="U242" s="32"/>
      <c r="V242" s="32"/>
      <c r="W242" s="32"/>
      <c r="X242" s="32"/>
      <c r="Y242" s="32"/>
      <c r="Z242" s="32"/>
    </row>
    <row r="243" spans="1:26" ht="12.75" customHeight="1" x14ac:dyDescent="0.2">
      <c r="A243" s="31"/>
      <c r="B243" s="31"/>
      <c r="C243" s="31"/>
      <c r="D243" s="31"/>
      <c r="E243" s="31"/>
      <c r="F243" s="31"/>
      <c r="G243" s="32"/>
      <c r="H243" s="32"/>
      <c r="I243" s="32"/>
      <c r="J243" s="32"/>
      <c r="K243" s="32"/>
      <c r="L243" s="32"/>
      <c r="M243" s="32"/>
      <c r="N243" s="32"/>
      <c r="O243" s="32"/>
      <c r="P243" s="32"/>
      <c r="Q243" s="32"/>
      <c r="R243" s="32"/>
      <c r="S243" s="32"/>
      <c r="T243" s="32"/>
      <c r="U243" s="32"/>
      <c r="V243" s="32"/>
      <c r="W243" s="32"/>
      <c r="X243" s="32"/>
      <c r="Y243" s="32"/>
      <c r="Z243" s="32"/>
    </row>
    <row r="244" spans="1:26" ht="12.75" customHeight="1" x14ac:dyDescent="0.2">
      <c r="A244" s="31"/>
      <c r="B244" s="31"/>
      <c r="C244" s="31"/>
      <c r="D244" s="31"/>
      <c r="E244" s="31"/>
      <c r="F244" s="31"/>
      <c r="G244" s="32"/>
      <c r="H244" s="32"/>
      <c r="I244" s="32"/>
      <c r="J244" s="32"/>
      <c r="K244" s="32"/>
      <c r="L244" s="32"/>
      <c r="M244" s="32"/>
      <c r="N244" s="32"/>
      <c r="O244" s="32"/>
      <c r="P244" s="32"/>
      <c r="Q244" s="32"/>
      <c r="R244" s="32"/>
      <c r="S244" s="32"/>
      <c r="T244" s="32"/>
      <c r="U244" s="32"/>
      <c r="V244" s="32"/>
      <c r="W244" s="32"/>
      <c r="X244" s="32"/>
      <c r="Y244" s="32"/>
      <c r="Z244" s="32"/>
    </row>
    <row r="245" spans="1:26" ht="12.75" customHeight="1" x14ac:dyDescent="0.2">
      <c r="A245" s="31"/>
      <c r="B245" s="31"/>
      <c r="C245" s="31"/>
      <c r="D245" s="31"/>
      <c r="E245" s="31"/>
      <c r="F245" s="31"/>
      <c r="G245" s="32"/>
      <c r="H245" s="32"/>
      <c r="I245" s="32"/>
      <c r="J245" s="32"/>
      <c r="K245" s="32"/>
      <c r="L245" s="32"/>
      <c r="M245" s="32"/>
      <c r="N245" s="32"/>
      <c r="O245" s="32"/>
      <c r="P245" s="32"/>
      <c r="Q245" s="32"/>
      <c r="R245" s="32"/>
      <c r="S245" s="32"/>
      <c r="T245" s="32"/>
      <c r="U245" s="32"/>
      <c r="V245" s="32"/>
      <c r="W245" s="32"/>
      <c r="X245" s="32"/>
      <c r="Y245" s="32"/>
      <c r="Z245" s="32"/>
    </row>
    <row r="246" spans="1:26" ht="12.75" customHeight="1" x14ac:dyDescent="0.2">
      <c r="A246" s="31"/>
      <c r="B246" s="31"/>
      <c r="C246" s="31"/>
      <c r="D246" s="31"/>
      <c r="E246" s="31"/>
      <c r="F246" s="31"/>
      <c r="G246" s="32"/>
      <c r="H246" s="32"/>
      <c r="I246" s="32"/>
      <c r="J246" s="32"/>
      <c r="K246" s="32"/>
      <c r="L246" s="32"/>
      <c r="M246" s="32"/>
      <c r="N246" s="32"/>
      <c r="O246" s="32"/>
      <c r="P246" s="32"/>
      <c r="Q246" s="32"/>
      <c r="R246" s="32"/>
      <c r="S246" s="32"/>
      <c r="T246" s="32"/>
      <c r="U246" s="32"/>
      <c r="V246" s="32"/>
      <c r="W246" s="32"/>
      <c r="X246" s="32"/>
      <c r="Y246" s="32"/>
      <c r="Z246" s="32"/>
    </row>
    <row r="247" spans="1:26" ht="12.75" customHeight="1" x14ac:dyDescent="0.2">
      <c r="A247" s="31"/>
      <c r="B247" s="31"/>
      <c r="C247" s="31"/>
      <c r="D247" s="31"/>
      <c r="E247" s="31"/>
      <c r="F247" s="31"/>
      <c r="G247" s="32"/>
      <c r="H247" s="32"/>
      <c r="I247" s="32"/>
      <c r="J247" s="32"/>
      <c r="K247" s="32"/>
      <c r="L247" s="32"/>
      <c r="M247" s="32"/>
      <c r="N247" s="32"/>
      <c r="O247" s="32"/>
      <c r="P247" s="32"/>
      <c r="Q247" s="32"/>
      <c r="R247" s="32"/>
      <c r="S247" s="32"/>
      <c r="T247" s="32"/>
      <c r="U247" s="32"/>
      <c r="V247" s="32"/>
      <c r="W247" s="32"/>
      <c r="X247" s="32"/>
      <c r="Y247" s="32"/>
      <c r="Z247" s="32"/>
    </row>
    <row r="248" spans="1:26" ht="12.75" customHeight="1" x14ac:dyDescent="0.2">
      <c r="A248" s="31"/>
      <c r="B248" s="31"/>
      <c r="C248" s="31"/>
      <c r="D248" s="31"/>
      <c r="E248" s="31"/>
      <c r="F248" s="31"/>
      <c r="G248" s="32"/>
      <c r="H248" s="32"/>
      <c r="I248" s="32"/>
      <c r="J248" s="32"/>
      <c r="K248" s="32"/>
      <c r="L248" s="32"/>
      <c r="M248" s="32"/>
      <c r="N248" s="32"/>
      <c r="O248" s="32"/>
      <c r="P248" s="32"/>
      <c r="Q248" s="32"/>
      <c r="R248" s="32"/>
      <c r="S248" s="32"/>
      <c r="T248" s="32"/>
      <c r="U248" s="32"/>
      <c r="V248" s="32"/>
      <c r="W248" s="32"/>
      <c r="X248" s="32"/>
      <c r="Y248" s="32"/>
      <c r="Z248" s="32"/>
    </row>
    <row r="249" spans="1:26" ht="12.75" customHeight="1" x14ac:dyDescent="0.2">
      <c r="A249" s="31"/>
      <c r="B249" s="31"/>
      <c r="C249" s="31"/>
      <c r="D249" s="31"/>
      <c r="E249" s="31"/>
      <c r="F249" s="31"/>
      <c r="G249" s="32"/>
      <c r="H249" s="32"/>
      <c r="I249" s="32"/>
      <c r="J249" s="32"/>
      <c r="K249" s="32"/>
      <c r="L249" s="32"/>
      <c r="M249" s="32"/>
      <c r="N249" s="32"/>
      <c r="O249" s="32"/>
      <c r="P249" s="32"/>
      <c r="Q249" s="32"/>
      <c r="R249" s="32"/>
      <c r="S249" s="32"/>
      <c r="T249" s="32"/>
      <c r="U249" s="32"/>
      <c r="V249" s="32"/>
      <c r="W249" s="32"/>
      <c r="X249" s="32"/>
      <c r="Y249" s="32"/>
      <c r="Z249" s="32"/>
    </row>
    <row r="250" spans="1:26" ht="12.75" customHeight="1" x14ac:dyDescent="0.2">
      <c r="A250" s="31"/>
      <c r="B250" s="31"/>
      <c r="C250" s="31"/>
      <c r="D250" s="31"/>
      <c r="E250" s="31"/>
      <c r="F250" s="31"/>
      <c r="G250" s="32"/>
      <c r="H250" s="32"/>
      <c r="I250" s="32"/>
      <c r="J250" s="32"/>
      <c r="K250" s="32"/>
      <c r="L250" s="32"/>
      <c r="M250" s="32"/>
      <c r="N250" s="32"/>
      <c r="O250" s="32"/>
      <c r="P250" s="32"/>
      <c r="Q250" s="32"/>
      <c r="R250" s="32"/>
      <c r="S250" s="32"/>
      <c r="T250" s="32"/>
      <c r="U250" s="32"/>
      <c r="V250" s="32"/>
      <c r="W250" s="32"/>
      <c r="X250" s="32"/>
      <c r="Y250" s="32"/>
      <c r="Z250" s="32"/>
    </row>
    <row r="251" spans="1:26" ht="12.75" customHeight="1" x14ac:dyDescent="0.2">
      <c r="A251" s="31"/>
      <c r="B251" s="31"/>
      <c r="C251" s="31"/>
      <c r="D251" s="31"/>
      <c r="E251" s="31"/>
      <c r="F251" s="31"/>
      <c r="G251" s="32"/>
      <c r="H251" s="32"/>
      <c r="I251" s="32"/>
      <c r="J251" s="32"/>
      <c r="K251" s="32"/>
      <c r="L251" s="32"/>
      <c r="M251" s="32"/>
      <c r="N251" s="32"/>
      <c r="O251" s="32"/>
      <c r="P251" s="32"/>
      <c r="Q251" s="32"/>
      <c r="R251" s="32"/>
      <c r="S251" s="32"/>
      <c r="T251" s="32"/>
      <c r="U251" s="32"/>
      <c r="V251" s="32"/>
      <c r="W251" s="32"/>
      <c r="X251" s="32"/>
      <c r="Y251" s="32"/>
      <c r="Z251" s="32"/>
    </row>
    <row r="252" spans="1:26" ht="12.75" customHeight="1" x14ac:dyDescent="0.2">
      <c r="A252" s="31"/>
      <c r="B252" s="31"/>
      <c r="C252" s="31"/>
      <c r="D252" s="31"/>
      <c r="E252" s="31"/>
      <c r="F252" s="31"/>
      <c r="G252" s="32"/>
      <c r="H252" s="32"/>
      <c r="I252" s="32"/>
      <c r="J252" s="32"/>
      <c r="K252" s="32"/>
      <c r="L252" s="32"/>
      <c r="M252" s="32"/>
      <c r="N252" s="32"/>
      <c r="O252" s="32"/>
      <c r="P252" s="32"/>
      <c r="Q252" s="32"/>
      <c r="R252" s="32"/>
      <c r="S252" s="32"/>
      <c r="T252" s="32"/>
      <c r="U252" s="32"/>
      <c r="V252" s="32"/>
      <c r="W252" s="32"/>
      <c r="X252" s="32"/>
      <c r="Y252" s="32"/>
      <c r="Z252" s="32"/>
    </row>
    <row r="253" spans="1:26" ht="12.75" customHeight="1" x14ac:dyDescent="0.2">
      <c r="A253" s="31"/>
      <c r="B253" s="31"/>
      <c r="C253" s="31"/>
      <c r="D253" s="31"/>
      <c r="E253" s="31"/>
      <c r="F253" s="31"/>
      <c r="G253" s="32"/>
      <c r="H253" s="32"/>
      <c r="I253" s="32"/>
      <c r="J253" s="32"/>
      <c r="K253" s="32"/>
      <c r="L253" s="32"/>
      <c r="M253" s="32"/>
      <c r="N253" s="32"/>
      <c r="O253" s="32"/>
      <c r="P253" s="32"/>
      <c r="Q253" s="32"/>
      <c r="R253" s="32"/>
      <c r="S253" s="32"/>
      <c r="T253" s="32"/>
      <c r="U253" s="32"/>
      <c r="V253" s="32"/>
      <c r="W253" s="32"/>
      <c r="X253" s="32"/>
      <c r="Y253" s="32"/>
      <c r="Z253" s="32"/>
    </row>
    <row r="254" spans="1:26" ht="12.75" customHeight="1" x14ac:dyDescent="0.2">
      <c r="A254" s="31"/>
      <c r="B254" s="31"/>
      <c r="C254" s="31"/>
      <c r="D254" s="31"/>
      <c r="E254" s="31"/>
      <c r="F254" s="31"/>
      <c r="G254" s="32"/>
      <c r="H254" s="32"/>
      <c r="I254" s="32"/>
      <c r="J254" s="32"/>
      <c r="K254" s="32"/>
      <c r="L254" s="32"/>
      <c r="M254" s="32"/>
      <c r="N254" s="32"/>
      <c r="O254" s="32"/>
      <c r="P254" s="32"/>
      <c r="Q254" s="32"/>
      <c r="R254" s="32"/>
      <c r="S254" s="32"/>
      <c r="T254" s="32"/>
      <c r="U254" s="32"/>
      <c r="V254" s="32"/>
      <c r="W254" s="32"/>
      <c r="X254" s="32"/>
      <c r="Y254" s="32"/>
      <c r="Z254" s="32"/>
    </row>
    <row r="255" spans="1:26" ht="12.75" customHeight="1" x14ac:dyDescent="0.2">
      <c r="A255" s="31"/>
      <c r="B255" s="31"/>
      <c r="C255" s="31"/>
      <c r="D255" s="31"/>
      <c r="E255" s="31"/>
      <c r="F255" s="31"/>
      <c r="G255" s="32"/>
      <c r="H255" s="32"/>
      <c r="I255" s="32"/>
      <c r="J255" s="32"/>
      <c r="K255" s="32"/>
      <c r="L255" s="32"/>
      <c r="M255" s="32"/>
      <c r="N255" s="32"/>
      <c r="O255" s="32"/>
      <c r="P255" s="32"/>
      <c r="Q255" s="32"/>
      <c r="R255" s="32"/>
      <c r="S255" s="32"/>
      <c r="T255" s="32"/>
      <c r="U255" s="32"/>
      <c r="V255" s="32"/>
      <c r="W255" s="32"/>
      <c r="X255" s="32"/>
      <c r="Y255" s="32"/>
      <c r="Z255" s="32"/>
    </row>
    <row r="256" spans="1:26" ht="12.75" customHeight="1" x14ac:dyDescent="0.2">
      <c r="A256" s="31"/>
      <c r="B256" s="31"/>
      <c r="C256" s="31"/>
      <c r="D256" s="31"/>
      <c r="E256" s="31"/>
      <c r="F256" s="31"/>
      <c r="G256" s="32"/>
      <c r="H256" s="32"/>
      <c r="I256" s="32"/>
      <c r="J256" s="32"/>
      <c r="K256" s="32"/>
      <c r="L256" s="32"/>
      <c r="M256" s="32"/>
      <c r="N256" s="32"/>
      <c r="O256" s="32"/>
      <c r="P256" s="32"/>
      <c r="Q256" s="32"/>
      <c r="R256" s="32"/>
      <c r="S256" s="32"/>
      <c r="T256" s="32"/>
      <c r="U256" s="32"/>
      <c r="V256" s="32"/>
      <c r="W256" s="32"/>
      <c r="X256" s="32"/>
      <c r="Y256" s="32"/>
      <c r="Z256" s="32"/>
    </row>
    <row r="257" spans="1:26" ht="12.75" customHeight="1" x14ac:dyDescent="0.2">
      <c r="A257" s="31"/>
      <c r="B257" s="31"/>
      <c r="C257" s="31"/>
      <c r="D257" s="31"/>
      <c r="E257" s="31"/>
      <c r="F257" s="31"/>
      <c r="G257" s="32"/>
      <c r="H257" s="32"/>
      <c r="I257" s="32"/>
      <c r="J257" s="32"/>
      <c r="K257" s="32"/>
      <c r="L257" s="32"/>
      <c r="M257" s="32"/>
      <c r="N257" s="32"/>
      <c r="O257" s="32"/>
      <c r="P257" s="32"/>
      <c r="Q257" s="32"/>
      <c r="R257" s="32"/>
      <c r="S257" s="32"/>
      <c r="T257" s="32"/>
      <c r="U257" s="32"/>
      <c r="V257" s="32"/>
      <c r="W257" s="32"/>
      <c r="X257" s="32"/>
      <c r="Y257" s="32"/>
      <c r="Z257" s="32"/>
    </row>
    <row r="258" spans="1:26" ht="12.75" customHeight="1" x14ac:dyDescent="0.2">
      <c r="A258" s="31"/>
      <c r="B258" s="31"/>
      <c r="C258" s="31"/>
      <c r="D258" s="31"/>
      <c r="E258" s="31"/>
      <c r="F258" s="31"/>
      <c r="G258" s="32"/>
      <c r="H258" s="32"/>
      <c r="I258" s="32"/>
      <c r="J258" s="32"/>
      <c r="K258" s="32"/>
      <c r="L258" s="32"/>
      <c r="M258" s="32"/>
      <c r="N258" s="32"/>
      <c r="O258" s="32"/>
      <c r="P258" s="32"/>
      <c r="Q258" s="32"/>
      <c r="R258" s="32"/>
      <c r="S258" s="32"/>
      <c r="T258" s="32"/>
      <c r="U258" s="32"/>
      <c r="V258" s="32"/>
      <c r="W258" s="32"/>
      <c r="X258" s="32"/>
      <c r="Y258" s="32"/>
      <c r="Z258" s="32"/>
    </row>
    <row r="259" spans="1:26" ht="12.75" customHeight="1" x14ac:dyDescent="0.2">
      <c r="A259" s="31"/>
      <c r="B259" s="31"/>
      <c r="C259" s="31"/>
      <c r="D259" s="31"/>
      <c r="E259" s="31"/>
      <c r="F259" s="31"/>
      <c r="G259" s="32"/>
      <c r="H259" s="32"/>
      <c r="I259" s="32"/>
      <c r="J259" s="32"/>
      <c r="K259" s="32"/>
      <c r="L259" s="32"/>
      <c r="M259" s="32"/>
      <c r="N259" s="32"/>
      <c r="O259" s="32"/>
      <c r="P259" s="32"/>
      <c r="Q259" s="32"/>
      <c r="R259" s="32"/>
      <c r="S259" s="32"/>
      <c r="T259" s="32"/>
      <c r="U259" s="32"/>
      <c r="V259" s="32"/>
      <c r="W259" s="32"/>
      <c r="X259" s="32"/>
      <c r="Y259" s="32"/>
      <c r="Z259" s="32"/>
    </row>
    <row r="260" spans="1:26" ht="12.75" customHeight="1" x14ac:dyDescent="0.2">
      <c r="A260" s="31"/>
      <c r="B260" s="31"/>
      <c r="C260" s="31"/>
      <c r="D260" s="31"/>
      <c r="E260" s="31"/>
      <c r="F260" s="31"/>
      <c r="G260" s="32"/>
      <c r="H260" s="32"/>
      <c r="I260" s="32"/>
      <c r="J260" s="32"/>
      <c r="K260" s="32"/>
      <c r="L260" s="32"/>
      <c r="M260" s="32"/>
      <c r="N260" s="32"/>
      <c r="O260" s="32"/>
      <c r="P260" s="32"/>
      <c r="Q260" s="32"/>
      <c r="R260" s="32"/>
      <c r="S260" s="32"/>
      <c r="T260" s="32"/>
      <c r="U260" s="32"/>
      <c r="V260" s="32"/>
      <c r="W260" s="32"/>
      <c r="X260" s="32"/>
      <c r="Y260" s="32"/>
      <c r="Z260" s="32"/>
    </row>
    <row r="261" spans="1:26" ht="12.75" customHeight="1" x14ac:dyDescent="0.2">
      <c r="A261" s="31"/>
      <c r="B261" s="31"/>
      <c r="C261" s="31"/>
      <c r="D261" s="31"/>
      <c r="E261" s="31"/>
      <c r="F261" s="31"/>
      <c r="G261" s="32"/>
      <c r="H261" s="32"/>
      <c r="I261" s="32"/>
      <c r="J261" s="32"/>
      <c r="K261" s="32"/>
      <c r="L261" s="32"/>
      <c r="M261" s="32"/>
      <c r="N261" s="32"/>
      <c r="O261" s="32"/>
      <c r="P261" s="32"/>
      <c r="Q261" s="32"/>
      <c r="R261" s="32"/>
      <c r="S261" s="32"/>
      <c r="T261" s="32"/>
      <c r="U261" s="32"/>
      <c r="V261" s="32"/>
      <c r="W261" s="32"/>
      <c r="X261" s="32"/>
      <c r="Y261" s="32"/>
      <c r="Z261" s="32"/>
    </row>
    <row r="262" spans="1:26" ht="12.75" customHeight="1" x14ac:dyDescent="0.2">
      <c r="A262" s="31"/>
      <c r="B262" s="31"/>
      <c r="C262" s="31"/>
      <c r="D262" s="31"/>
      <c r="E262" s="31"/>
      <c r="F262" s="31"/>
      <c r="G262" s="32"/>
      <c r="H262" s="32"/>
      <c r="I262" s="32"/>
      <c r="J262" s="32"/>
      <c r="K262" s="32"/>
      <c r="L262" s="32"/>
      <c r="M262" s="32"/>
      <c r="N262" s="32"/>
      <c r="O262" s="32"/>
      <c r="P262" s="32"/>
      <c r="Q262" s="32"/>
      <c r="R262" s="32"/>
      <c r="S262" s="32"/>
      <c r="T262" s="32"/>
      <c r="U262" s="32"/>
      <c r="V262" s="32"/>
      <c r="W262" s="32"/>
      <c r="X262" s="32"/>
      <c r="Y262" s="32"/>
      <c r="Z262" s="32"/>
    </row>
    <row r="263" spans="1:26" ht="12.75" customHeight="1" x14ac:dyDescent="0.2">
      <c r="A263" s="31"/>
      <c r="B263" s="31"/>
      <c r="C263" s="31"/>
      <c r="D263" s="31"/>
      <c r="E263" s="31"/>
      <c r="F263" s="31"/>
      <c r="G263" s="32"/>
      <c r="H263" s="32"/>
      <c r="I263" s="32"/>
      <c r="J263" s="32"/>
      <c r="K263" s="32"/>
      <c r="L263" s="32"/>
      <c r="M263" s="32"/>
      <c r="N263" s="32"/>
      <c r="O263" s="32"/>
      <c r="P263" s="32"/>
      <c r="Q263" s="32"/>
      <c r="R263" s="32"/>
      <c r="S263" s="32"/>
      <c r="T263" s="32"/>
      <c r="U263" s="32"/>
      <c r="V263" s="32"/>
      <c r="W263" s="32"/>
      <c r="X263" s="32"/>
      <c r="Y263" s="32"/>
      <c r="Z263" s="32"/>
    </row>
    <row r="264" spans="1:26" ht="12.75" customHeight="1" x14ac:dyDescent="0.2">
      <c r="A264" s="31"/>
      <c r="B264" s="31"/>
      <c r="C264" s="31"/>
      <c r="D264" s="31"/>
      <c r="E264" s="31"/>
      <c r="F264" s="31"/>
      <c r="G264" s="32"/>
      <c r="H264" s="32"/>
      <c r="I264" s="32"/>
      <c r="J264" s="32"/>
      <c r="K264" s="32"/>
      <c r="L264" s="32"/>
      <c r="M264" s="32"/>
      <c r="N264" s="32"/>
      <c r="O264" s="32"/>
      <c r="P264" s="32"/>
      <c r="Q264" s="32"/>
      <c r="R264" s="32"/>
      <c r="S264" s="32"/>
      <c r="T264" s="32"/>
      <c r="U264" s="32"/>
      <c r="V264" s="32"/>
      <c r="W264" s="32"/>
      <c r="X264" s="32"/>
      <c r="Y264" s="32"/>
      <c r="Z264" s="32"/>
    </row>
    <row r="265" spans="1:26" ht="12.75" customHeight="1" x14ac:dyDescent="0.2">
      <c r="A265" s="31"/>
      <c r="B265" s="31"/>
      <c r="C265" s="31"/>
      <c r="D265" s="31"/>
      <c r="E265" s="31"/>
      <c r="F265" s="31"/>
      <c r="G265" s="32"/>
      <c r="H265" s="32"/>
      <c r="I265" s="32"/>
      <c r="J265" s="32"/>
      <c r="K265" s="32"/>
      <c r="L265" s="32"/>
      <c r="M265" s="32"/>
      <c r="N265" s="32"/>
      <c r="O265" s="32"/>
      <c r="P265" s="32"/>
      <c r="Q265" s="32"/>
      <c r="R265" s="32"/>
      <c r="S265" s="32"/>
      <c r="T265" s="32"/>
      <c r="U265" s="32"/>
      <c r="V265" s="32"/>
      <c r="W265" s="32"/>
      <c r="X265" s="32"/>
      <c r="Y265" s="32"/>
      <c r="Z265" s="32"/>
    </row>
    <row r="266" spans="1:26" ht="12.75" customHeight="1" x14ac:dyDescent="0.2">
      <c r="A266" s="31"/>
      <c r="B266" s="31"/>
      <c r="C266" s="31"/>
      <c r="D266" s="31"/>
      <c r="E266" s="31"/>
      <c r="F266" s="31"/>
      <c r="G266" s="32"/>
      <c r="H266" s="32"/>
      <c r="I266" s="32"/>
      <c r="J266" s="32"/>
      <c r="K266" s="32"/>
      <c r="L266" s="32"/>
      <c r="M266" s="32"/>
      <c r="N266" s="32"/>
      <c r="O266" s="32"/>
      <c r="P266" s="32"/>
      <c r="Q266" s="32"/>
      <c r="R266" s="32"/>
      <c r="S266" s="32"/>
      <c r="T266" s="32"/>
      <c r="U266" s="32"/>
      <c r="V266" s="32"/>
      <c r="W266" s="32"/>
      <c r="X266" s="32"/>
      <c r="Y266" s="32"/>
      <c r="Z266" s="32"/>
    </row>
    <row r="267" spans="1:26" ht="12.75" customHeight="1" x14ac:dyDescent="0.2">
      <c r="A267" s="31"/>
      <c r="B267" s="31"/>
      <c r="C267" s="31"/>
      <c r="D267" s="31"/>
      <c r="E267" s="31"/>
      <c r="F267" s="31"/>
      <c r="G267" s="32"/>
      <c r="H267" s="32"/>
      <c r="I267" s="32"/>
      <c r="J267" s="32"/>
      <c r="K267" s="32"/>
      <c r="L267" s="32"/>
      <c r="M267" s="32"/>
      <c r="N267" s="32"/>
      <c r="O267" s="32"/>
      <c r="P267" s="32"/>
      <c r="Q267" s="32"/>
      <c r="R267" s="32"/>
      <c r="S267" s="32"/>
      <c r="T267" s="32"/>
      <c r="U267" s="32"/>
      <c r="V267" s="32"/>
      <c r="W267" s="32"/>
      <c r="X267" s="32"/>
      <c r="Y267" s="32"/>
      <c r="Z267" s="32"/>
    </row>
    <row r="268" spans="1:26" ht="12.75" customHeight="1" x14ac:dyDescent="0.2">
      <c r="A268" s="31"/>
      <c r="B268" s="31"/>
      <c r="C268" s="31"/>
      <c r="D268" s="31"/>
      <c r="E268" s="31"/>
      <c r="F268" s="31"/>
      <c r="G268" s="32"/>
      <c r="H268" s="32"/>
      <c r="I268" s="32"/>
      <c r="J268" s="32"/>
      <c r="K268" s="32"/>
      <c r="L268" s="32"/>
      <c r="M268" s="32"/>
      <c r="N268" s="32"/>
      <c r="O268" s="32"/>
      <c r="P268" s="32"/>
      <c r="Q268" s="32"/>
      <c r="R268" s="32"/>
      <c r="S268" s="32"/>
      <c r="T268" s="32"/>
      <c r="U268" s="32"/>
      <c r="V268" s="32"/>
      <c r="W268" s="32"/>
      <c r="X268" s="32"/>
      <c r="Y268" s="32"/>
      <c r="Z268" s="32"/>
    </row>
    <row r="269" spans="1:26" ht="12.75" customHeight="1" x14ac:dyDescent="0.2">
      <c r="A269" s="31"/>
      <c r="B269" s="31"/>
      <c r="C269" s="31"/>
      <c r="D269" s="31"/>
      <c r="E269" s="31"/>
      <c r="F269" s="31"/>
      <c r="G269" s="32"/>
      <c r="H269" s="32"/>
      <c r="I269" s="32"/>
      <c r="J269" s="32"/>
      <c r="K269" s="32"/>
      <c r="L269" s="32"/>
      <c r="M269" s="32"/>
      <c r="N269" s="32"/>
      <c r="O269" s="32"/>
      <c r="P269" s="32"/>
      <c r="Q269" s="32"/>
      <c r="R269" s="32"/>
      <c r="S269" s="32"/>
      <c r="T269" s="32"/>
      <c r="U269" s="32"/>
      <c r="V269" s="32"/>
      <c r="W269" s="32"/>
      <c r="X269" s="32"/>
      <c r="Y269" s="32"/>
      <c r="Z269" s="32"/>
    </row>
    <row r="270" spans="1:26" ht="12.75" customHeight="1" x14ac:dyDescent="0.2">
      <c r="A270" s="31"/>
      <c r="B270" s="31"/>
      <c r="C270" s="31"/>
      <c r="D270" s="31"/>
      <c r="E270" s="31"/>
      <c r="F270" s="31"/>
      <c r="G270" s="32"/>
      <c r="H270" s="32"/>
      <c r="I270" s="32"/>
      <c r="J270" s="32"/>
      <c r="K270" s="32"/>
      <c r="L270" s="32"/>
      <c r="M270" s="32"/>
      <c r="N270" s="32"/>
      <c r="O270" s="32"/>
      <c r="P270" s="32"/>
      <c r="Q270" s="32"/>
      <c r="R270" s="32"/>
      <c r="S270" s="32"/>
      <c r="T270" s="32"/>
      <c r="U270" s="32"/>
      <c r="V270" s="32"/>
      <c r="W270" s="32"/>
      <c r="X270" s="32"/>
      <c r="Y270" s="32"/>
      <c r="Z270" s="32"/>
    </row>
    <row r="271" spans="1:26" ht="12.75" customHeight="1" x14ac:dyDescent="0.2">
      <c r="A271" s="31"/>
      <c r="B271" s="31"/>
      <c r="C271" s="31"/>
      <c r="D271" s="31"/>
      <c r="E271" s="31"/>
      <c r="F271" s="31"/>
      <c r="G271" s="32"/>
      <c r="H271" s="32"/>
      <c r="I271" s="32"/>
      <c r="J271" s="32"/>
      <c r="K271" s="32"/>
      <c r="L271" s="32"/>
      <c r="M271" s="32"/>
      <c r="N271" s="32"/>
      <c r="O271" s="32"/>
      <c r="P271" s="32"/>
      <c r="Q271" s="32"/>
      <c r="R271" s="32"/>
      <c r="S271" s="32"/>
      <c r="T271" s="32"/>
      <c r="U271" s="32"/>
      <c r="V271" s="32"/>
      <c r="W271" s="32"/>
      <c r="X271" s="32"/>
      <c r="Y271" s="32"/>
      <c r="Z271" s="32"/>
    </row>
    <row r="272" spans="1:26" ht="12.75" customHeight="1" x14ac:dyDescent="0.2">
      <c r="A272" s="31"/>
      <c r="B272" s="31"/>
      <c r="C272" s="31"/>
      <c r="D272" s="31"/>
      <c r="E272" s="31"/>
      <c r="F272" s="31"/>
      <c r="G272" s="32"/>
      <c r="H272" s="32"/>
      <c r="I272" s="32"/>
      <c r="J272" s="32"/>
      <c r="K272" s="32"/>
      <c r="L272" s="32"/>
      <c r="M272" s="32"/>
      <c r="N272" s="32"/>
      <c r="O272" s="32"/>
      <c r="P272" s="32"/>
      <c r="Q272" s="32"/>
      <c r="R272" s="32"/>
      <c r="S272" s="32"/>
      <c r="T272" s="32"/>
      <c r="U272" s="32"/>
      <c r="V272" s="32"/>
      <c r="W272" s="32"/>
      <c r="X272" s="32"/>
      <c r="Y272" s="32"/>
      <c r="Z272" s="32"/>
    </row>
    <row r="273" spans="1:26" ht="12.75" customHeight="1" x14ac:dyDescent="0.2">
      <c r="A273" s="31"/>
      <c r="B273" s="31"/>
      <c r="C273" s="31"/>
      <c r="D273" s="31"/>
      <c r="E273" s="31"/>
      <c r="F273" s="31"/>
      <c r="G273" s="32"/>
      <c r="H273" s="32"/>
      <c r="I273" s="32"/>
      <c r="J273" s="32"/>
      <c r="K273" s="32"/>
      <c r="L273" s="32"/>
      <c r="M273" s="32"/>
      <c r="N273" s="32"/>
      <c r="O273" s="32"/>
      <c r="P273" s="32"/>
      <c r="Q273" s="32"/>
      <c r="R273" s="32"/>
      <c r="S273" s="32"/>
      <c r="T273" s="32"/>
      <c r="U273" s="32"/>
      <c r="V273" s="32"/>
      <c r="W273" s="32"/>
      <c r="X273" s="32"/>
      <c r="Y273" s="32"/>
      <c r="Z273" s="32"/>
    </row>
    <row r="274" spans="1:26" ht="12.75" customHeight="1" x14ac:dyDescent="0.2">
      <c r="A274" s="31"/>
      <c r="B274" s="31"/>
      <c r="C274" s="31"/>
      <c r="D274" s="31"/>
      <c r="E274" s="31"/>
      <c r="F274" s="31"/>
      <c r="G274" s="32"/>
      <c r="H274" s="32"/>
      <c r="I274" s="32"/>
      <c r="J274" s="32"/>
      <c r="K274" s="32"/>
      <c r="L274" s="32"/>
      <c r="M274" s="32"/>
      <c r="N274" s="32"/>
      <c r="O274" s="32"/>
      <c r="P274" s="32"/>
      <c r="Q274" s="32"/>
      <c r="R274" s="32"/>
      <c r="S274" s="32"/>
      <c r="T274" s="32"/>
      <c r="U274" s="32"/>
      <c r="V274" s="32"/>
      <c r="W274" s="32"/>
      <c r="X274" s="32"/>
      <c r="Y274" s="32"/>
      <c r="Z274" s="32"/>
    </row>
    <row r="275" spans="1:26" ht="12.75" customHeight="1" x14ac:dyDescent="0.2">
      <c r="A275" s="31"/>
      <c r="B275" s="31"/>
      <c r="C275" s="31"/>
      <c r="D275" s="31"/>
      <c r="E275" s="31"/>
      <c r="F275" s="31"/>
      <c r="G275" s="32"/>
      <c r="H275" s="32"/>
      <c r="I275" s="32"/>
      <c r="J275" s="32"/>
      <c r="K275" s="32"/>
      <c r="L275" s="32"/>
      <c r="M275" s="32"/>
      <c r="N275" s="32"/>
      <c r="O275" s="32"/>
      <c r="P275" s="32"/>
      <c r="Q275" s="32"/>
      <c r="R275" s="32"/>
      <c r="S275" s="32"/>
      <c r="T275" s="32"/>
      <c r="U275" s="32"/>
      <c r="V275" s="32"/>
      <c r="W275" s="32"/>
      <c r="X275" s="32"/>
      <c r="Y275" s="32"/>
      <c r="Z275" s="32"/>
    </row>
    <row r="276" spans="1:26" ht="12.75" customHeight="1" x14ac:dyDescent="0.2">
      <c r="A276" s="31"/>
      <c r="B276" s="31"/>
      <c r="C276" s="31"/>
      <c r="D276" s="31"/>
      <c r="E276" s="31"/>
      <c r="F276" s="31"/>
      <c r="G276" s="32"/>
      <c r="H276" s="32"/>
      <c r="I276" s="32"/>
      <c r="J276" s="32"/>
      <c r="K276" s="32"/>
      <c r="L276" s="32"/>
      <c r="M276" s="32"/>
      <c r="N276" s="32"/>
      <c r="O276" s="32"/>
      <c r="P276" s="32"/>
      <c r="Q276" s="32"/>
      <c r="R276" s="32"/>
      <c r="S276" s="32"/>
      <c r="T276" s="32"/>
      <c r="U276" s="32"/>
      <c r="V276" s="32"/>
      <c r="W276" s="32"/>
      <c r="X276" s="32"/>
      <c r="Y276" s="32"/>
      <c r="Z276" s="32"/>
    </row>
    <row r="277" spans="1:26" ht="12.75" customHeight="1" x14ac:dyDescent="0.2">
      <c r="A277" s="31"/>
      <c r="B277" s="31"/>
      <c r="C277" s="31"/>
      <c r="D277" s="31"/>
      <c r="E277" s="31"/>
      <c r="F277" s="31"/>
      <c r="G277" s="32"/>
      <c r="H277" s="32"/>
      <c r="I277" s="32"/>
      <c r="J277" s="32"/>
      <c r="K277" s="32"/>
      <c r="L277" s="32"/>
      <c r="M277" s="32"/>
      <c r="N277" s="32"/>
      <c r="O277" s="32"/>
      <c r="P277" s="32"/>
      <c r="Q277" s="32"/>
      <c r="R277" s="32"/>
      <c r="S277" s="32"/>
      <c r="T277" s="32"/>
      <c r="U277" s="32"/>
      <c r="V277" s="32"/>
      <c r="W277" s="32"/>
      <c r="X277" s="32"/>
      <c r="Y277" s="32"/>
      <c r="Z277" s="32"/>
    </row>
    <row r="278" spans="1:26" ht="12.75" customHeight="1" x14ac:dyDescent="0.2">
      <c r="A278" s="31"/>
      <c r="B278" s="31"/>
      <c r="C278" s="31"/>
      <c r="D278" s="31"/>
      <c r="E278" s="31"/>
      <c r="F278" s="31"/>
      <c r="G278" s="32"/>
      <c r="H278" s="32"/>
      <c r="I278" s="32"/>
      <c r="J278" s="32"/>
      <c r="K278" s="32"/>
      <c r="L278" s="32"/>
      <c r="M278" s="32"/>
      <c r="N278" s="32"/>
      <c r="O278" s="32"/>
      <c r="P278" s="32"/>
      <c r="Q278" s="32"/>
      <c r="R278" s="32"/>
      <c r="S278" s="32"/>
      <c r="T278" s="32"/>
      <c r="U278" s="32"/>
      <c r="V278" s="32"/>
      <c r="W278" s="32"/>
      <c r="X278" s="32"/>
      <c r="Y278" s="32"/>
      <c r="Z278" s="32"/>
    </row>
    <row r="279" spans="1:26" ht="12.75" customHeight="1" x14ac:dyDescent="0.2">
      <c r="A279" s="31"/>
      <c r="B279" s="31"/>
      <c r="C279" s="31"/>
      <c r="D279" s="31"/>
      <c r="E279" s="31"/>
      <c r="F279" s="31"/>
      <c r="G279" s="32"/>
      <c r="H279" s="32"/>
      <c r="I279" s="32"/>
      <c r="J279" s="32"/>
      <c r="K279" s="32"/>
      <c r="L279" s="32"/>
      <c r="M279" s="32"/>
      <c r="N279" s="32"/>
      <c r="O279" s="32"/>
      <c r="P279" s="32"/>
      <c r="Q279" s="32"/>
      <c r="R279" s="32"/>
      <c r="S279" s="32"/>
      <c r="T279" s="32"/>
      <c r="U279" s="32"/>
      <c r="V279" s="32"/>
      <c r="W279" s="32"/>
      <c r="X279" s="32"/>
      <c r="Y279" s="32"/>
      <c r="Z279" s="32"/>
    </row>
    <row r="280" spans="1:26" ht="12.75" customHeight="1" x14ac:dyDescent="0.2">
      <c r="A280" s="31"/>
      <c r="B280" s="31"/>
      <c r="C280" s="31"/>
      <c r="D280" s="31"/>
      <c r="E280" s="31"/>
      <c r="F280" s="31"/>
      <c r="G280" s="32"/>
      <c r="H280" s="32"/>
      <c r="I280" s="32"/>
      <c r="J280" s="32"/>
      <c r="K280" s="32"/>
      <c r="L280" s="32"/>
      <c r="M280" s="32"/>
      <c r="N280" s="32"/>
      <c r="O280" s="32"/>
      <c r="P280" s="32"/>
      <c r="Q280" s="32"/>
      <c r="R280" s="32"/>
      <c r="S280" s="32"/>
      <c r="T280" s="32"/>
      <c r="U280" s="32"/>
      <c r="V280" s="32"/>
      <c r="W280" s="32"/>
      <c r="X280" s="32"/>
      <c r="Y280" s="32"/>
      <c r="Z280" s="32"/>
    </row>
    <row r="281" spans="1:26" ht="12.75" customHeight="1" x14ac:dyDescent="0.2">
      <c r="A281" s="31"/>
      <c r="B281" s="31"/>
      <c r="C281" s="31"/>
      <c r="D281" s="31"/>
      <c r="E281" s="31"/>
      <c r="F281" s="31"/>
      <c r="G281" s="32"/>
      <c r="H281" s="32"/>
      <c r="I281" s="32"/>
      <c r="J281" s="32"/>
      <c r="K281" s="32"/>
      <c r="L281" s="32"/>
      <c r="M281" s="32"/>
      <c r="N281" s="32"/>
      <c r="O281" s="32"/>
      <c r="P281" s="32"/>
      <c r="Q281" s="32"/>
      <c r="R281" s="32"/>
      <c r="S281" s="32"/>
      <c r="T281" s="32"/>
      <c r="U281" s="32"/>
      <c r="V281" s="32"/>
      <c r="W281" s="32"/>
      <c r="X281" s="32"/>
      <c r="Y281" s="32"/>
      <c r="Z281" s="32"/>
    </row>
    <row r="282" spans="1:26" ht="12.75" customHeight="1" x14ac:dyDescent="0.2">
      <c r="A282" s="31"/>
      <c r="B282" s="31"/>
      <c r="C282" s="31"/>
      <c r="D282" s="31"/>
      <c r="E282" s="31"/>
      <c r="F282" s="31"/>
      <c r="G282" s="32"/>
      <c r="H282" s="32"/>
      <c r="I282" s="32"/>
      <c r="J282" s="32"/>
      <c r="K282" s="32"/>
      <c r="L282" s="32"/>
      <c r="M282" s="32"/>
      <c r="N282" s="32"/>
      <c r="O282" s="32"/>
      <c r="P282" s="32"/>
      <c r="Q282" s="32"/>
      <c r="R282" s="32"/>
      <c r="S282" s="32"/>
      <c r="T282" s="32"/>
      <c r="U282" s="32"/>
      <c r="V282" s="32"/>
      <c r="W282" s="32"/>
      <c r="X282" s="32"/>
      <c r="Y282" s="32"/>
      <c r="Z282" s="32"/>
    </row>
    <row r="283" spans="1:26" ht="12.75" customHeight="1" x14ac:dyDescent="0.2">
      <c r="A283" s="31"/>
      <c r="B283" s="31"/>
      <c r="C283" s="31"/>
      <c r="D283" s="31"/>
      <c r="E283" s="31"/>
      <c r="F283" s="31"/>
      <c r="G283" s="32"/>
      <c r="H283" s="32"/>
      <c r="I283" s="32"/>
      <c r="J283" s="32"/>
      <c r="K283" s="32"/>
      <c r="L283" s="32"/>
      <c r="M283" s="32"/>
      <c r="N283" s="32"/>
      <c r="O283" s="32"/>
      <c r="P283" s="32"/>
      <c r="Q283" s="32"/>
      <c r="R283" s="32"/>
      <c r="S283" s="32"/>
      <c r="T283" s="32"/>
      <c r="U283" s="32"/>
      <c r="V283" s="32"/>
      <c r="W283" s="32"/>
      <c r="X283" s="32"/>
      <c r="Y283" s="32"/>
      <c r="Z283" s="32"/>
    </row>
    <row r="284" spans="1:26" ht="12.75" customHeight="1" x14ac:dyDescent="0.2">
      <c r="A284" s="31"/>
      <c r="B284" s="31"/>
      <c r="C284" s="31"/>
      <c r="D284" s="31"/>
      <c r="E284" s="31"/>
      <c r="F284" s="31"/>
      <c r="G284" s="32"/>
      <c r="H284" s="32"/>
      <c r="I284" s="32"/>
      <c r="J284" s="32"/>
      <c r="K284" s="32"/>
      <c r="L284" s="32"/>
      <c r="M284" s="32"/>
      <c r="N284" s="32"/>
      <c r="O284" s="32"/>
      <c r="P284" s="32"/>
      <c r="Q284" s="32"/>
      <c r="R284" s="32"/>
      <c r="S284" s="32"/>
      <c r="T284" s="32"/>
      <c r="U284" s="32"/>
      <c r="V284" s="32"/>
      <c r="W284" s="32"/>
      <c r="X284" s="32"/>
      <c r="Y284" s="32"/>
      <c r="Z284" s="32"/>
    </row>
    <row r="285" spans="1:26" ht="12.75" customHeight="1" x14ac:dyDescent="0.2">
      <c r="A285" s="31"/>
      <c r="B285" s="31"/>
      <c r="C285" s="31"/>
      <c r="D285" s="31"/>
      <c r="E285" s="31"/>
      <c r="F285" s="31"/>
      <c r="G285" s="32"/>
      <c r="H285" s="32"/>
      <c r="I285" s="32"/>
      <c r="J285" s="32"/>
      <c r="K285" s="32"/>
      <c r="L285" s="32"/>
      <c r="M285" s="32"/>
      <c r="N285" s="32"/>
      <c r="O285" s="32"/>
      <c r="P285" s="32"/>
      <c r="Q285" s="32"/>
      <c r="R285" s="32"/>
      <c r="S285" s="32"/>
      <c r="T285" s="32"/>
      <c r="U285" s="32"/>
      <c r="V285" s="32"/>
      <c r="W285" s="32"/>
      <c r="X285" s="32"/>
      <c r="Y285" s="32"/>
      <c r="Z285" s="32"/>
    </row>
    <row r="286" spans="1:26" ht="12.75" customHeight="1" x14ac:dyDescent="0.2">
      <c r="A286" s="31"/>
      <c r="B286" s="31"/>
      <c r="C286" s="31"/>
      <c r="D286" s="31"/>
      <c r="E286" s="31"/>
      <c r="F286" s="31"/>
      <c r="G286" s="32"/>
      <c r="H286" s="32"/>
      <c r="I286" s="32"/>
      <c r="J286" s="32"/>
      <c r="K286" s="32"/>
      <c r="L286" s="32"/>
      <c r="M286" s="32"/>
      <c r="N286" s="32"/>
      <c r="O286" s="32"/>
      <c r="P286" s="32"/>
      <c r="Q286" s="32"/>
      <c r="R286" s="32"/>
      <c r="S286" s="32"/>
      <c r="T286" s="32"/>
      <c r="U286" s="32"/>
      <c r="V286" s="32"/>
      <c r="W286" s="32"/>
      <c r="X286" s="32"/>
      <c r="Y286" s="32"/>
      <c r="Z286" s="32"/>
    </row>
    <row r="287" spans="1:26" ht="12.75" customHeight="1" x14ac:dyDescent="0.2">
      <c r="A287" s="31"/>
      <c r="B287" s="31"/>
      <c r="C287" s="31"/>
      <c r="D287" s="31"/>
      <c r="E287" s="31"/>
      <c r="F287" s="31"/>
      <c r="G287" s="32"/>
      <c r="H287" s="32"/>
      <c r="I287" s="32"/>
      <c r="J287" s="32"/>
      <c r="K287" s="32"/>
      <c r="L287" s="32"/>
      <c r="M287" s="32"/>
      <c r="N287" s="32"/>
      <c r="O287" s="32"/>
      <c r="P287" s="32"/>
      <c r="Q287" s="32"/>
      <c r="R287" s="32"/>
      <c r="S287" s="32"/>
      <c r="T287" s="32"/>
      <c r="U287" s="32"/>
      <c r="V287" s="32"/>
      <c r="W287" s="32"/>
      <c r="X287" s="32"/>
      <c r="Y287" s="32"/>
      <c r="Z287" s="32"/>
    </row>
    <row r="288" spans="1:26" ht="12.75" customHeight="1" x14ac:dyDescent="0.2">
      <c r="A288" s="31"/>
      <c r="B288" s="31"/>
      <c r="C288" s="31"/>
      <c r="D288" s="31"/>
      <c r="E288" s="31"/>
      <c r="F288" s="31"/>
      <c r="G288" s="32"/>
      <c r="H288" s="32"/>
      <c r="I288" s="32"/>
      <c r="J288" s="32"/>
      <c r="K288" s="32"/>
      <c r="L288" s="32"/>
      <c r="M288" s="32"/>
      <c r="N288" s="32"/>
      <c r="O288" s="32"/>
      <c r="P288" s="32"/>
      <c r="Q288" s="32"/>
      <c r="R288" s="32"/>
      <c r="S288" s="32"/>
      <c r="T288" s="32"/>
      <c r="U288" s="32"/>
      <c r="V288" s="32"/>
      <c r="W288" s="32"/>
      <c r="X288" s="32"/>
      <c r="Y288" s="32"/>
      <c r="Z288" s="32"/>
    </row>
    <row r="289" spans="1:26" ht="12.75" customHeight="1" x14ac:dyDescent="0.2">
      <c r="A289" s="31"/>
      <c r="B289" s="31"/>
      <c r="C289" s="31"/>
      <c r="D289" s="31"/>
      <c r="E289" s="31"/>
      <c r="F289" s="31"/>
      <c r="G289" s="32"/>
      <c r="H289" s="32"/>
      <c r="I289" s="32"/>
      <c r="J289" s="32"/>
      <c r="K289" s="32"/>
      <c r="L289" s="32"/>
      <c r="M289" s="32"/>
      <c r="N289" s="32"/>
      <c r="O289" s="32"/>
      <c r="P289" s="32"/>
      <c r="Q289" s="32"/>
      <c r="R289" s="32"/>
      <c r="S289" s="32"/>
      <c r="T289" s="32"/>
      <c r="U289" s="32"/>
      <c r="V289" s="32"/>
      <c r="W289" s="32"/>
      <c r="X289" s="32"/>
      <c r="Y289" s="32"/>
      <c r="Z289" s="32"/>
    </row>
    <row r="290" spans="1:26" ht="12.75" customHeight="1" x14ac:dyDescent="0.2">
      <c r="A290" s="31"/>
      <c r="B290" s="31"/>
      <c r="C290" s="31"/>
      <c r="D290" s="31"/>
      <c r="E290" s="31"/>
      <c r="F290" s="31"/>
      <c r="G290" s="32"/>
      <c r="H290" s="32"/>
      <c r="I290" s="32"/>
      <c r="J290" s="32"/>
      <c r="K290" s="32"/>
      <c r="L290" s="32"/>
      <c r="M290" s="32"/>
      <c r="N290" s="32"/>
      <c r="O290" s="32"/>
      <c r="P290" s="32"/>
      <c r="Q290" s="32"/>
      <c r="R290" s="32"/>
      <c r="S290" s="32"/>
      <c r="T290" s="32"/>
      <c r="U290" s="32"/>
      <c r="V290" s="32"/>
      <c r="W290" s="32"/>
      <c r="X290" s="32"/>
      <c r="Y290" s="32"/>
      <c r="Z290" s="32"/>
    </row>
    <row r="291" spans="1:26" ht="12.75" customHeight="1" x14ac:dyDescent="0.2">
      <c r="A291" s="31"/>
      <c r="B291" s="31"/>
      <c r="C291" s="31"/>
      <c r="D291" s="31"/>
      <c r="E291" s="31"/>
      <c r="F291" s="31"/>
      <c r="G291" s="32"/>
      <c r="H291" s="32"/>
      <c r="I291" s="32"/>
      <c r="J291" s="32"/>
      <c r="K291" s="32"/>
      <c r="L291" s="32"/>
      <c r="M291" s="32"/>
      <c r="N291" s="32"/>
      <c r="O291" s="32"/>
      <c r="P291" s="32"/>
      <c r="Q291" s="32"/>
      <c r="R291" s="32"/>
      <c r="S291" s="32"/>
      <c r="T291" s="32"/>
      <c r="U291" s="32"/>
      <c r="V291" s="32"/>
      <c r="W291" s="32"/>
      <c r="X291" s="32"/>
      <c r="Y291" s="32"/>
      <c r="Z291" s="32"/>
    </row>
    <row r="292" spans="1:26" ht="12.75" customHeight="1" x14ac:dyDescent="0.2">
      <c r="A292" s="31"/>
      <c r="B292" s="31"/>
      <c r="C292" s="31"/>
      <c r="D292" s="31"/>
      <c r="E292" s="31"/>
      <c r="F292" s="31"/>
      <c r="G292" s="32"/>
      <c r="H292" s="32"/>
      <c r="I292" s="32"/>
      <c r="J292" s="32"/>
      <c r="K292" s="32"/>
      <c r="L292" s="32"/>
      <c r="M292" s="32"/>
      <c r="N292" s="32"/>
      <c r="O292" s="32"/>
      <c r="P292" s="32"/>
      <c r="Q292" s="32"/>
      <c r="R292" s="32"/>
      <c r="S292" s="32"/>
      <c r="T292" s="32"/>
      <c r="U292" s="32"/>
      <c r="V292" s="32"/>
      <c r="W292" s="32"/>
      <c r="X292" s="32"/>
      <c r="Y292" s="32"/>
      <c r="Z292" s="32"/>
    </row>
    <row r="293" spans="1:26" ht="12.75" customHeight="1" x14ac:dyDescent="0.2">
      <c r="A293" s="31"/>
      <c r="B293" s="31"/>
      <c r="C293" s="31"/>
      <c r="D293" s="31"/>
      <c r="E293" s="31"/>
      <c r="F293" s="31"/>
      <c r="G293" s="32"/>
      <c r="H293" s="32"/>
      <c r="I293" s="32"/>
      <c r="J293" s="32"/>
      <c r="K293" s="32"/>
      <c r="L293" s="32"/>
      <c r="M293" s="32"/>
      <c r="N293" s="32"/>
      <c r="O293" s="32"/>
      <c r="P293" s="32"/>
      <c r="Q293" s="32"/>
      <c r="R293" s="32"/>
      <c r="S293" s="32"/>
      <c r="T293" s="32"/>
      <c r="U293" s="32"/>
      <c r="V293" s="32"/>
      <c r="W293" s="32"/>
      <c r="X293" s="32"/>
      <c r="Y293" s="32"/>
      <c r="Z293" s="32"/>
    </row>
    <row r="294" spans="1:26" ht="12.75" customHeight="1" x14ac:dyDescent="0.2">
      <c r="A294" s="31"/>
      <c r="B294" s="31"/>
      <c r="C294" s="31"/>
      <c r="D294" s="31"/>
      <c r="E294" s="31"/>
      <c r="F294" s="31"/>
      <c r="G294" s="32"/>
      <c r="H294" s="32"/>
      <c r="I294" s="32"/>
      <c r="J294" s="32"/>
      <c r="K294" s="32"/>
      <c r="L294" s="32"/>
      <c r="M294" s="32"/>
      <c r="N294" s="32"/>
      <c r="O294" s="32"/>
      <c r="P294" s="32"/>
      <c r="Q294" s="32"/>
      <c r="R294" s="32"/>
      <c r="S294" s="32"/>
      <c r="T294" s="32"/>
      <c r="U294" s="32"/>
      <c r="V294" s="32"/>
      <c r="W294" s="32"/>
      <c r="X294" s="32"/>
      <c r="Y294" s="32"/>
      <c r="Z294" s="32"/>
    </row>
    <row r="295" spans="1:26" ht="12.75" customHeight="1" x14ac:dyDescent="0.2">
      <c r="A295" s="31"/>
      <c r="B295" s="31"/>
      <c r="C295" s="31"/>
      <c r="D295" s="31"/>
      <c r="E295" s="31"/>
      <c r="F295" s="31"/>
      <c r="G295" s="32"/>
      <c r="H295" s="32"/>
      <c r="I295" s="32"/>
      <c r="J295" s="32"/>
      <c r="K295" s="32"/>
      <c r="L295" s="32"/>
      <c r="M295" s="32"/>
      <c r="N295" s="32"/>
      <c r="O295" s="32"/>
      <c r="P295" s="32"/>
      <c r="Q295" s="32"/>
      <c r="R295" s="32"/>
      <c r="S295" s="32"/>
      <c r="T295" s="32"/>
      <c r="U295" s="32"/>
      <c r="V295" s="32"/>
      <c r="W295" s="32"/>
      <c r="X295" s="32"/>
      <c r="Y295" s="32"/>
      <c r="Z295" s="32"/>
    </row>
    <row r="296" spans="1:26" ht="12.75" customHeight="1" x14ac:dyDescent="0.2">
      <c r="A296" s="31"/>
      <c r="B296" s="31"/>
      <c r="C296" s="31"/>
      <c r="D296" s="31"/>
      <c r="E296" s="31"/>
      <c r="F296" s="31"/>
      <c r="G296" s="32"/>
      <c r="H296" s="32"/>
      <c r="I296" s="32"/>
      <c r="J296" s="32"/>
      <c r="K296" s="32"/>
      <c r="L296" s="32"/>
      <c r="M296" s="32"/>
      <c r="N296" s="32"/>
      <c r="O296" s="32"/>
      <c r="P296" s="32"/>
      <c r="Q296" s="32"/>
      <c r="R296" s="32"/>
      <c r="S296" s="32"/>
      <c r="T296" s="32"/>
      <c r="U296" s="32"/>
      <c r="V296" s="32"/>
      <c r="W296" s="32"/>
      <c r="X296" s="32"/>
      <c r="Y296" s="32"/>
      <c r="Z296" s="32"/>
    </row>
    <row r="297" spans="1:26" ht="12.75" customHeight="1" x14ac:dyDescent="0.2">
      <c r="A297" s="31"/>
      <c r="B297" s="31"/>
      <c r="C297" s="31"/>
      <c r="D297" s="31"/>
      <c r="E297" s="31"/>
      <c r="F297" s="31"/>
      <c r="G297" s="32"/>
      <c r="H297" s="32"/>
      <c r="I297" s="32"/>
      <c r="J297" s="32"/>
      <c r="K297" s="32"/>
      <c r="L297" s="32"/>
      <c r="M297" s="32"/>
      <c r="N297" s="32"/>
      <c r="O297" s="32"/>
      <c r="P297" s="32"/>
      <c r="Q297" s="32"/>
      <c r="R297" s="32"/>
      <c r="S297" s="32"/>
      <c r="T297" s="32"/>
      <c r="U297" s="32"/>
      <c r="V297" s="32"/>
      <c r="W297" s="32"/>
      <c r="X297" s="32"/>
      <c r="Y297" s="32"/>
      <c r="Z297" s="32"/>
    </row>
    <row r="298" spans="1:26" ht="12.75" customHeight="1" x14ac:dyDescent="0.2">
      <c r="A298" s="31"/>
      <c r="B298" s="31"/>
      <c r="C298" s="31"/>
      <c r="D298" s="31"/>
      <c r="E298" s="31"/>
      <c r="F298" s="31"/>
      <c r="G298" s="32"/>
      <c r="H298" s="32"/>
      <c r="I298" s="32"/>
      <c r="J298" s="32"/>
      <c r="K298" s="32"/>
      <c r="L298" s="32"/>
      <c r="M298" s="32"/>
      <c r="N298" s="32"/>
      <c r="O298" s="32"/>
      <c r="P298" s="32"/>
      <c r="Q298" s="32"/>
      <c r="R298" s="32"/>
      <c r="S298" s="32"/>
      <c r="T298" s="32"/>
      <c r="U298" s="32"/>
      <c r="V298" s="32"/>
      <c r="W298" s="32"/>
      <c r="X298" s="32"/>
      <c r="Y298" s="32"/>
      <c r="Z298" s="32"/>
    </row>
    <row r="299" spans="1:26" ht="12.75" customHeight="1" x14ac:dyDescent="0.2">
      <c r="A299" s="31"/>
      <c r="B299" s="31"/>
      <c r="C299" s="31"/>
      <c r="D299" s="31"/>
      <c r="E299" s="31"/>
      <c r="F299" s="31"/>
      <c r="G299" s="32"/>
      <c r="H299" s="32"/>
      <c r="I299" s="32"/>
      <c r="J299" s="32"/>
      <c r="K299" s="32"/>
      <c r="L299" s="32"/>
      <c r="M299" s="32"/>
      <c r="N299" s="32"/>
      <c r="O299" s="32"/>
      <c r="P299" s="32"/>
      <c r="Q299" s="32"/>
      <c r="R299" s="32"/>
      <c r="S299" s="32"/>
      <c r="T299" s="32"/>
      <c r="U299" s="32"/>
      <c r="V299" s="32"/>
      <c r="W299" s="32"/>
      <c r="X299" s="32"/>
      <c r="Y299" s="32"/>
      <c r="Z299" s="32"/>
    </row>
    <row r="300" spans="1:26" ht="12.75" customHeight="1" x14ac:dyDescent="0.2">
      <c r="A300" s="31"/>
      <c r="B300" s="31"/>
      <c r="C300" s="31"/>
      <c r="D300" s="31"/>
      <c r="E300" s="31"/>
      <c r="F300" s="31"/>
      <c r="G300" s="32"/>
      <c r="H300" s="32"/>
      <c r="I300" s="32"/>
      <c r="J300" s="32"/>
      <c r="K300" s="32"/>
      <c r="L300" s="32"/>
      <c r="M300" s="32"/>
      <c r="N300" s="32"/>
      <c r="O300" s="32"/>
      <c r="P300" s="32"/>
      <c r="Q300" s="32"/>
      <c r="R300" s="32"/>
      <c r="S300" s="32"/>
      <c r="T300" s="32"/>
      <c r="U300" s="32"/>
      <c r="V300" s="32"/>
      <c r="W300" s="32"/>
      <c r="X300" s="32"/>
      <c r="Y300" s="32"/>
      <c r="Z300" s="32"/>
    </row>
    <row r="301" spans="1:26" ht="12.75" customHeight="1" x14ac:dyDescent="0.2">
      <c r="A301" s="31"/>
      <c r="B301" s="31"/>
      <c r="C301" s="31"/>
      <c r="D301" s="31"/>
      <c r="E301" s="31"/>
      <c r="F301" s="31"/>
      <c r="G301" s="32"/>
      <c r="H301" s="32"/>
      <c r="I301" s="32"/>
      <c r="J301" s="32"/>
      <c r="K301" s="32"/>
      <c r="L301" s="32"/>
      <c r="M301" s="32"/>
      <c r="N301" s="32"/>
      <c r="O301" s="32"/>
      <c r="P301" s="32"/>
      <c r="Q301" s="32"/>
      <c r="R301" s="32"/>
      <c r="S301" s="32"/>
      <c r="T301" s="32"/>
      <c r="U301" s="32"/>
      <c r="V301" s="32"/>
      <c r="W301" s="32"/>
      <c r="X301" s="32"/>
      <c r="Y301" s="32"/>
      <c r="Z301" s="32"/>
    </row>
    <row r="302" spans="1:26" ht="12.75" customHeight="1" x14ac:dyDescent="0.2">
      <c r="A302" s="31"/>
      <c r="B302" s="31"/>
      <c r="C302" s="31"/>
      <c r="D302" s="31"/>
      <c r="E302" s="31"/>
      <c r="F302" s="31"/>
      <c r="G302" s="32"/>
      <c r="H302" s="32"/>
      <c r="I302" s="32"/>
      <c r="J302" s="32"/>
      <c r="K302" s="32"/>
      <c r="L302" s="32"/>
      <c r="M302" s="32"/>
      <c r="N302" s="32"/>
      <c r="O302" s="32"/>
      <c r="P302" s="32"/>
      <c r="Q302" s="32"/>
      <c r="R302" s="32"/>
      <c r="S302" s="32"/>
      <c r="T302" s="32"/>
      <c r="U302" s="32"/>
      <c r="V302" s="32"/>
      <c r="W302" s="32"/>
      <c r="X302" s="32"/>
      <c r="Y302" s="32"/>
      <c r="Z302" s="32"/>
    </row>
    <row r="303" spans="1:26" ht="12.75" customHeight="1" x14ac:dyDescent="0.2">
      <c r="A303" s="31"/>
      <c r="B303" s="31"/>
      <c r="C303" s="31"/>
      <c r="D303" s="31"/>
      <c r="E303" s="31"/>
      <c r="F303" s="31"/>
      <c r="G303" s="32"/>
      <c r="H303" s="32"/>
      <c r="I303" s="32"/>
      <c r="J303" s="32"/>
      <c r="K303" s="32"/>
      <c r="L303" s="32"/>
      <c r="M303" s="32"/>
      <c r="N303" s="32"/>
      <c r="O303" s="32"/>
      <c r="P303" s="32"/>
      <c r="Q303" s="32"/>
      <c r="R303" s="32"/>
      <c r="S303" s="32"/>
      <c r="T303" s="32"/>
      <c r="U303" s="32"/>
      <c r="V303" s="32"/>
      <c r="W303" s="32"/>
      <c r="X303" s="32"/>
      <c r="Y303" s="32"/>
      <c r="Z303" s="32"/>
    </row>
    <row r="304" spans="1:26" ht="12.75" customHeight="1" x14ac:dyDescent="0.2">
      <c r="A304" s="31"/>
      <c r="B304" s="31"/>
      <c r="C304" s="31"/>
      <c r="D304" s="31"/>
      <c r="E304" s="31"/>
      <c r="F304" s="31"/>
      <c r="G304" s="32"/>
      <c r="H304" s="32"/>
      <c r="I304" s="32"/>
      <c r="J304" s="32"/>
      <c r="K304" s="32"/>
      <c r="L304" s="32"/>
      <c r="M304" s="32"/>
      <c r="N304" s="32"/>
      <c r="O304" s="32"/>
      <c r="P304" s="32"/>
      <c r="Q304" s="32"/>
      <c r="R304" s="32"/>
      <c r="S304" s="32"/>
      <c r="T304" s="32"/>
      <c r="U304" s="32"/>
      <c r="V304" s="32"/>
      <c r="W304" s="32"/>
      <c r="X304" s="32"/>
      <c r="Y304" s="32"/>
      <c r="Z304" s="32"/>
    </row>
    <row r="305" spans="1:26" ht="12.75" customHeight="1" x14ac:dyDescent="0.2">
      <c r="A305" s="31"/>
      <c r="B305" s="31"/>
      <c r="C305" s="31"/>
      <c r="D305" s="31"/>
      <c r="E305" s="31"/>
      <c r="F305" s="31"/>
      <c r="G305" s="32"/>
      <c r="H305" s="32"/>
      <c r="I305" s="32"/>
      <c r="J305" s="32"/>
      <c r="K305" s="32"/>
      <c r="L305" s="32"/>
      <c r="M305" s="32"/>
      <c r="N305" s="32"/>
      <c r="O305" s="32"/>
      <c r="P305" s="32"/>
      <c r="Q305" s="32"/>
      <c r="R305" s="32"/>
      <c r="S305" s="32"/>
      <c r="T305" s="32"/>
      <c r="U305" s="32"/>
      <c r="V305" s="32"/>
      <c r="W305" s="32"/>
      <c r="X305" s="32"/>
      <c r="Y305" s="32"/>
      <c r="Z305" s="32"/>
    </row>
    <row r="306" spans="1:26" ht="12.75" customHeight="1" x14ac:dyDescent="0.2">
      <c r="A306" s="31"/>
      <c r="B306" s="31"/>
      <c r="C306" s="31"/>
      <c r="D306" s="31"/>
      <c r="E306" s="31"/>
      <c r="F306" s="31"/>
      <c r="G306" s="32"/>
      <c r="H306" s="32"/>
      <c r="I306" s="32"/>
      <c r="J306" s="32"/>
      <c r="K306" s="32"/>
      <c r="L306" s="32"/>
      <c r="M306" s="32"/>
      <c r="N306" s="32"/>
      <c r="O306" s="32"/>
      <c r="P306" s="32"/>
      <c r="Q306" s="32"/>
      <c r="R306" s="32"/>
      <c r="S306" s="32"/>
      <c r="T306" s="32"/>
      <c r="U306" s="32"/>
      <c r="V306" s="32"/>
      <c r="W306" s="32"/>
      <c r="X306" s="32"/>
      <c r="Y306" s="32"/>
      <c r="Z306" s="32"/>
    </row>
    <row r="307" spans="1:26" ht="12.75" customHeight="1" x14ac:dyDescent="0.2">
      <c r="A307" s="31"/>
      <c r="B307" s="31"/>
      <c r="C307" s="31"/>
      <c r="D307" s="31"/>
      <c r="E307" s="31"/>
      <c r="F307" s="31"/>
      <c r="G307" s="32"/>
      <c r="H307" s="32"/>
      <c r="I307" s="32"/>
      <c r="J307" s="32"/>
      <c r="K307" s="32"/>
      <c r="L307" s="32"/>
      <c r="M307" s="32"/>
      <c r="N307" s="32"/>
      <c r="O307" s="32"/>
      <c r="P307" s="32"/>
      <c r="Q307" s="32"/>
      <c r="R307" s="32"/>
      <c r="S307" s="32"/>
      <c r="T307" s="32"/>
      <c r="U307" s="32"/>
      <c r="V307" s="32"/>
      <c r="W307" s="32"/>
      <c r="X307" s="32"/>
      <c r="Y307" s="32"/>
      <c r="Z307" s="32"/>
    </row>
    <row r="308" spans="1:26" ht="12.75" customHeight="1" x14ac:dyDescent="0.2">
      <c r="A308" s="31"/>
      <c r="B308" s="31"/>
      <c r="C308" s="31"/>
      <c r="D308" s="31"/>
      <c r="E308" s="31"/>
      <c r="F308" s="31"/>
      <c r="G308" s="32"/>
      <c r="H308" s="32"/>
      <c r="I308" s="32"/>
      <c r="J308" s="32"/>
      <c r="K308" s="32"/>
      <c r="L308" s="32"/>
      <c r="M308" s="32"/>
      <c r="N308" s="32"/>
      <c r="O308" s="32"/>
      <c r="P308" s="32"/>
      <c r="Q308" s="32"/>
      <c r="R308" s="32"/>
      <c r="S308" s="32"/>
      <c r="T308" s="32"/>
      <c r="U308" s="32"/>
      <c r="V308" s="32"/>
      <c r="W308" s="32"/>
      <c r="X308" s="32"/>
      <c r="Y308" s="32"/>
      <c r="Z308" s="32"/>
    </row>
    <row r="309" spans="1:26" ht="12.75" customHeight="1" x14ac:dyDescent="0.2">
      <c r="A309" s="31"/>
      <c r="B309" s="31"/>
      <c r="C309" s="31"/>
      <c r="D309" s="31"/>
      <c r="E309" s="31"/>
      <c r="F309" s="31"/>
      <c r="G309" s="32"/>
      <c r="H309" s="32"/>
      <c r="I309" s="32"/>
      <c r="J309" s="32"/>
      <c r="K309" s="32"/>
      <c r="L309" s="32"/>
      <c r="M309" s="32"/>
      <c r="N309" s="32"/>
      <c r="O309" s="32"/>
      <c r="P309" s="32"/>
      <c r="Q309" s="32"/>
      <c r="R309" s="32"/>
      <c r="S309" s="32"/>
      <c r="T309" s="32"/>
      <c r="U309" s="32"/>
      <c r="V309" s="32"/>
      <c r="W309" s="32"/>
      <c r="X309" s="32"/>
      <c r="Y309" s="32"/>
      <c r="Z309" s="32"/>
    </row>
    <row r="310" spans="1:26" ht="12.75" customHeight="1" x14ac:dyDescent="0.2">
      <c r="A310" s="31"/>
      <c r="B310" s="31"/>
      <c r="C310" s="31"/>
      <c r="D310" s="31"/>
      <c r="E310" s="31"/>
      <c r="F310" s="31"/>
      <c r="G310" s="32"/>
      <c r="H310" s="32"/>
      <c r="I310" s="32"/>
      <c r="J310" s="32"/>
      <c r="K310" s="32"/>
      <c r="L310" s="32"/>
      <c r="M310" s="32"/>
      <c r="N310" s="32"/>
      <c r="O310" s="32"/>
      <c r="P310" s="32"/>
      <c r="Q310" s="32"/>
      <c r="R310" s="32"/>
      <c r="S310" s="32"/>
      <c r="T310" s="32"/>
      <c r="U310" s="32"/>
      <c r="V310" s="32"/>
      <c r="W310" s="32"/>
      <c r="X310" s="32"/>
      <c r="Y310" s="32"/>
      <c r="Z310" s="32"/>
    </row>
    <row r="311" spans="1:26" ht="12.75" customHeight="1" x14ac:dyDescent="0.2">
      <c r="A311" s="31"/>
      <c r="B311" s="31"/>
      <c r="C311" s="31"/>
      <c r="D311" s="31"/>
      <c r="E311" s="31"/>
      <c r="F311" s="31"/>
      <c r="G311" s="32"/>
      <c r="H311" s="32"/>
      <c r="I311" s="32"/>
      <c r="J311" s="32"/>
      <c r="K311" s="32"/>
      <c r="L311" s="32"/>
      <c r="M311" s="32"/>
      <c r="N311" s="32"/>
      <c r="O311" s="32"/>
      <c r="P311" s="32"/>
      <c r="Q311" s="32"/>
      <c r="R311" s="32"/>
      <c r="S311" s="32"/>
      <c r="T311" s="32"/>
      <c r="U311" s="32"/>
      <c r="V311" s="32"/>
      <c r="W311" s="32"/>
      <c r="X311" s="32"/>
      <c r="Y311" s="32"/>
      <c r="Z311" s="32"/>
    </row>
    <row r="312" spans="1:26" ht="12.75" customHeight="1" x14ac:dyDescent="0.2">
      <c r="A312" s="31"/>
      <c r="B312" s="31"/>
      <c r="C312" s="31"/>
      <c r="D312" s="31"/>
      <c r="E312" s="31"/>
      <c r="F312" s="31"/>
      <c r="G312" s="32"/>
      <c r="H312" s="32"/>
      <c r="I312" s="32"/>
      <c r="J312" s="32"/>
      <c r="K312" s="32"/>
      <c r="L312" s="32"/>
      <c r="M312" s="32"/>
      <c r="N312" s="32"/>
      <c r="O312" s="32"/>
      <c r="P312" s="32"/>
      <c r="Q312" s="32"/>
      <c r="R312" s="32"/>
      <c r="S312" s="32"/>
      <c r="T312" s="32"/>
      <c r="U312" s="32"/>
      <c r="V312" s="32"/>
      <c r="W312" s="32"/>
      <c r="X312" s="32"/>
      <c r="Y312" s="32"/>
      <c r="Z312" s="32"/>
    </row>
    <row r="313" spans="1:26" ht="12.75" customHeight="1" x14ac:dyDescent="0.2">
      <c r="A313" s="31"/>
      <c r="B313" s="31"/>
      <c r="C313" s="31"/>
      <c r="D313" s="31"/>
      <c r="E313" s="31"/>
      <c r="F313" s="31"/>
      <c r="G313" s="32"/>
      <c r="H313" s="32"/>
      <c r="I313" s="32"/>
      <c r="J313" s="32"/>
      <c r="K313" s="32"/>
      <c r="L313" s="32"/>
      <c r="M313" s="32"/>
      <c r="N313" s="32"/>
      <c r="O313" s="32"/>
      <c r="P313" s="32"/>
      <c r="Q313" s="32"/>
      <c r="R313" s="32"/>
      <c r="S313" s="32"/>
      <c r="T313" s="32"/>
      <c r="U313" s="32"/>
      <c r="V313" s="32"/>
      <c r="W313" s="32"/>
      <c r="X313" s="32"/>
      <c r="Y313" s="32"/>
      <c r="Z313" s="32"/>
    </row>
    <row r="314" spans="1:26" ht="12.75" customHeight="1" x14ac:dyDescent="0.2">
      <c r="A314" s="31"/>
      <c r="B314" s="31"/>
      <c r="C314" s="31"/>
      <c r="D314" s="31"/>
      <c r="E314" s="31"/>
      <c r="F314" s="31"/>
      <c r="G314" s="32"/>
      <c r="H314" s="32"/>
      <c r="I314" s="32"/>
      <c r="J314" s="32"/>
      <c r="K314" s="32"/>
      <c r="L314" s="32"/>
      <c r="M314" s="32"/>
      <c r="N314" s="32"/>
      <c r="O314" s="32"/>
      <c r="P314" s="32"/>
      <c r="Q314" s="32"/>
      <c r="R314" s="32"/>
      <c r="S314" s="32"/>
      <c r="T314" s="32"/>
      <c r="U314" s="32"/>
      <c r="V314" s="32"/>
      <c r="W314" s="32"/>
      <c r="X314" s="32"/>
      <c r="Y314" s="32"/>
      <c r="Z314" s="32"/>
    </row>
    <row r="315" spans="1:26" ht="12.75" customHeight="1" x14ac:dyDescent="0.2">
      <c r="A315" s="31"/>
      <c r="B315" s="31"/>
      <c r="C315" s="31"/>
      <c r="D315" s="31"/>
      <c r="E315" s="31"/>
      <c r="F315" s="31"/>
      <c r="G315" s="32"/>
      <c r="H315" s="32"/>
      <c r="I315" s="32"/>
      <c r="J315" s="32"/>
      <c r="K315" s="32"/>
      <c r="L315" s="32"/>
      <c r="M315" s="32"/>
      <c r="N315" s="32"/>
      <c r="O315" s="32"/>
      <c r="P315" s="32"/>
      <c r="Q315" s="32"/>
      <c r="R315" s="32"/>
      <c r="S315" s="32"/>
      <c r="T315" s="32"/>
      <c r="U315" s="32"/>
      <c r="V315" s="32"/>
      <c r="W315" s="32"/>
      <c r="X315" s="32"/>
      <c r="Y315" s="32"/>
      <c r="Z315" s="32"/>
    </row>
    <row r="316" spans="1:26" ht="12.75" customHeight="1" x14ac:dyDescent="0.2">
      <c r="A316" s="31"/>
      <c r="B316" s="31"/>
      <c r="C316" s="31"/>
      <c r="D316" s="31"/>
      <c r="E316" s="31"/>
      <c r="F316" s="31"/>
      <c r="G316" s="32"/>
      <c r="H316" s="32"/>
      <c r="I316" s="32"/>
      <c r="J316" s="32"/>
      <c r="K316" s="32"/>
      <c r="L316" s="32"/>
      <c r="M316" s="32"/>
      <c r="N316" s="32"/>
      <c r="O316" s="32"/>
      <c r="P316" s="32"/>
      <c r="Q316" s="32"/>
      <c r="R316" s="32"/>
      <c r="S316" s="32"/>
      <c r="T316" s="32"/>
      <c r="U316" s="32"/>
      <c r="V316" s="32"/>
      <c r="W316" s="32"/>
      <c r="X316" s="32"/>
      <c r="Y316" s="32"/>
      <c r="Z316" s="32"/>
    </row>
    <row r="317" spans="1:26" ht="12.75" customHeight="1" x14ac:dyDescent="0.2">
      <c r="A317" s="31"/>
      <c r="B317" s="31"/>
      <c r="C317" s="31"/>
      <c r="D317" s="31"/>
      <c r="E317" s="31"/>
      <c r="F317" s="31"/>
      <c r="G317" s="32"/>
      <c r="H317" s="32"/>
      <c r="I317" s="32"/>
      <c r="J317" s="32"/>
      <c r="K317" s="32"/>
      <c r="L317" s="32"/>
      <c r="M317" s="32"/>
      <c r="N317" s="32"/>
      <c r="O317" s="32"/>
      <c r="P317" s="32"/>
      <c r="Q317" s="32"/>
      <c r="R317" s="32"/>
      <c r="S317" s="32"/>
      <c r="T317" s="32"/>
      <c r="U317" s="32"/>
      <c r="V317" s="32"/>
      <c r="W317" s="32"/>
      <c r="X317" s="32"/>
      <c r="Y317" s="32"/>
      <c r="Z317" s="32"/>
    </row>
    <row r="318" spans="1:26" ht="12.75" customHeight="1" x14ac:dyDescent="0.2">
      <c r="A318" s="31"/>
      <c r="B318" s="31"/>
      <c r="C318" s="31"/>
      <c r="D318" s="31"/>
      <c r="E318" s="31"/>
      <c r="F318" s="31"/>
      <c r="G318" s="32"/>
      <c r="H318" s="32"/>
      <c r="I318" s="32"/>
      <c r="J318" s="32"/>
      <c r="K318" s="32"/>
      <c r="L318" s="32"/>
      <c r="M318" s="32"/>
      <c r="N318" s="32"/>
      <c r="O318" s="32"/>
      <c r="P318" s="32"/>
      <c r="Q318" s="32"/>
      <c r="R318" s="32"/>
      <c r="S318" s="32"/>
      <c r="T318" s="32"/>
      <c r="U318" s="32"/>
      <c r="V318" s="32"/>
      <c r="W318" s="32"/>
      <c r="X318" s="32"/>
      <c r="Y318" s="32"/>
      <c r="Z318" s="32"/>
    </row>
    <row r="319" spans="1:26" ht="12.75" customHeight="1" x14ac:dyDescent="0.2">
      <c r="A319" s="31"/>
      <c r="B319" s="31"/>
      <c r="C319" s="31"/>
      <c r="D319" s="31"/>
      <c r="E319" s="31"/>
      <c r="F319" s="31"/>
      <c r="G319" s="32"/>
      <c r="H319" s="32"/>
      <c r="I319" s="32"/>
      <c r="J319" s="32"/>
      <c r="K319" s="32"/>
      <c r="L319" s="32"/>
      <c r="M319" s="32"/>
      <c r="N319" s="32"/>
      <c r="O319" s="32"/>
      <c r="P319" s="32"/>
      <c r="Q319" s="32"/>
      <c r="R319" s="32"/>
      <c r="S319" s="32"/>
      <c r="T319" s="32"/>
      <c r="U319" s="32"/>
      <c r="V319" s="32"/>
      <c r="W319" s="32"/>
      <c r="X319" s="32"/>
      <c r="Y319" s="32"/>
      <c r="Z319" s="32"/>
    </row>
    <row r="320" spans="1:26" ht="12.75" customHeight="1" x14ac:dyDescent="0.2">
      <c r="A320" s="31"/>
      <c r="B320" s="31"/>
      <c r="C320" s="31"/>
      <c r="D320" s="31"/>
      <c r="E320" s="31"/>
      <c r="F320" s="31"/>
      <c r="G320" s="32"/>
      <c r="H320" s="32"/>
      <c r="I320" s="32"/>
      <c r="J320" s="32"/>
      <c r="K320" s="32"/>
      <c r="L320" s="32"/>
      <c r="M320" s="32"/>
      <c r="N320" s="32"/>
      <c r="O320" s="32"/>
      <c r="P320" s="32"/>
      <c r="Q320" s="32"/>
      <c r="R320" s="32"/>
      <c r="S320" s="32"/>
      <c r="T320" s="32"/>
      <c r="U320" s="32"/>
      <c r="V320" s="32"/>
      <c r="W320" s="32"/>
      <c r="X320" s="32"/>
      <c r="Y320" s="32"/>
      <c r="Z320" s="32"/>
    </row>
    <row r="321" spans="1:26" ht="12.75" customHeight="1" x14ac:dyDescent="0.2">
      <c r="A321" s="31"/>
      <c r="B321" s="31"/>
      <c r="C321" s="31"/>
      <c r="D321" s="31"/>
      <c r="E321" s="31"/>
      <c r="F321" s="31"/>
      <c r="G321" s="32"/>
      <c r="H321" s="32"/>
      <c r="I321" s="32"/>
      <c r="J321" s="32"/>
      <c r="K321" s="32"/>
      <c r="L321" s="32"/>
      <c r="M321" s="32"/>
      <c r="N321" s="32"/>
      <c r="O321" s="32"/>
      <c r="P321" s="32"/>
      <c r="Q321" s="32"/>
      <c r="R321" s="32"/>
      <c r="S321" s="32"/>
      <c r="T321" s="32"/>
      <c r="U321" s="32"/>
      <c r="V321" s="32"/>
      <c r="W321" s="32"/>
      <c r="X321" s="32"/>
      <c r="Y321" s="32"/>
      <c r="Z321" s="32"/>
    </row>
    <row r="322" spans="1:26" ht="12.75" customHeight="1" x14ac:dyDescent="0.2">
      <c r="A322" s="31"/>
      <c r="B322" s="31"/>
      <c r="C322" s="31"/>
      <c r="D322" s="31"/>
      <c r="E322" s="31"/>
      <c r="F322" s="31"/>
      <c r="G322" s="32"/>
      <c r="H322" s="32"/>
      <c r="I322" s="32"/>
      <c r="J322" s="32"/>
      <c r="K322" s="32"/>
      <c r="L322" s="32"/>
      <c r="M322" s="32"/>
      <c r="N322" s="32"/>
      <c r="O322" s="32"/>
      <c r="P322" s="32"/>
      <c r="Q322" s="32"/>
      <c r="R322" s="32"/>
      <c r="S322" s="32"/>
      <c r="T322" s="32"/>
      <c r="U322" s="32"/>
      <c r="V322" s="32"/>
      <c r="W322" s="32"/>
      <c r="X322" s="32"/>
      <c r="Y322" s="32"/>
      <c r="Z322" s="32"/>
    </row>
    <row r="323" spans="1:26" ht="12.75" customHeight="1" x14ac:dyDescent="0.2">
      <c r="A323" s="31"/>
      <c r="B323" s="31"/>
      <c r="C323" s="31"/>
      <c r="D323" s="31"/>
      <c r="E323" s="31"/>
      <c r="F323" s="31"/>
      <c r="G323" s="32"/>
      <c r="H323" s="32"/>
      <c r="I323" s="32"/>
      <c r="J323" s="32"/>
      <c r="K323" s="32"/>
      <c r="L323" s="32"/>
      <c r="M323" s="32"/>
      <c r="N323" s="32"/>
      <c r="O323" s="32"/>
      <c r="P323" s="32"/>
      <c r="Q323" s="32"/>
      <c r="R323" s="32"/>
      <c r="S323" s="32"/>
      <c r="T323" s="32"/>
      <c r="U323" s="32"/>
      <c r="V323" s="32"/>
      <c r="W323" s="32"/>
      <c r="X323" s="32"/>
      <c r="Y323" s="32"/>
      <c r="Z323" s="32"/>
    </row>
    <row r="324" spans="1:26" ht="12.75" customHeight="1" x14ac:dyDescent="0.2">
      <c r="A324" s="31"/>
      <c r="B324" s="31"/>
      <c r="C324" s="31"/>
      <c r="D324" s="31"/>
      <c r="E324" s="31"/>
      <c r="F324" s="31"/>
      <c r="G324" s="32"/>
      <c r="H324" s="32"/>
      <c r="I324" s="32"/>
      <c r="J324" s="32"/>
      <c r="K324" s="32"/>
      <c r="L324" s="32"/>
      <c r="M324" s="32"/>
      <c r="N324" s="32"/>
      <c r="O324" s="32"/>
      <c r="P324" s="32"/>
      <c r="Q324" s="32"/>
      <c r="R324" s="32"/>
      <c r="S324" s="32"/>
      <c r="T324" s="32"/>
      <c r="U324" s="32"/>
      <c r="V324" s="32"/>
      <c r="W324" s="32"/>
      <c r="X324" s="32"/>
      <c r="Y324" s="32"/>
      <c r="Z324" s="32"/>
    </row>
    <row r="325" spans="1:26" ht="12.75" customHeight="1" x14ac:dyDescent="0.2">
      <c r="A325" s="31"/>
      <c r="B325" s="31"/>
      <c r="C325" s="31"/>
      <c r="D325" s="31"/>
      <c r="E325" s="31"/>
      <c r="F325" s="31"/>
      <c r="G325" s="32"/>
      <c r="H325" s="32"/>
      <c r="I325" s="32"/>
      <c r="J325" s="32"/>
      <c r="K325" s="32"/>
      <c r="L325" s="32"/>
      <c r="M325" s="32"/>
      <c r="N325" s="32"/>
      <c r="O325" s="32"/>
      <c r="P325" s="32"/>
      <c r="Q325" s="32"/>
      <c r="R325" s="32"/>
      <c r="S325" s="32"/>
      <c r="T325" s="32"/>
      <c r="U325" s="32"/>
      <c r="V325" s="32"/>
      <c r="W325" s="32"/>
      <c r="X325" s="32"/>
      <c r="Y325" s="32"/>
      <c r="Z325" s="32"/>
    </row>
    <row r="326" spans="1:26" ht="12.75" customHeight="1" x14ac:dyDescent="0.2">
      <c r="A326" s="31"/>
      <c r="B326" s="31"/>
      <c r="C326" s="31"/>
      <c r="D326" s="31"/>
      <c r="E326" s="31"/>
      <c r="F326" s="31"/>
      <c r="G326" s="32"/>
      <c r="H326" s="32"/>
      <c r="I326" s="32"/>
      <c r="J326" s="32"/>
      <c r="K326" s="32"/>
      <c r="L326" s="32"/>
      <c r="M326" s="32"/>
      <c r="N326" s="32"/>
      <c r="O326" s="32"/>
      <c r="P326" s="32"/>
      <c r="Q326" s="32"/>
      <c r="R326" s="32"/>
      <c r="S326" s="32"/>
      <c r="T326" s="32"/>
      <c r="U326" s="32"/>
      <c r="V326" s="32"/>
      <c r="W326" s="32"/>
      <c r="X326" s="32"/>
      <c r="Y326" s="32"/>
      <c r="Z326" s="32"/>
    </row>
    <row r="327" spans="1:26" ht="12.75" customHeight="1" x14ac:dyDescent="0.2">
      <c r="A327" s="31"/>
      <c r="B327" s="31"/>
      <c r="C327" s="31"/>
      <c r="D327" s="31"/>
      <c r="E327" s="31"/>
      <c r="F327" s="31"/>
      <c r="G327" s="32"/>
      <c r="H327" s="32"/>
      <c r="I327" s="32"/>
      <c r="J327" s="32"/>
      <c r="K327" s="32"/>
      <c r="L327" s="32"/>
      <c r="M327" s="32"/>
      <c r="N327" s="32"/>
      <c r="O327" s="32"/>
      <c r="P327" s="32"/>
      <c r="Q327" s="32"/>
      <c r="R327" s="32"/>
      <c r="S327" s="32"/>
      <c r="T327" s="32"/>
      <c r="U327" s="32"/>
      <c r="V327" s="32"/>
      <c r="W327" s="32"/>
      <c r="X327" s="32"/>
      <c r="Y327" s="32"/>
      <c r="Z327" s="32"/>
    </row>
    <row r="328" spans="1:26" ht="12.75" customHeight="1" x14ac:dyDescent="0.2">
      <c r="A328" s="31"/>
      <c r="B328" s="31"/>
      <c r="C328" s="31"/>
      <c r="D328" s="31"/>
      <c r="E328" s="31"/>
      <c r="F328" s="31"/>
      <c r="G328" s="32"/>
      <c r="H328" s="32"/>
      <c r="I328" s="32"/>
      <c r="J328" s="32"/>
      <c r="K328" s="32"/>
      <c r="L328" s="32"/>
      <c r="M328" s="32"/>
      <c r="N328" s="32"/>
      <c r="O328" s="32"/>
      <c r="P328" s="32"/>
      <c r="Q328" s="32"/>
      <c r="R328" s="32"/>
      <c r="S328" s="32"/>
      <c r="T328" s="32"/>
      <c r="U328" s="32"/>
      <c r="V328" s="32"/>
      <c r="W328" s="32"/>
      <c r="X328" s="32"/>
      <c r="Y328" s="32"/>
      <c r="Z328" s="32"/>
    </row>
    <row r="329" spans="1:26" ht="12.75" customHeight="1" x14ac:dyDescent="0.2">
      <c r="A329" s="31"/>
      <c r="B329" s="31"/>
      <c r="C329" s="31"/>
      <c r="D329" s="31"/>
      <c r="E329" s="31"/>
      <c r="F329" s="31"/>
      <c r="G329" s="32"/>
      <c r="H329" s="32"/>
      <c r="I329" s="32"/>
      <c r="J329" s="32"/>
      <c r="K329" s="32"/>
      <c r="L329" s="32"/>
      <c r="M329" s="32"/>
      <c r="N329" s="32"/>
      <c r="O329" s="32"/>
      <c r="P329" s="32"/>
      <c r="Q329" s="32"/>
      <c r="R329" s="32"/>
      <c r="S329" s="32"/>
      <c r="T329" s="32"/>
      <c r="U329" s="32"/>
      <c r="V329" s="32"/>
      <c r="W329" s="32"/>
      <c r="X329" s="32"/>
      <c r="Y329" s="32"/>
      <c r="Z329" s="32"/>
    </row>
    <row r="330" spans="1:26" ht="12.75" customHeight="1" x14ac:dyDescent="0.2">
      <c r="A330" s="31"/>
      <c r="B330" s="31"/>
      <c r="C330" s="31"/>
      <c r="D330" s="31"/>
      <c r="E330" s="31"/>
      <c r="F330" s="31"/>
      <c r="G330" s="32"/>
      <c r="H330" s="32"/>
      <c r="I330" s="32"/>
      <c r="J330" s="32"/>
      <c r="K330" s="32"/>
      <c r="L330" s="32"/>
      <c r="M330" s="32"/>
      <c r="N330" s="32"/>
      <c r="O330" s="32"/>
      <c r="P330" s="32"/>
      <c r="Q330" s="32"/>
      <c r="R330" s="32"/>
      <c r="S330" s="32"/>
      <c r="T330" s="32"/>
      <c r="U330" s="32"/>
      <c r="V330" s="32"/>
      <c r="W330" s="32"/>
      <c r="X330" s="32"/>
      <c r="Y330" s="32"/>
      <c r="Z330" s="32"/>
    </row>
    <row r="331" spans="1:26" ht="12.75" customHeight="1" x14ac:dyDescent="0.2">
      <c r="A331" s="31"/>
      <c r="B331" s="31"/>
      <c r="C331" s="31"/>
      <c r="D331" s="31"/>
      <c r="E331" s="31"/>
      <c r="F331" s="31"/>
      <c r="G331" s="32"/>
      <c r="H331" s="32"/>
      <c r="I331" s="32"/>
      <c r="J331" s="32"/>
      <c r="K331" s="32"/>
      <c r="L331" s="32"/>
      <c r="M331" s="32"/>
      <c r="N331" s="32"/>
      <c r="O331" s="32"/>
      <c r="P331" s="32"/>
      <c r="Q331" s="32"/>
      <c r="R331" s="32"/>
      <c r="S331" s="32"/>
      <c r="T331" s="32"/>
      <c r="U331" s="32"/>
      <c r="V331" s="32"/>
      <c r="W331" s="32"/>
      <c r="X331" s="32"/>
      <c r="Y331" s="32"/>
      <c r="Z331" s="32"/>
    </row>
    <row r="332" spans="1:26" ht="12.75" customHeight="1" x14ac:dyDescent="0.2">
      <c r="A332" s="31"/>
      <c r="B332" s="31"/>
      <c r="C332" s="31"/>
      <c r="D332" s="31"/>
      <c r="E332" s="31"/>
      <c r="F332" s="31"/>
      <c r="G332" s="32"/>
      <c r="H332" s="32"/>
      <c r="I332" s="32"/>
      <c r="J332" s="32"/>
      <c r="K332" s="32"/>
      <c r="L332" s="32"/>
      <c r="M332" s="32"/>
      <c r="N332" s="32"/>
      <c r="O332" s="32"/>
      <c r="P332" s="32"/>
      <c r="Q332" s="32"/>
      <c r="R332" s="32"/>
      <c r="S332" s="32"/>
      <c r="T332" s="32"/>
      <c r="U332" s="32"/>
      <c r="V332" s="32"/>
      <c r="W332" s="32"/>
      <c r="X332" s="32"/>
      <c r="Y332" s="32"/>
      <c r="Z332" s="32"/>
    </row>
    <row r="333" spans="1:26" ht="12.75" customHeight="1" x14ac:dyDescent="0.2">
      <c r="A333" s="31"/>
      <c r="B333" s="31"/>
      <c r="C333" s="31"/>
      <c r="D333" s="31"/>
      <c r="E333" s="31"/>
      <c r="F333" s="31"/>
      <c r="G333" s="32"/>
      <c r="H333" s="32"/>
      <c r="I333" s="32"/>
      <c r="J333" s="32"/>
      <c r="K333" s="32"/>
      <c r="L333" s="32"/>
      <c r="M333" s="32"/>
      <c r="N333" s="32"/>
      <c r="O333" s="32"/>
      <c r="P333" s="32"/>
      <c r="Q333" s="32"/>
      <c r="R333" s="32"/>
      <c r="S333" s="32"/>
      <c r="T333" s="32"/>
      <c r="U333" s="32"/>
      <c r="V333" s="32"/>
      <c r="W333" s="32"/>
      <c r="X333" s="32"/>
      <c r="Y333" s="32"/>
      <c r="Z333" s="32"/>
    </row>
    <row r="334" spans="1:26" ht="12.75" customHeight="1" x14ac:dyDescent="0.2">
      <c r="A334" s="31"/>
      <c r="B334" s="31"/>
      <c r="C334" s="31"/>
      <c r="D334" s="31"/>
      <c r="E334" s="31"/>
      <c r="F334" s="31"/>
      <c r="G334" s="32"/>
      <c r="H334" s="32"/>
      <c r="I334" s="32"/>
      <c r="J334" s="32"/>
      <c r="K334" s="32"/>
      <c r="L334" s="32"/>
      <c r="M334" s="32"/>
      <c r="N334" s="32"/>
      <c r="O334" s="32"/>
      <c r="P334" s="32"/>
      <c r="Q334" s="32"/>
      <c r="R334" s="32"/>
      <c r="S334" s="32"/>
      <c r="T334" s="32"/>
      <c r="U334" s="32"/>
      <c r="V334" s="32"/>
      <c r="W334" s="32"/>
      <c r="X334" s="32"/>
      <c r="Y334" s="32"/>
      <c r="Z334" s="32"/>
    </row>
    <row r="335" spans="1:26" ht="12.75" customHeight="1" x14ac:dyDescent="0.2">
      <c r="A335" s="31"/>
      <c r="B335" s="31"/>
      <c r="C335" s="31"/>
      <c r="D335" s="31"/>
      <c r="E335" s="31"/>
      <c r="F335" s="31"/>
      <c r="G335" s="32"/>
      <c r="H335" s="32"/>
      <c r="I335" s="32"/>
      <c r="J335" s="32"/>
      <c r="K335" s="32"/>
      <c r="L335" s="32"/>
      <c r="M335" s="32"/>
      <c r="N335" s="32"/>
      <c r="O335" s="32"/>
      <c r="P335" s="32"/>
      <c r="Q335" s="32"/>
      <c r="R335" s="32"/>
      <c r="S335" s="32"/>
      <c r="T335" s="32"/>
      <c r="U335" s="32"/>
      <c r="V335" s="32"/>
      <c r="W335" s="32"/>
      <c r="X335" s="32"/>
      <c r="Y335" s="32"/>
      <c r="Z335" s="32"/>
    </row>
    <row r="336" spans="1:26" ht="12.75" customHeight="1" x14ac:dyDescent="0.2">
      <c r="A336" s="31"/>
      <c r="B336" s="31"/>
      <c r="C336" s="31"/>
      <c r="D336" s="31"/>
      <c r="E336" s="31"/>
      <c r="F336" s="31"/>
      <c r="G336" s="32"/>
      <c r="H336" s="32"/>
      <c r="I336" s="32"/>
      <c r="J336" s="32"/>
      <c r="K336" s="32"/>
      <c r="L336" s="32"/>
      <c r="M336" s="32"/>
      <c r="N336" s="32"/>
      <c r="O336" s="32"/>
      <c r="P336" s="32"/>
      <c r="Q336" s="32"/>
      <c r="R336" s="32"/>
      <c r="S336" s="32"/>
      <c r="T336" s="32"/>
      <c r="U336" s="32"/>
      <c r="V336" s="32"/>
      <c r="W336" s="32"/>
      <c r="X336" s="32"/>
      <c r="Y336" s="32"/>
      <c r="Z336" s="32"/>
    </row>
    <row r="337" spans="1:26" ht="12.75" customHeight="1" x14ac:dyDescent="0.2">
      <c r="A337" s="31"/>
      <c r="B337" s="31"/>
      <c r="C337" s="31"/>
      <c r="D337" s="31"/>
      <c r="E337" s="31"/>
      <c r="F337" s="31"/>
      <c r="G337" s="32"/>
      <c r="H337" s="32"/>
      <c r="I337" s="32"/>
      <c r="J337" s="32"/>
      <c r="K337" s="32"/>
      <c r="L337" s="32"/>
      <c r="M337" s="32"/>
      <c r="N337" s="32"/>
      <c r="O337" s="32"/>
      <c r="P337" s="32"/>
      <c r="Q337" s="32"/>
      <c r="R337" s="32"/>
      <c r="S337" s="32"/>
      <c r="T337" s="32"/>
      <c r="U337" s="32"/>
      <c r="V337" s="32"/>
      <c r="W337" s="32"/>
      <c r="X337" s="32"/>
      <c r="Y337" s="32"/>
      <c r="Z337" s="32"/>
    </row>
    <row r="338" spans="1:26" ht="12.75" customHeight="1" x14ac:dyDescent="0.2">
      <c r="A338" s="31"/>
      <c r="B338" s="31"/>
      <c r="C338" s="31"/>
      <c r="D338" s="31"/>
      <c r="E338" s="31"/>
      <c r="F338" s="31"/>
      <c r="G338" s="32"/>
      <c r="H338" s="32"/>
      <c r="I338" s="32"/>
      <c r="J338" s="32"/>
      <c r="K338" s="32"/>
      <c r="L338" s="32"/>
      <c r="M338" s="32"/>
      <c r="N338" s="32"/>
      <c r="O338" s="32"/>
      <c r="P338" s="32"/>
      <c r="Q338" s="32"/>
      <c r="R338" s="32"/>
      <c r="S338" s="32"/>
      <c r="T338" s="32"/>
      <c r="U338" s="32"/>
      <c r="V338" s="32"/>
      <c r="W338" s="32"/>
      <c r="X338" s="32"/>
      <c r="Y338" s="32"/>
      <c r="Z338" s="32"/>
    </row>
    <row r="339" spans="1:26" ht="12.75" customHeight="1" x14ac:dyDescent="0.2">
      <c r="A339" s="31"/>
      <c r="B339" s="31"/>
      <c r="C339" s="31"/>
      <c r="D339" s="31"/>
      <c r="E339" s="31"/>
      <c r="F339" s="31"/>
      <c r="G339" s="32"/>
      <c r="H339" s="32"/>
      <c r="I339" s="32"/>
      <c r="J339" s="32"/>
      <c r="K339" s="32"/>
      <c r="L339" s="32"/>
      <c r="M339" s="32"/>
      <c r="N339" s="32"/>
      <c r="O339" s="32"/>
      <c r="P339" s="32"/>
      <c r="Q339" s="32"/>
      <c r="R339" s="32"/>
      <c r="S339" s="32"/>
      <c r="T339" s="32"/>
      <c r="U339" s="32"/>
      <c r="V339" s="32"/>
      <c r="W339" s="32"/>
      <c r="X339" s="32"/>
      <c r="Y339" s="32"/>
      <c r="Z339" s="32"/>
    </row>
    <row r="340" spans="1:26" ht="12.75" customHeight="1" x14ac:dyDescent="0.2">
      <c r="A340" s="31"/>
      <c r="B340" s="31"/>
      <c r="C340" s="31"/>
      <c r="D340" s="31"/>
      <c r="E340" s="31"/>
      <c r="F340" s="31"/>
      <c r="G340" s="32"/>
      <c r="H340" s="32"/>
      <c r="I340" s="32"/>
      <c r="J340" s="32"/>
      <c r="K340" s="32"/>
      <c r="L340" s="32"/>
      <c r="M340" s="32"/>
      <c r="N340" s="32"/>
      <c r="O340" s="32"/>
      <c r="P340" s="32"/>
      <c r="Q340" s="32"/>
      <c r="R340" s="32"/>
      <c r="S340" s="32"/>
      <c r="T340" s="32"/>
      <c r="U340" s="32"/>
      <c r="V340" s="32"/>
      <c r="W340" s="32"/>
      <c r="X340" s="32"/>
      <c r="Y340" s="32"/>
      <c r="Z340" s="32"/>
    </row>
    <row r="341" spans="1:26" ht="12.75" customHeight="1" x14ac:dyDescent="0.2">
      <c r="A341" s="31"/>
      <c r="B341" s="31"/>
      <c r="C341" s="31"/>
      <c r="D341" s="31"/>
      <c r="E341" s="31"/>
      <c r="F341" s="31"/>
      <c r="G341" s="32"/>
      <c r="H341" s="32"/>
      <c r="I341" s="32"/>
      <c r="J341" s="32"/>
      <c r="K341" s="32"/>
      <c r="L341" s="32"/>
      <c r="M341" s="32"/>
      <c r="N341" s="32"/>
      <c r="O341" s="32"/>
      <c r="P341" s="32"/>
      <c r="Q341" s="32"/>
      <c r="R341" s="32"/>
      <c r="S341" s="32"/>
      <c r="T341" s="32"/>
      <c r="U341" s="32"/>
      <c r="V341" s="32"/>
      <c r="W341" s="32"/>
      <c r="X341" s="32"/>
      <c r="Y341" s="32"/>
      <c r="Z341" s="32"/>
    </row>
    <row r="342" spans="1:26" ht="12.75" customHeight="1" x14ac:dyDescent="0.2">
      <c r="A342" s="31"/>
      <c r="B342" s="31"/>
      <c r="C342" s="31"/>
      <c r="D342" s="31"/>
      <c r="E342" s="31"/>
      <c r="F342" s="31"/>
      <c r="G342" s="32"/>
      <c r="H342" s="32"/>
      <c r="I342" s="32"/>
      <c r="J342" s="32"/>
      <c r="K342" s="32"/>
      <c r="L342" s="32"/>
      <c r="M342" s="32"/>
      <c r="N342" s="32"/>
      <c r="O342" s="32"/>
      <c r="P342" s="32"/>
      <c r="Q342" s="32"/>
      <c r="R342" s="32"/>
      <c r="S342" s="32"/>
      <c r="T342" s="32"/>
      <c r="U342" s="32"/>
      <c r="V342" s="32"/>
      <c r="W342" s="32"/>
      <c r="X342" s="32"/>
      <c r="Y342" s="32"/>
      <c r="Z342" s="32"/>
    </row>
    <row r="343" spans="1:26" ht="12.75" customHeight="1" x14ac:dyDescent="0.2">
      <c r="A343" s="31"/>
      <c r="B343" s="31"/>
      <c r="C343" s="31"/>
      <c r="D343" s="31"/>
      <c r="E343" s="31"/>
      <c r="F343" s="31"/>
      <c r="G343" s="32"/>
      <c r="H343" s="32"/>
      <c r="I343" s="32"/>
      <c r="J343" s="32"/>
      <c r="K343" s="32"/>
      <c r="L343" s="32"/>
      <c r="M343" s="32"/>
      <c r="N343" s="32"/>
      <c r="O343" s="32"/>
      <c r="P343" s="32"/>
      <c r="Q343" s="32"/>
      <c r="R343" s="32"/>
      <c r="S343" s="32"/>
      <c r="T343" s="32"/>
      <c r="U343" s="32"/>
      <c r="V343" s="32"/>
      <c r="W343" s="32"/>
      <c r="X343" s="32"/>
      <c r="Y343" s="32"/>
      <c r="Z343" s="32"/>
    </row>
    <row r="344" spans="1:26" ht="12.75" customHeight="1" x14ac:dyDescent="0.2">
      <c r="A344" s="31"/>
      <c r="B344" s="31"/>
      <c r="C344" s="31"/>
      <c r="D344" s="31"/>
      <c r="E344" s="31"/>
      <c r="F344" s="31"/>
      <c r="G344" s="32"/>
      <c r="H344" s="32"/>
      <c r="I344" s="32"/>
      <c r="J344" s="32"/>
      <c r="K344" s="32"/>
      <c r="L344" s="32"/>
      <c r="M344" s="32"/>
      <c r="N344" s="32"/>
      <c r="O344" s="32"/>
      <c r="P344" s="32"/>
      <c r="Q344" s="32"/>
      <c r="R344" s="32"/>
      <c r="S344" s="32"/>
      <c r="T344" s="32"/>
      <c r="U344" s="32"/>
      <c r="V344" s="32"/>
      <c r="W344" s="32"/>
      <c r="X344" s="32"/>
      <c r="Y344" s="32"/>
      <c r="Z344" s="32"/>
    </row>
    <row r="345" spans="1:26" ht="12.75" customHeight="1" x14ac:dyDescent="0.2">
      <c r="A345" s="31"/>
      <c r="B345" s="31"/>
      <c r="C345" s="31"/>
      <c r="D345" s="31"/>
      <c r="E345" s="31"/>
      <c r="F345" s="31"/>
      <c r="G345" s="32"/>
      <c r="H345" s="32"/>
      <c r="I345" s="32"/>
      <c r="J345" s="32"/>
      <c r="K345" s="32"/>
      <c r="L345" s="32"/>
      <c r="M345" s="32"/>
      <c r="N345" s="32"/>
      <c r="O345" s="32"/>
      <c r="P345" s="32"/>
      <c r="Q345" s="32"/>
      <c r="R345" s="32"/>
      <c r="S345" s="32"/>
      <c r="T345" s="32"/>
      <c r="U345" s="32"/>
      <c r="V345" s="32"/>
      <c r="W345" s="32"/>
      <c r="X345" s="32"/>
      <c r="Y345" s="32"/>
      <c r="Z345" s="32"/>
    </row>
    <row r="346" spans="1:26" ht="12.75" customHeight="1" x14ac:dyDescent="0.2">
      <c r="A346" s="31"/>
      <c r="B346" s="31"/>
      <c r="C346" s="31"/>
      <c r="D346" s="31"/>
      <c r="E346" s="31"/>
      <c r="F346" s="31"/>
      <c r="G346" s="32"/>
      <c r="H346" s="32"/>
      <c r="I346" s="32"/>
      <c r="J346" s="32"/>
      <c r="K346" s="32"/>
      <c r="L346" s="32"/>
      <c r="M346" s="32"/>
      <c r="N346" s="32"/>
      <c r="O346" s="32"/>
      <c r="P346" s="32"/>
      <c r="Q346" s="32"/>
      <c r="R346" s="32"/>
      <c r="S346" s="32"/>
      <c r="T346" s="32"/>
      <c r="U346" s="32"/>
      <c r="V346" s="32"/>
      <c r="W346" s="32"/>
      <c r="X346" s="32"/>
      <c r="Y346" s="32"/>
      <c r="Z346" s="32"/>
    </row>
    <row r="347" spans="1:26" ht="12.75" customHeight="1" x14ac:dyDescent="0.2">
      <c r="A347" s="31"/>
      <c r="B347" s="31"/>
      <c r="C347" s="31"/>
      <c r="D347" s="31"/>
      <c r="E347" s="31"/>
      <c r="F347" s="31"/>
      <c r="G347" s="32"/>
      <c r="H347" s="32"/>
      <c r="I347" s="32"/>
      <c r="J347" s="32"/>
      <c r="K347" s="32"/>
      <c r="L347" s="32"/>
      <c r="M347" s="32"/>
      <c r="N347" s="32"/>
      <c r="O347" s="32"/>
      <c r="P347" s="32"/>
      <c r="Q347" s="32"/>
      <c r="R347" s="32"/>
      <c r="S347" s="32"/>
      <c r="T347" s="32"/>
      <c r="U347" s="32"/>
      <c r="V347" s="32"/>
      <c r="W347" s="32"/>
      <c r="X347" s="32"/>
      <c r="Y347" s="32"/>
      <c r="Z347" s="32"/>
    </row>
    <row r="348" spans="1:26" ht="12.75" customHeight="1" x14ac:dyDescent="0.2">
      <c r="A348" s="31"/>
      <c r="B348" s="31"/>
      <c r="C348" s="31"/>
      <c r="D348" s="31"/>
      <c r="E348" s="31"/>
      <c r="F348" s="31"/>
      <c r="G348" s="32"/>
      <c r="H348" s="32"/>
      <c r="I348" s="32"/>
      <c r="J348" s="32"/>
      <c r="K348" s="32"/>
      <c r="L348" s="32"/>
      <c r="M348" s="32"/>
      <c r="N348" s="32"/>
      <c r="O348" s="32"/>
      <c r="P348" s="32"/>
      <c r="Q348" s="32"/>
      <c r="R348" s="32"/>
      <c r="S348" s="32"/>
      <c r="T348" s="32"/>
      <c r="U348" s="32"/>
      <c r="V348" s="32"/>
      <c r="W348" s="32"/>
      <c r="X348" s="32"/>
      <c r="Y348" s="32"/>
      <c r="Z348" s="32"/>
    </row>
    <row r="349" spans="1:26" ht="12.75" customHeight="1" x14ac:dyDescent="0.2">
      <c r="A349" s="31"/>
      <c r="B349" s="31"/>
      <c r="C349" s="31"/>
      <c r="D349" s="31"/>
      <c r="E349" s="31"/>
      <c r="F349" s="31"/>
      <c r="G349" s="32"/>
      <c r="H349" s="32"/>
      <c r="I349" s="32"/>
      <c r="J349" s="32"/>
      <c r="K349" s="32"/>
      <c r="L349" s="32"/>
      <c r="M349" s="32"/>
      <c r="N349" s="32"/>
      <c r="O349" s="32"/>
      <c r="P349" s="32"/>
      <c r="Q349" s="32"/>
      <c r="R349" s="32"/>
      <c r="S349" s="32"/>
      <c r="T349" s="32"/>
      <c r="U349" s="32"/>
      <c r="V349" s="32"/>
      <c r="W349" s="32"/>
      <c r="X349" s="32"/>
      <c r="Y349" s="32"/>
      <c r="Z349" s="32"/>
    </row>
    <row r="350" spans="1:26" ht="12.75" customHeight="1" x14ac:dyDescent="0.2">
      <c r="A350" s="31"/>
      <c r="B350" s="31"/>
      <c r="C350" s="31"/>
      <c r="D350" s="31"/>
      <c r="E350" s="31"/>
      <c r="F350" s="31"/>
      <c r="G350" s="32"/>
      <c r="H350" s="32"/>
      <c r="I350" s="32"/>
      <c r="J350" s="32"/>
      <c r="K350" s="32"/>
      <c r="L350" s="32"/>
      <c r="M350" s="32"/>
      <c r="N350" s="32"/>
      <c r="O350" s="32"/>
      <c r="P350" s="32"/>
      <c r="Q350" s="32"/>
      <c r="R350" s="32"/>
      <c r="S350" s="32"/>
      <c r="T350" s="32"/>
      <c r="U350" s="32"/>
      <c r="V350" s="32"/>
      <c r="W350" s="32"/>
      <c r="X350" s="32"/>
      <c r="Y350" s="32"/>
      <c r="Z350" s="32"/>
    </row>
    <row r="351" spans="1:26" ht="12.75" customHeight="1" x14ac:dyDescent="0.2">
      <c r="A351" s="31"/>
      <c r="B351" s="31"/>
      <c r="C351" s="31"/>
      <c r="D351" s="31"/>
      <c r="E351" s="31"/>
      <c r="F351" s="31"/>
      <c r="G351" s="32"/>
      <c r="H351" s="32"/>
      <c r="I351" s="32"/>
      <c r="J351" s="32"/>
      <c r="K351" s="32"/>
      <c r="L351" s="32"/>
      <c r="M351" s="32"/>
      <c r="N351" s="32"/>
      <c r="O351" s="32"/>
      <c r="P351" s="32"/>
      <c r="Q351" s="32"/>
      <c r="R351" s="32"/>
      <c r="S351" s="32"/>
      <c r="T351" s="32"/>
      <c r="U351" s="32"/>
      <c r="V351" s="32"/>
      <c r="W351" s="32"/>
      <c r="X351" s="32"/>
      <c r="Y351" s="32"/>
      <c r="Z351" s="32"/>
    </row>
    <row r="352" spans="1:26" ht="12.75" customHeight="1" x14ac:dyDescent="0.2">
      <c r="A352" s="31"/>
      <c r="B352" s="31"/>
      <c r="C352" s="31"/>
      <c r="D352" s="31"/>
      <c r="E352" s="31"/>
      <c r="F352" s="31"/>
      <c r="G352" s="32"/>
      <c r="H352" s="32"/>
      <c r="I352" s="32"/>
      <c r="J352" s="32"/>
      <c r="K352" s="32"/>
      <c r="L352" s="32"/>
      <c r="M352" s="32"/>
      <c r="N352" s="32"/>
      <c r="O352" s="32"/>
      <c r="P352" s="32"/>
      <c r="Q352" s="32"/>
      <c r="R352" s="32"/>
      <c r="S352" s="32"/>
      <c r="T352" s="32"/>
      <c r="U352" s="32"/>
      <c r="V352" s="32"/>
      <c r="W352" s="32"/>
      <c r="X352" s="32"/>
      <c r="Y352" s="32"/>
      <c r="Z352" s="32"/>
    </row>
    <row r="353" spans="1:26" ht="12.75" customHeight="1" x14ac:dyDescent="0.2">
      <c r="A353" s="31"/>
      <c r="B353" s="31"/>
      <c r="C353" s="31"/>
      <c r="D353" s="31"/>
      <c r="E353" s="31"/>
      <c r="F353" s="31"/>
      <c r="G353" s="32"/>
      <c r="H353" s="32"/>
      <c r="I353" s="32"/>
      <c r="J353" s="32"/>
      <c r="K353" s="32"/>
      <c r="L353" s="32"/>
      <c r="M353" s="32"/>
      <c r="N353" s="32"/>
      <c r="O353" s="32"/>
      <c r="P353" s="32"/>
      <c r="Q353" s="32"/>
      <c r="R353" s="32"/>
      <c r="S353" s="32"/>
      <c r="T353" s="32"/>
      <c r="U353" s="32"/>
      <c r="V353" s="32"/>
      <c r="W353" s="32"/>
      <c r="X353" s="32"/>
      <c r="Y353" s="32"/>
      <c r="Z353" s="32"/>
    </row>
    <row r="354" spans="1:26" ht="12.75" customHeight="1" x14ac:dyDescent="0.2">
      <c r="A354" s="31"/>
      <c r="B354" s="31"/>
      <c r="C354" s="31"/>
      <c r="D354" s="31"/>
      <c r="E354" s="31"/>
      <c r="F354" s="31"/>
      <c r="G354" s="32"/>
      <c r="H354" s="32"/>
      <c r="I354" s="32"/>
      <c r="J354" s="32"/>
      <c r="K354" s="32"/>
      <c r="L354" s="32"/>
      <c r="M354" s="32"/>
      <c r="N354" s="32"/>
      <c r="O354" s="32"/>
      <c r="P354" s="32"/>
      <c r="Q354" s="32"/>
      <c r="R354" s="32"/>
      <c r="S354" s="32"/>
      <c r="T354" s="32"/>
      <c r="U354" s="32"/>
      <c r="V354" s="32"/>
      <c r="W354" s="32"/>
      <c r="X354" s="32"/>
      <c r="Y354" s="32"/>
      <c r="Z354" s="32"/>
    </row>
    <row r="355" spans="1:26" ht="12.75" customHeight="1" x14ac:dyDescent="0.2">
      <c r="A355" s="31"/>
      <c r="B355" s="31"/>
      <c r="C355" s="31"/>
      <c r="D355" s="31"/>
      <c r="E355" s="31"/>
      <c r="F355" s="31"/>
      <c r="G355" s="32"/>
      <c r="H355" s="32"/>
      <c r="I355" s="32"/>
      <c r="J355" s="32"/>
      <c r="K355" s="32"/>
      <c r="L355" s="32"/>
      <c r="M355" s="32"/>
      <c r="N355" s="32"/>
      <c r="O355" s="32"/>
      <c r="P355" s="32"/>
      <c r="Q355" s="32"/>
      <c r="R355" s="32"/>
      <c r="S355" s="32"/>
      <c r="T355" s="32"/>
      <c r="U355" s="32"/>
      <c r="V355" s="32"/>
      <c r="W355" s="32"/>
      <c r="X355" s="32"/>
      <c r="Y355" s="32"/>
      <c r="Z355" s="32"/>
    </row>
    <row r="356" spans="1:26" ht="12.75" customHeight="1" x14ac:dyDescent="0.2">
      <c r="A356" s="31"/>
      <c r="B356" s="31"/>
      <c r="C356" s="31"/>
      <c r="D356" s="31"/>
      <c r="E356" s="31"/>
      <c r="F356" s="31"/>
      <c r="G356" s="32"/>
      <c r="H356" s="32"/>
      <c r="I356" s="32"/>
      <c r="J356" s="32"/>
      <c r="K356" s="32"/>
      <c r="L356" s="32"/>
      <c r="M356" s="32"/>
      <c r="N356" s="32"/>
      <c r="O356" s="32"/>
      <c r="P356" s="32"/>
      <c r="Q356" s="32"/>
      <c r="R356" s="32"/>
      <c r="S356" s="32"/>
      <c r="T356" s="32"/>
      <c r="U356" s="32"/>
      <c r="V356" s="32"/>
      <c r="W356" s="32"/>
      <c r="X356" s="32"/>
      <c r="Y356" s="32"/>
      <c r="Z356" s="32"/>
    </row>
    <row r="357" spans="1:26" ht="12.75" customHeight="1" x14ac:dyDescent="0.2">
      <c r="A357" s="31"/>
      <c r="B357" s="31"/>
      <c r="C357" s="31"/>
      <c r="D357" s="31"/>
      <c r="E357" s="31"/>
      <c r="F357" s="31"/>
      <c r="G357" s="32"/>
      <c r="H357" s="32"/>
      <c r="I357" s="32"/>
      <c r="J357" s="32"/>
      <c r="K357" s="32"/>
      <c r="L357" s="32"/>
      <c r="M357" s="32"/>
      <c r="N357" s="32"/>
      <c r="O357" s="32"/>
      <c r="P357" s="32"/>
      <c r="Q357" s="32"/>
      <c r="R357" s="32"/>
      <c r="S357" s="32"/>
      <c r="T357" s="32"/>
      <c r="U357" s="32"/>
      <c r="V357" s="32"/>
      <c r="W357" s="32"/>
      <c r="X357" s="32"/>
      <c r="Y357" s="32"/>
      <c r="Z357" s="32"/>
    </row>
    <row r="358" spans="1:26" ht="12.75" customHeight="1" x14ac:dyDescent="0.2">
      <c r="A358" s="31"/>
      <c r="B358" s="31"/>
      <c r="C358" s="31"/>
      <c r="D358" s="31"/>
      <c r="E358" s="31"/>
      <c r="F358" s="31"/>
      <c r="G358" s="32"/>
      <c r="H358" s="32"/>
      <c r="I358" s="32"/>
      <c r="J358" s="32"/>
      <c r="K358" s="32"/>
      <c r="L358" s="32"/>
      <c r="M358" s="32"/>
      <c r="N358" s="32"/>
      <c r="O358" s="32"/>
      <c r="P358" s="32"/>
      <c r="Q358" s="32"/>
      <c r="R358" s="32"/>
      <c r="S358" s="32"/>
      <c r="T358" s="32"/>
      <c r="U358" s="32"/>
      <c r="V358" s="32"/>
      <c r="W358" s="32"/>
      <c r="X358" s="32"/>
      <c r="Y358" s="32"/>
      <c r="Z358" s="32"/>
    </row>
    <row r="359" spans="1:26" ht="12.75" customHeight="1" x14ac:dyDescent="0.2">
      <c r="A359" s="31"/>
      <c r="B359" s="31"/>
      <c r="C359" s="31"/>
      <c r="D359" s="31"/>
      <c r="E359" s="31"/>
      <c r="F359" s="31"/>
      <c r="G359" s="32"/>
      <c r="H359" s="32"/>
      <c r="I359" s="32"/>
      <c r="J359" s="32"/>
      <c r="K359" s="32"/>
      <c r="L359" s="32"/>
      <c r="M359" s="32"/>
      <c r="N359" s="32"/>
      <c r="O359" s="32"/>
      <c r="P359" s="32"/>
      <c r="Q359" s="32"/>
      <c r="R359" s="32"/>
      <c r="S359" s="32"/>
      <c r="T359" s="32"/>
      <c r="U359" s="32"/>
      <c r="V359" s="32"/>
      <c r="W359" s="32"/>
      <c r="X359" s="32"/>
      <c r="Y359" s="32"/>
      <c r="Z359" s="32"/>
    </row>
    <row r="360" spans="1:26" ht="12.75" customHeight="1" x14ac:dyDescent="0.2">
      <c r="A360" s="31"/>
      <c r="B360" s="31"/>
      <c r="C360" s="31"/>
      <c r="D360" s="31"/>
      <c r="E360" s="31"/>
      <c r="F360" s="31"/>
      <c r="G360" s="32"/>
      <c r="H360" s="32"/>
      <c r="I360" s="32"/>
      <c r="J360" s="32"/>
      <c r="K360" s="32"/>
      <c r="L360" s="32"/>
      <c r="M360" s="32"/>
      <c r="N360" s="32"/>
      <c r="O360" s="32"/>
      <c r="P360" s="32"/>
      <c r="Q360" s="32"/>
      <c r="R360" s="32"/>
      <c r="S360" s="32"/>
      <c r="T360" s="32"/>
      <c r="U360" s="32"/>
      <c r="V360" s="32"/>
      <c r="W360" s="32"/>
      <c r="X360" s="32"/>
      <c r="Y360" s="32"/>
      <c r="Z360" s="32"/>
    </row>
    <row r="361" spans="1:26" ht="12.75" customHeight="1" x14ac:dyDescent="0.2">
      <c r="A361" s="31"/>
      <c r="B361" s="31"/>
      <c r="C361" s="31"/>
      <c r="D361" s="31"/>
      <c r="E361" s="31"/>
      <c r="F361" s="31"/>
      <c r="G361" s="32"/>
      <c r="H361" s="32"/>
      <c r="I361" s="32"/>
      <c r="J361" s="32"/>
      <c r="K361" s="32"/>
      <c r="L361" s="32"/>
      <c r="M361" s="32"/>
      <c r="N361" s="32"/>
      <c r="O361" s="32"/>
      <c r="P361" s="32"/>
      <c r="Q361" s="32"/>
      <c r="R361" s="32"/>
      <c r="S361" s="32"/>
      <c r="T361" s="32"/>
      <c r="U361" s="32"/>
      <c r="V361" s="32"/>
      <c r="W361" s="32"/>
      <c r="X361" s="32"/>
      <c r="Y361" s="32"/>
      <c r="Z361" s="32"/>
    </row>
    <row r="362" spans="1:26" ht="12.75" customHeight="1" x14ac:dyDescent="0.2">
      <c r="A362" s="31"/>
      <c r="B362" s="31"/>
      <c r="C362" s="31"/>
      <c r="D362" s="31"/>
      <c r="E362" s="31"/>
      <c r="F362" s="31"/>
      <c r="G362" s="32"/>
      <c r="H362" s="32"/>
      <c r="I362" s="32"/>
      <c r="J362" s="32"/>
      <c r="K362" s="32"/>
      <c r="L362" s="32"/>
      <c r="M362" s="32"/>
      <c r="N362" s="32"/>
      <c r="O362" s="32"/>
      <c r="P362" s="32"/>
      <c r="Q362" s="32"/>
      <c r="R362" s="32"/>
      <c r="S362" s="32"/>
      <c r="T362" s="32"/>
      <c r="U362" s="32"/>
      <c r="V362" s="32"/>
      <c r="W362" s="32"/>
      <c r="X362" s="32"/>
      <c r="Y362" s="32"/>
      <c r="Z362" s="32"/>
    </row>
    <row r="363" spans="1:26" ht="12.75" customHeight="1" x14ac:dyDescent="0.2">
      <c r="A363" s="31"/>
      <c r="B363" s="31"/>
      <c r="C363" s="31"/>
      <c r="D363" s="31"/>
      <c r="E363" s="31"/>
      <c r="F363" s="31"/>
      <c r="G363" s="32"/>
      <c r="H363" s="32"/>
      <c r="I363" s="32"/>
      <c r="J363" s="32"/>
      <c r="K363" s="32"/>
      <c r="L363" s="32"/>
      <c r="M363" s="32"/>
      <c r="N363" s="32"/>
      <c r="O363" s="32"/>
      <c r="P363" s="32"/>
      <c r="Q363" s="32"/>
      <c r="R363" s="32"/>
      <c r="S363" s="32"/>
      <c r="T363" s="32"/>
      <c r="U363" s="32"/>
      <c r="V363" s="32"/>
      <c r="W363" s="32"/>
      <c r="X363" s="32"/>
      <c r="Y363" s="32"/>
      <c r="Z363" s="32"/>
    </row>
    <row r="364" spans="1:26" ht="12.75" customHeight="1" x14ac:dyDescent="0.2">
      <c r="A364" s="31"/>
      <c r="B364" s="31"/>
      <c r="C364" s="31"/>
      <c r="D364" s="31"/>
      <c r="E364" s="31"/>
      <c r="F364" s="31"/>
      <c r="G364" s="32"/>
      <c r="H364" s="32"/>
      <c r="I364" s="32"/>
      <c r="J364" s="32"/>
      <c r="K364" s="32"/>
      <c r="L364" s="32"/>
      <c r="M364" s="32"/>
      <c r="N364" s="32"/>
      <c r="O364" s="32"/>
      <c r="P364" s="32"/>
      <c r="Q364" s="32"/>
      <c r="R364" s="32"/>
      <c r="S364" s="32"/>
      <c r="T364" s="32"/>
      <c r="U364" s="32"/>
      <c r="V364" s="32"/>
      <c r="W364" s="32"/>
      <c r="X364" s="32"/>
      <c r="Y364" s="32"/>
      <c r="Z364" s="32"/>
    </row>
    <row r="365" spans="1:26" ht="12.75" customHeight="1" x14ac:dyDescent="0.2">
      <c r="A365" s="31"/>
      <c r="B365" s="31"/>
      <c r="C365" s="31"/>
      <c r="D365" s="31"/>
      <c r="E365" s="31"/>
      <c r="F365" s="31"/>
      <c r="G365" s="32"/>
      <c r="H365" s="32"/>
      <c r="I365" s="32"/>
      <c r="J365" s="32"/>
      <c r="K365" s="32"/>
      <c r="L365" s="32"/>
      <c r="M365" s="32"/>
      <c r="N365" s="32"/>
      <c r="O365" s="32"/>
      <c r="P365" s="32"/>
      <c r="Q365" s="32"/>
      <c r="R365" s="32"/>
      <c r="S365" s="32"/>
      <c r="T365" s="32"/>
      <c r="U365" s="32"/>
      <c r="V365" s="32"/>
      <c r="W365" s="32"/>
      <c r="X365" s="32"/>
      <c r="Y365" s="32"/>
      <c r="Z365" s="32"/>
    </row>
    <row r="366" spans="1:26" ht="12.75" customHeight="1" x14ac:dyDescent="0.2">
      <c r="A366" s="31"/>
      <c r="B366" s="31"/>
      <c r="C366" s="31"/>
      <c r="D366" s="31"/>
      <c r="E366" s="31"/>
      <c r="F366" s="31"/>
      <c r="G366" s="32"/>
      <c r="H366" s="32"/>
      <c r="I366" s="32"/>
      <c r="J366" s="32"/>
      <c r="K366" s="32"/>
      <c r="L366" s="32"/>
      <c r="M366" s="32"/>
      <c r="N366" s="32"/>
      <c r="O366" s="32"/>
      <c r="P366" s="32"/>
      <c r="Q366" s="32"/>
      <c r="R366" s="32"/>
      <c r="S366" s="32"/>
      <c r="T366" s="32"/>
      <c r="U366" s="32"/>
      <c r="V366" s="32"/>
      <c r="W366" s="32"/>
      <c r="X366" s="32"/>
      <c r="Y366" s="32"/>
      <c r="Z366" s="32"/>
    </row>
    <row r="367" spans="1:26" ht="12.75" customHeight="1" x14ac:dyDescent="0.2">
      <c r="A367" s="31"/>
      <c r="B367" s="31"/>
      <c r="C367" s="31"/>
      <c r="D367" s="31"/>
      <c r="E367" s="31"/>
      <c r="F367" s="31"/>
      <c r="G367" s="32"/>
      <c r="H367" s="32"/>
      <c r="I367" s="32"/>
      <c r="J367" s="32"/>
      <c r="K367" s="32"/>
      <c r="L367" s="32"/>
      <c r="M367" s="32"/>
      <c r="N367" s="32"/>
      <c r="O367" s="32"/>
      <c r="P367" s="32"/>
      <c r="Q367" s="32"/>
      <c r="R367" s="32"/>
      <c r="S367" s="32"/>
      <c r="T367" s="32"/>
      <c r="U367" s="32"/>
      <c r="V367" s="32"/>
      <c r="W367" s="32"/>
      <c r="X367" s="32"/>
      <c r="Y367" s="32"/>
      <c r="Z367" s="32"/>
    </row>
    <row r="368" spans="1:26" ht="12.75" customHeight="1" x14ac:dyDescent="0.2">
      <c r="A368" s="31"/>
      <c r="B368" s="31"/>
      <c r="C368" s="31"/>
      <c r="D368" s="31"/>
      <c r="E368" s="31"/>
      <c r="F368" s="31"/>
      <c r="G368" s="32"/>
      <c r="H368" s="32"/>
      <c r="I368" s="32"/>
      <c r="J368" s="32"/>
      <c r="K368" s="32"/>
      <c r="L368" s="32"/>
      <c r="M368" s="32"/>
      <c r="N368" s="32"/>
      <c r="O368" s="32"/>
      <c r="P368" s="32"/>
      <c r="Q368" s="32"/>
      <c r="R368" s="32"/>
      <c r="S368" s="32"/>
      <c r="T368" s="32"/>
      <c r="U368" s="32"/>
      <c r="V368" s="32"/>
      <c r="W368" s="32"/>
      <c r="X368" s="32"/>
      <c r="Y368" s="32"/>
      <c r="Z368" s="32"/>
    </row>
    <row r="369" spans="1:26" ht="12.75" customHeight="1" x14ac:dyDescent="0.2">
      <c r="A369" s="31"/>
      <c r="B369" s="31"/>
      <c r="C369" s="31"/>
      <c r="D369" s="31"/>
      <c r="E369" s="31"/>
      <c r="F369" s="31"/>
      <c r="G369" s="32"/>
      <c r="H369" s="32"/>
      <c r="I369" s="32"/>
      <c r="J369" s="32"/>
      <c r="K369" s="32"/>
      <c r="L369" s="32"/>
      <c r="M369" s="32"/>
      <c r="N369" s="32"/>
      <c r="O369" s="32"/>
      <c r="P369" s="32"/>
      <c r="Q369" s="32"/>
      <c r="R369" s="32"/>
      <c r="S369" s="32"/>
      <c r="T369" s="32"/>
      <c r="U369" s="32"/>
      <c r="V369" s="32"/>
      <c r="W369" s="32"/>
      <c r="X369" s="32"/>
      <c r="Y369" s="32"/>
      <c r="Z369" s="32"/>
    </row>
    <row r="370" spans="1:26" ht="12.75" customHeight="1" x14ac:dyDescent="0.2">
      <c r="A370" s="31"/>
      <c r="B370" s="31"/>
      <c r="C370" s="31"/>
      <c r="D370" s="31"/>
      <c r="E370" s="31"/>
      <c r="F370" s="31"/>
      <c r="G370" s="32"/>
      <c r="H370" s="32"/>
      <c r="I370" s="32"/>
      <c r="J370" s="32"/>
      <c r="K370" s="32"/>
      <c r="L370" s="32"/>
      <c r="M370" s="32"/>
      <c r="N370" s="32"/>
      <c r="O370" s="32"/>
      <c r="P370" s="32"/>
      <c r="Q370" s="32"/>
      <c r="R370" s="32"/>
      <c r="S370" s="32"/>
      <c r="T370" s="32"/>
      <c r="U370" s="32"/>
      <c r="V370" s="32"/>
      <c r="W370" s="32"/>
      <c r="X370" s="32"/>
      <c r="Y370" s="32"/>
      <c r="Z370" s="32"/>
    </row>
    <row r="371" spans="1:26" ht="12.75" customHeight="1" x14ac:dyDescent="0.2">
      <c r="A371" s="31"/>
      <c r="B371" s="31"/>
      <c r="C371" s="31"/>
      <c r="D371" s="31"/>
      <c r="E371" s="31"/>
      <c r="F371" s="31"/>
      <c r="G371" s="32"/>
      <c r="H371" s="32"/>
      <c r="I371" s="32"/>
      <c r="J371" s="32"/>
      <c r="K371" s="32"/>
      <c r="L371" s="32"/>
      <c r="M371" s="32"/>
      <c r="N371" s="32"/>
      <c r="O371" s="32"/>
      <c r="P371" s="32"/>
      <c r="Q371" s="32"/>
      <c r="R371" s="32"/>
      <c r="S371" s="32"/>
      <c r="T371" s="32"/>
      <c r="U371" s="32"/>
      <c r="V371" s="32"/>
      <c r="W371" s="32"/>
      <c r="X371" s="32"/>
      <c r="Y371" s="32"/>
      <c r="Z371" s="32"/>
    </row>
    <row r="372" spans="1:26" ht="12.75" customHeight="1" x14ac:dyDescent="0.2">
      <c r="A372" s="31"/>
      <c r="B372" s="31"/>
      <c r="C372" s="31"/>
      <c r="D372" s="31"/>
      <c r="E372" s="31"/>
      <c r="F372" s="31"/>
      <c r="G372" s="32"/>
      <c r="H372" s="32"/>
      <c r="I372" s="32"/>
      <c r="J372" s="32"/>
      <c r="K372" s="32"/>
      <c r="L372" s="32"/>
      <c r="M372" s="32"/>
      <c r="N372" s="32"/>
      <c r="O372" s="32"/>
      <c r="P372" s="32"/>
      <c r="Q372" s="32"/>
      <c r="R372" s="32"/>
      <c r="S372" s="32"/>
      <c r="T372" s="32"/>
      <c r="U372" s="32"/>
      <c r="V372" s="32"/>
      <c r="W372" s="32"/>
      <c r="X372" s="32"/>
      <c r="Y372" s="32"/>
      <c r="Z372" s="32"/>
    </row>
    <row r="373" spans="1:26" ht="12.75" customHeight="1" x14ac:dyDescent="0.2">
      <c r="A373" s="31"/>
      <c r="B373" s="31"/>
      <c r="C373" s="31"/>
      <c r="D373" s="31"/>
      <c r="E373" s="31"/>
      <c r="F373" s="31"/>
      <c r="G373" s="32"/>
      <c r="H373" s="32"/>
      <c r="I373" s="32"/>
      <c r="J373" s="32"/>
      <c r="K373" s="32"/>
      <c r="L373" s="32"/>
      <c r="M373" s="32"/>
      <c r="N373" s="32"/>
      <c r="O373" s="32"/>
      <c r="P373" s="32"/>
      <c r="Q373" s="32"/>
      <c r="R373" s="32"/>
      <c r="S373" s="32"/>
      <c r="T373" s="32"/>
      <c r="U373" s="32"/>
      <c r="V373" s="32"/>
      <c r="W373" s="32"/>
      <c r="X373" s="32"/>
      <c r="Y373" s="32"/>
      <c r="Z373" s="32"/>
    </row>
    <row r="374" spans="1:26" ht="12.75" customHeight="1" x14ac:dyDescent="0.2">
      <c r="A374" s="31"/>
      <c r="B374" s="31"/>
      <c r="C374" s="31"/>
      <c r="D374" s="31"/>
      <c r="E374" s="31"/>
      <c r="F374" s="31"/>
      <c r="G374" s="32"/>
      <c r="H374" s="32"/>
      <c r="I374" s="32"/>
      <c r="J374" s="32"/>
      <c r="K374" s="32"/>
      <c r="L374" s="32"/>
      <c r="M374" s="32"/>
      <c r="N374" s="32"/>
      <c r="O374" s="32"/>
      <c r="P374" s="32"/>
      <c r="Q374" s="32"/>
      <c r="R374" s="32"/>
      <c r="S374" s="32"/>
      <c r="T374" s="32"/>
      <c r="U374" s="32"/>
      <c r="V374" s="32"/>
      <c r="W374" s="32"/>
      <c r="X374" s="32"/>
      <c r="Y374" s="32"/>
      <c r="Z374" s="32"/>
    </row>
    <row r="375" spans="1:26" ht="12.75" customHeight="1" x14ac:dyDescent="0.2">
      <c r="A375" s="31"/>
      <c r="B375" s="31"/>
      <c r="C375" s="31"/>
      <c r="D375" s="31"/>
      <c r="E375" s="31"/>
      <c r="F375" s="31"/>
      <c r="G375" s="32"/>
      <c r="H375" s="32"/>
      <c r="I375" s="32"/>
      <c r="J375" s="32"/>
      <c r="K375" s="32"/>
      <c r="L375" s="32"/>
      <c r="M375" s="32"/>
      <c r="N375" s="32"/>
      <c r="O375" s="32"/>
      <c r="P375" s="32"/>
      <c r="Q375" s="32"/>
      <c r="R375" s="32"/>
      <c r="S375" s="32"/>
      <c r="T375" s="32"/>
      <c r="U375" s="32"/>
      <c r="V375" s="32"/>
      <c r="W375" s="32"/>
      <c r="X375" s="32"/>
      <c r="Y375" s="32"/>
      <c r="Z375" s="32"/>
    </row>
    <row r="376" spans="1:26" ht="12.75" customHeight="1" x14ac:dyDescent="0.2">
      <c r="A376" s="31"/>
      <c r="B376" s="31"/>
      <c r="C376" s="31"/>
      <c r="D376" s="31"/>
      <c r="E376" s="31"/>
      <c r="F376" s="31"/>
      <c r="G376" s="32"/>
      <c r="H376" s="32"/>
      <c r="I376" s="32"/>
      <c r="J376" s="32"/>
      <c r="K376" s="32"/>
      <c r="L376" s="32"/>
      <c r="M376" s="32"/>
      <c r="N376" s="32"/>
      <c r="O376" s="32"/>
      <c r="P376" s="32"/>
      <c r="Q376" s="32"/>
      <c r="R376" s="32"/>
      <c r="S376" s="32"/>
      <c r="T376" s="32"/>
      <c r="U376" s="32"/>
      <c r="V376" s="32"/>
      <c r="W376" s="32"/>
      <c r="X376" s="32"/>
      <c r="Y376" s="32"/>
      <c r="Z376" s="32"/>
    </row>
    <row r="377" spans="1:26" ht="12.75" customHeight="1" x14ac:dyDescent="0.2">
      <c r="A377" s="31"/>
      <c r="B377" s="31"/>
      <c r="C377" s="31"/>
      <c r="D377" s="31"/>
      <c r="E377" s="31"/>
      <c r="F377" s="31"/>
      <c r="G377" s="32"/>
      <c r="H377" s="32"/>
      <c r="I377" s="32"/>
      <c r="J377" s="32"/>
      <c r="K377" s="32"/>
      <c r="L377" s="32"/>
      <c r="M377" s="32"/>
      <c r="N377" s="32"/>
      <c r="O377" s="32"/>
      <c r="P377" s="32"/>
      <c r="Q377" s="32"/>
      <c r="R377" s="32"/>
      <c r="S377" s="32"/>
      <c r="T377" s="32"/>
      <c r="U377" s="32"/>
      <c r="V377" s="32"/>
      <c r="W377" s="32"/>
      <c r="X377" s="32"/>
      <c r="Y377" s="32"/>
      <c r="Z377" s="32"/>
    </row>
    <row r="378" spans="1:26" ht="12.75" customHeight="1" x14ac:dyDescent="0.2">
      <c r="A378" s="31"/>
      <c r="B378" s="31"/>
      <c r="C378" s="31"/>
      <c r="D378" s="31"/>
      <c r="E378" s="31"/>
      <c r="F378" s="31"/>
      <c r="G378" s="32"/>
      <c r="H378" s="32"/>
      <c r="I378" s="32"/>
      <c r="J378" s="32"/>
      <c r="K378" s="32"/>
      <c r="L378" s="32"/>
      <c r="M378" s="32"/>
      <c r="N378" s="32"/>
      <c r="O378" s="32"/>
      <c r="P378" s="32"/>
      <c r="Q378" s="32"/>
      <c r="R378" s="32"/>
      <c r="S378" s="32"/>
      <c r="T378" s="32"/>
      <c r="U378" s="32"/>
      <c r="V378" s="32"/>
      <c r="W378" s="32"/>
      <c r="X378" s="32"/>
      <c r="Y378" s="32"/>
      <c r="Z378" s="32"/>
    </row>
    <row r="379" spans="1:26" ht="12.75" customHeight="1" x14ac:dyDescent="0.2">
      <c r="A379" s="31"/>
      <c r="B379" s="31"/>
      <c r="C379" s="31"/>
      <c r="D379" s="31"/>
      <c r="E379" s="31"/>
      <c r="F379" s="31"/>
      <c r="G379" s="32"/>
      <c r="H379" s="32"/>
      <c r="I379" s="32"/>
      <c r="J379" s="32"/>
      <c r="K379" s="32"/>
      <c r="L379" s="32"/>
      <c r="M379" s="32"/>
      <c r="N379" s="32"/>
      <c r="O379" s="32"/>
      <c r="P379" s="32"/>
      <c r="Q379" s="32"/>
      <c r="R379" s="32"/>
      <c r="S379" s="32"/>
      <c r="T379" s="32"/>
      <c r="U379" s="32"/>
      <c r="V379" s="32"/>
      <c r="W379" s="32"/>
      <c r="X379" s="32"/>
      <c r="Y379" s="32"/>
      <c r="Z379" s="32"/>
    </row>
    <row r="380" spans="1:26" ht="12.75" customHeight="1" x14ac:dyDescent="0.2">
      <c r="A380" s="31"/>
      <c r="B380" s="31"/>
      <c r="C380" s="31"/>
      <c r="D380" s="31"/>
      <c r="E380" s="31"/>
      <c r="F380" s="31"/>
      <c r="G380" s="32"/>
      <c r="H380" s="32"/>
      <c r="I380" s="32"/>
      <c r="J380" s="32"/>
      <c r="K380" s="32"/>
      <c r="L380" s="32"/>
      <c r="M380" s="32"/>
      <c r="N380" s="32"/>
      <c r="O380" s="32"/>
      <c r="P380" s="32"/>
      <c r="Q380" s="32"/>
      <c r="R380" s="32"/>
      <c r="S380" s="32"/>
      <c r="T380" s="32"/>
      <c r="U380" s="32"/>
      <c r="V380" s="32"/>
      <c r="W380" s="32"/>
      <c r="X380" s="32"/>
      <c r="Y380" s="32"/>
      <c r="Z380" s="32"/>
    </row>
    <row r="381" spans="1:26" ht="12.75" customHeight="1" x14ac:dyDescent="0.2">
      <c r="A381" s="31"/>
      <c r="B381" s="31"/>
      <c r="C381" s="31"/>
      <c r="D381" s="31"/>
      <c r="E381" s="31"/>
      <c r="F381" s="31"/>
      <c r="G381" s="32"/>
      <c r="H381" s="32"/>
      <c r="I381" s="32"/>
      <c r="J381" s="32"/>
      <c r="K381" s="32"/>
      <c r="L381" s="32"/>
      <c r="M381" s="32"/>
      <c r="N381" s="32"/>
      <c r="O381" s="32"/>
      <c r="P381" s="32"/>
      <c r="Q381" s="32"/>
      <c r="R381" s="32"/>
      <c r="S381" s="32"/>
      <c r="T381" s="32"/>
      <c r="U381" s="32"/>
      <c r="V381" s="32"/>
      <c r="W381" s="32"/>
      <c r="X381" s="32"/>
      <c r="Y381" s="32"/>
      <c r="Z381" s="32"/>
    </row>
    <row r="382" spans="1:26" ht="12.75" customHeight="1" x14ac:dyDescent="0.2">
      <c r="A382" s="31"/>
      <c r="B382" s="31"/>
      <c r="C382" s="31"/>
      <c r="D382" s="31"/>
      <c r="E382" s="31"/>
      <c r="F382" s="31"/>
      <c r="G382" s="32"/>
      <c r="H382" s="32"/>
      <c r="I382" s="32"/>
      <c r="J382" s="32"/>
      <c r="K382" s="32"/>
      <c r="L382" s="32"/>
      <c r="M382" s="32"/>
      <c r="N382" s="32"/>
      <c r="O382" s="32"/>
      <c r="P382" s="32"/>
      <c r="Q382" s="32"/>
      <c r="R382" s="32"/>
      <c r="S382" s="32"/>
      <c r="T382" s="32"/>
      <c r="U382" s="32"/>
      <c r="V382" s="32"/>
      <c r="W382" s="32"/>
      <c r="X382" s="32"/>
      <c r="Y382" s="32"/>
      <c r="Z382" s="32"/>
    </row>
    <row r="383" spans="1:26" ht="12.75" customHeight="1" x14ac:dyDescent="0.2">
      <c r="A383" s="31"/>
      <c r="B383" s="31"/>
      <c r="C383" s="31"/>
      <c r="D383" s="31"/>
      <c r="E383" s="31"/>
      <c r="F383" s="31"/>
      <c r="G383" s="32"/>
      <c r="H383" s="32"/>
      <c r="I383" s="32"/>
      <c r="J383" s="32"/>
      <c r="K383" s="32"/>
      <c r="L383" s="32"/>
      <c r="M383" s="32"/>
      <c r="N383" s="32"/>
      <c r="O383" s="32"/>
      <c r="P383" s="32"/>
      <c r="Q383" s="32"/>
      <c r="R383" s="32"/>
      <c r="S383" s="32"/>
      <c r="T383" s="32"/>
      <c r="U383" s="32"/>
      <c r="V383" s="32"/>
      <c r="W383" s="32"/>
      <c r="X383" s="32"/>
      <c r="Y383" s="32"/>
      <c r="Z383" s="32"/>
    </row>
    <row r="384" spans="1:26" ht="12.75" customHeight="1" x14ac:dyDescent="0.2">
      <c r="A384" s="31"/>
      <c r="B384" s="31"/>
      <c r="C384" s="31"/>
      <c r="D384" s="31"/>
      <c r="E384" s="31"/>
      <c r="F384" s="31"/>
      <c r="G384" s="32"/>
      <c r="H384" s="32"/>
      <c r="I384" s="32"/>
      <c r="J384" s="32"/>
      <c r="K384" s="32"/>
      <c r="L384" s="32"/>
      <c r="M384" s="32"/>
      <c r="N384" s="32"/>
      <c r="O384" s="32"/>
      <c r="P384" s="32"/>
      <c r="Q384" s="32"/>
      <c r="R384" s="32"/>
      <c r="S384" s="32"/>
      <c r="T384" s="32"/>
      <c r="U384" s="32"/>
      <c r="V384" s="32"/>
      <c r="W384" s="32"/>
      <c r="X384" s="32"/>
      <c r="Y384" s="32"/>
      <c r="Z384" s="32"/>
    </row>
    <row r="385" spans="1:26" ht="12.75" customHeight="1" x14ac:dyDescent="0.2">
      <c r="A385" s="31"/>
      <c r="B385" s="31"/>
      <c r="C385" s="31"/>
      <c r="D385" s="31"/>
      <c r="E385" s="31"/>
      <c r="F385" s="31"/>
      <c r="G385" s="32"/>
      <c r="H385" s="32"/>
      <c r="I385" s="32"/>
      <c r="J385" s="32"/>
      <c r="K385" s="32"/>
      <c r="L385" s="32"/>
      <c r="M385" s="32"/>
      <c r="N385" s="32"/>
      <c r="O385" s="32"/>
      <c r="P385" s="32"/>
      <c r="Q385" s="32"/>
      <c r="R385" s="32"/>
      <c r="S385" s="32"/>
      <c r="T385" s="32"/>
      <c r="U385" s="32"/>
      <c r="V385" s="32"/>
      <c r="W385" s="32"/>
      <c r="X385" s="32"/>
      <c r="Y385" s="32"/>
      <c r="Z385" s="32"/>
    </row>
    <row r="386" spans="1:26" ht="12.75" customHeight="1" x14ac:dyDescent="0.2">
      <c r="A386" s="31"/>
      <c r="B386" s="31"/>
      <c r="C386" s="31"/>
      <c r="D386" s="31"/>
      <c r="E386" s="31"/>
      <c r="F386" s="31"/>
      <c r="G386" s="32"/>
      <c r="H386" s="32"/>
      <c r="I386" s="32"/>
      <c r="J386" s="32"/>
      <c r="K386" s="32"/>
      <c r="L386" s="32"/>
      <c r="M386" s="32"/>
      <c r="N386" s="32"/>
      <c r="O386" s="32"/>
      <c r="P386" s="32"/>
      <c r="Q386" s="32"/>
      <c r="R386" s="32"/>
      <c r="S386" s="32"/>
      <c r="T386" s="32"/>
      <c r="U386" s="32"/>
      <c r="V386" s="32"/>
      <c r="W386" s="32"/>
      <c r="X386" s="32"/>
      <c r="Y386" s="32"/>
      <c r="Z386" s="32"/>
    </row>
    <row r="387" spans="1:26" ht="12.75" customHeight="1" x14ac:dyDescent="0.2">
      <c r="A387" s="31"/>
      <c r="B387" s="31"/>
      <c r="C387" s="31"/>
      <c r="D387" s="31"/>
      <c r="E387" s="31"/>
      <c r="F387" s="31"/>
      <c r="G387" s="32"/>
      <c r="H387" s="32"/>
      <c r="I387" s="32"/>
      <c r="J387" s="32"/>
      <c r="K387" s="32"/>
      <c r="L387" s="32"/>
      <c r="M387" s="32"/>
      <c r="N387" s="32"/>
      <c r="O387" s="32"/>
      <c r="P387" s="32"/>
      <c r="Q387" s="32"/>
      <c r="R387" s="32"/>
      <c r="S387" s="32"/>
      <c r="T387" s="32"/>
      <c r="U387" s="32"/>
      <c r="V387" s="32"/>
      <c r="W387" s="32"/>
      <c r="X387" s="32"/>
      <c r="Y387" s="32"/>
      <c r="Z387" s="32"/>
    </row>
    <row r="388" spans="1:26" ht="12.75" customHeight="1" x14ac:dyDescent="0.2">
      <c r="A388" s="31"/>
      <c r="B388" s="31"/>
      <c r="C388" s="31"/>
      <c r="D388" s="31"/>
      <c r="E388" s="31"/>
      <c r="F388" s="31"/>
      <c r="G388" s="32"/>
      <c r="H388" s="32"/>
      <c r="I388" s="32"/>
      <c r="J388" s="32"/>
      <c r="K388" s="32"/>
      <c r="L388" s="32"/>
      <c r="M388" s="32"/>
      <c r="N388" s="32"/>
      <c r="O388" s="32"/>
      <c r="P388" s="32"/>
      <c r="Q388" s="32"/>
      <c r="R388" s="32"/>
      <c r="S388" s="32"/>
      <c r="T388" s="32"/>
      <c r="U388" s="32"/>
      <c r="V388" s="32"/>
      <c r="W388" s="32"/>
      <c r="X388" s="32"/>
      <c r="Y388" s="32"/>
      <c r="Z388" s="32"/>
    </row>
    <row r="389" spans="1:26" ht="12.75" customHeight="1" x14ac:dyDescent="0.2">
      <c r="A389" s="31"/>
      <c r="B389" s="31"/>
      <c r="C389" s="31"/>
      <c r="D389" s="31"/>
      <c r="E389" s="31"/>
      <c r="F389" s="31"/>
      <c r="G389" s="32"/>
      <c r="H389" s="32"/>
      <c r="I389" s="32"/>
      <c r="J389" s="32"/>
      <c r="K389" s="32"/>
      <c r="L389" s="32"/>
      <c r="M389" s="32"/>
      <c r="N389" s="32"/>
      <c r="O389" s="32"/>
      <c r="P389" s="32"/>
      <c r="Q389" s="32"/>
      <c r="R389" s="32"/>
      <c r="S389" s="32"/>
      <c r="T389" s="32"/>
      <c r="U389" s="32"/>
      <c r="V389" s="32"/>
      <c r="W389" s="32"/>
      <c r="X389" s="32"/>
      <c r="Y389" s="32"/>
      <c r="Z389" s="32"/>
    </row>
    <row r="390" spans="1:26" ht="12.75" customHeight="1" x14ac:dyDescent="0.2">
      <c r="A390" s="31"/>
      <c r="B390" s="31"/>
      <c r="C390" s="31"/>
      <c r="D390" s="31"/>
      <c r="E390" s="31"/>
      <c r="F390" s="31"/>
      <c r="G390" s="32"/>
      <c r="H390" s="32"/>
      <c r="I390" s="32"/>
      <c r="J390" s="32"/>
      <c r="K390" s="32"/>
      <c r="L390" s="32"/>
      <c r="M390" s="32"/>
      <c r="N390" s="32"/>
      <c r="O390" s="32"/>
      <c r="P390" s="32"/>
      <c r="Q390" s="32"/>
      <c r="R390" s="32"/>
      <c r="S390" s="32"/>
      <c r="T390" s="32"/>
      <c r="U390" s="32"/>
      <c r="V390" s="32"/>
      <c r="W390" s="32"/>
      <c r="X390" s="32"/>
      <c r="Y390" s="32"/>
      <c r="Z390" s="32"/>
    </row>
    <row r="391" spans="1:26" ht="12.75" customHeight="1" x14ac:dyDescent="0.2">
      <c r="A391" s="31"/>
      <c r="B391" s="31"/>
      <c r="C391" s="31"/>
      <c r="D391" s="31"/>
      <c r="E391" s="31"/>
      <c r="F391" s="31"/>
      <c r="G391" s="32"/>
      <c r="H391" s="32"/>
      <c r="I391" s="32"/>
      <c r="J391" s="32"/>
      <c r="K391" s="32"/>
      <c r="L391" s="32"/>
      <c r="M391" s="32"/>
      <c r="N391" s="32"/>
      <c r="O391" s="32"/>
      <c r="P391" s="32"/>
      <c r="Q391" s="32"/>
      <c r="R391" s="32"/>
      <c r="S391" s="32"/>
      <c r="T391" s="32"/>
      <c r="U391" s="32"/>
      <c r="V391" s="32"/>
      <c r="W391" s="32"/>
      <c r="X391" s="32"/>
      <c r="Y391" s="32"/>
      <c r="Z391" s="32"/>
    </row>
    <row r="392" spans="1:26" ht="12.75" customHeight="1" x14ac:dyDescent="0.2">
      <c r="A392" s="31"/>
      <c r="B392" s="31"/>
      <c r="C392" s="31"/>
      <c r="D392" s="31"/>
      <c r="E392" s="31"/>
      <c r="F392" s="31"/>
      <c r="G392" s="32"/>
      <c r="H392" s="32"/>
      <c r="I392" s="32"/>
      <c r="J392" s="32"/>
      <c r="K392" s="32"/>
      <c r="L392" s="32"/>
      <c r="M392" s="32"/>
      <c r="N392" s="32"/>
      <c r="O392" s="32"/>
      <c r="P392" s="32"/>
      <c r="Q392" s="32"/>
      <c r="R392" s="32"/>
      <c r="S392" s="32"/>
      <c r="T392" s="32"/>
      <c r="U392" s="32"/>
      <c r="V392" s="32"/>
      <c r="W392" s="32"/>
      <c r="X392" s="32"/>
      <c r="Y392" s="32"/>
      <c r="Z392" s="32"/>
    </row>
    <row r="393" spans="1:26" ht="12.75" customHeight="1" x14ac:dyDescent="0.2">
      <c r="A393" s="31"/>
      <c r="B393" s="31"/>
      <c r="C393" s="31"/>
      <c r="D393" s="31"/>
      <c r="E393" s="31"/>
      <c r="F393" s="31"/>
      <c r="G393" s="32"/>
      <c r="H393" s="32"/>
      <c r="I393" s="32"/>
      <c r="J393" s="32"/>
      <c r="K393" s="32"/>
      <c r="L393" s="32"/>
      <c r="M393" s="32"/>
      <c r="N393" s="32"/>
      <c r="O393" s="32"/>
      <c r="P393" s="32"/>
      <c r="Q393" s="32"/>
      <c r="R393" s="32"/>
      <c r="S393" s="32"/>
      <c r="T393" s="32"/>
      <c r="U393" s="32"/>
      <c r="V393" s="32"/>
      <c r="W393" s="32"/>
      <c r="X393" s="32"/>
      <c r="Y393" s="32"/>
      <c r="Z393" s="32"/>
    </row>
    <row r="394" spans="1:26" ht="12.75" customHeight="1" x14ac:dyDescent="0.2">
      <c r="A394" s="31"/>
      <c r="B394" s="31"/>
      <c r="C394" s="31"/>
      <c r="D394" s="31"/>
      <c r="E394" s="31"/>
      <c r="F394" s="31"/>
      <c r="G394" s="32"/>
      <c r="H394" s="32"/>
      <c r="I394" s="32"/>
      <c r="J394" s="32"/>
      <c r="K394" s="32"/>
      <c r="L394" s="32"/>
      <c r="M394" s="32"/>
      <c r="N394" s="32"/>
      <c r="O394" s="32"/>
      <c r="P394" s="32"/>
      <c r="Q394" s="32"/>
      <c r="R394" s="32"/>
      <c r="S394" s="32"/>
      <c r="T394" s="32"/>
      <c r="U394" s="32"/>
      <c r="V394" s="32"/>
      <c r="W394" s="32"/>
      <c r="X394" s="32"/>
      <c r="Y394" s="32"/>
      <c r="Z394" s="32"/>
    </row>
    <row r="395" spans="1:26" ht="12.75" customHeight="1" x14ac:dyDescent="0.2">
      <c r="A395" s="31"/>
      <c r="B395" s="31"/>
      <c r="C395" s="31"/>
      <c r="D395" s="31"/>
      <c r="E395" s="31"/>
      <c r="F395" s="31"/>
      <c r="G395" s="32"/>
      <c r="H395" s="32"/>
      <c r="I395" s="32"/>
      <c r="J395" s="32"/>
      <c r="K395" s="32"/>
      <c r="L395" s="32"/>
      <c r="M395" s="32"/>
      <c r="N395" s="32"/>
      <c r="O395" s="32"/>
      <c r="P395" s="32"/>
      <c r="Q395" s="32"/>
      <c r="R395" s="32"/>
      <c r="S395" s="32"/>
      <c r="T395" s="32"/>
      <c r="U395" s="32"/>
      <c r="V395" s="32"/>
      <c r="W395" s="32"/>
      <c r="X395" s="32"/>
      <c r="Y395" s="32"/>
      <c r="Z395" s="32"/>
    </row>
    <row r="396" spans="1:26" ht="12.75" customHeight="1" x14ac:dyDescent="0.2">
      <c r="A396" s="31"/>
      <c r="B396" s="31"/>
      <c r="C396" s="31"/>
      <c r="D396" s="31"/>
      <c r="E396" s="31"/>
      <c r="F396" s="31"/>
      <c r="G396" s="32"/>
      <c r="H396" s="32"/>
      <c r="I396" s="32"/>
      <c r="J396" s="32"/>
      <c r="K396" s="32"/>
      <c r="L396" s="32"/>
      <c r="M396" s="32"/>
      <c r="N396" s="32"/>
      <c r="O396" s="32"/>
      <c r="P396" s="32"/>
      <c r="Q396" s="32"/>
      <c r="R396" s="32"/>
      <c r="S396" s="32"/>
      <c r="T396" s="32"/>
      <c r="U396" s="32"/>
      <c r="V396" s="32"/>
      <c r="W396" s="32"/>
      <c r="X396" s="32"/>
      <c r="Y396" s="32"/>
      <c r="Z396" s="32"/>
    </row>
    <row r="397" spans="1:26" ht="12.75" customHeight="1" x14ac:dyDescent="0.2">
      <c r="A397" s="31"/>
      <c r="B397" s="31"/>
      <c r="C397" s="31"/>
      <c r="D397" s="31"/>
      <c r="E397" s="31"/>
      <c r="F397" s="31"/>
      <c r="G397" s="32"/>
      <c r="H397" s="32"/>
      <c r="I397" s="32"/>
      <c r="J397" s="32"/>
      <c r="K397" s="32"/>
      <c r="L397" s="32"/>
      <c r="M397" s="32"/>
      <c r="N397" s="32"/>
      <c r="O397" s="32"/>
      <c r="P397" s="32"/>
      <c r="Q397" s="32"/>
      <c r="R397" s="32"/>
      <c r="S397" s="32"/>
      <c r="T397" s="32"/>
      <c r="U397" s="32"/>
      <c r="V397" s="32"/>
      <c r="W397" s="32"/>
      <c r="X397" s="32"/>
      <c r="Y397" s="32"/>
      <c r="Z397" s="32"/>
    </row>
    <row r="398" spans="1:26" ht="12.75" customHeight="1" x14ac:dyDescent="0.2">
      <c r="A398" s="31"/>
      <c r="B398" s="31"/>
      <c r="C398" s="31"/>
      <c r="D398" s="31"/>
      <c r="E398" s="31"/>
      <c r="F398" s="31"/>
      <c r="G398" s="32"/>
      <c r="H398" s="32"/>
      <c r="I398" s="32"/>
      <c r="J398" s="32"/>
      <c r="K398" s="32"/>
      <c r="L398" s="32"/>
      <c r="M398" s="32"/>
      <c r="N398" s="32"/>
      <c r="O398" s="32"/>
      <c r="P398" s="32"/>
      <c r="Q398" s="32"/>
      <c r="R398" s="32"/>
      <c r="S398" s="32"/>
      <c r="T398" s="32"/>
      <c r="U398" s="32"/>
      <c r="V398" s="32"/>
      <c r="W398" s="32"/>
      <c r="X398" s="32"/>
      <c r="Y398" s="32"/>
      <c r="Z398" s="32"/>
    </row>
    <row r="399" spans="1:26" ht="12.75" customHeight="1" x14ac:dyDescent="0.2">
      <c r="A399" s="31"/>
      <c r="B399" s="31"/>
      <c r="C399" s="31"/>
      <c r="D399" s="31"/>
      <c r="E399" s="31"/>
      <c r="F399" s="31"/>
      <c r="G399" s="32"/>
      <c r="H399" s="32"/>
      <c r="I399" s="32"/>
      <c r="J399" s="32"/>
      <c r="K399" s="32"/>
      <c r="L399" s="32"/>
      <c r="M399" s="32"/>
      <c r="N399" s="32"/>
      <c r="O399" s="32"/>
      <c r="P399" s="32"/>
      <c r="Q399" s="32"/>
      <c r="R399" s="32"/>
      <c r="S399" s="32"/>
      <c r="T399" s="32"/>
      <c r="U399" s="32"/>
      <c r="V399" s="32"/>
      <c r="W399" s="32"/>
      <c r="X399" s="32"/>
      <c r="Y399" s="32"/>
      <c r="Z399" s="32"/>
    </row>
    <row r="400" spans="1:26" ht="12.75" customHeight="1" x14ac:dyDescent="0.2">
      <c r="A400" s="31"/>
      <c r="B400" s="31"/>
      <c r="C400" s="31"/>
      <c r="D400" s="31"/>
      <c r="E400" s="31"/>
      <c r="F400" s="31"/>
      <c r="G400" s="32"/>
      <c r="H400" s="32"/>
      <c r="I400" s="32"/>
      <c r="J400" s="32"/>
      <c r="K400" s="32"/>
      <c r="L400" s="32"/>
      <c r="M400" s="32"/>
      <c r="N400" s="32"/>
      <c r="O400" s="32"/>
      <c r="P400" s="32"/>
      <c r="Q400" s="32"/>
      <c r="R400" s="32"/>
      <c r="S400" s="32"/>
      <c r="T400" s="32"/>
      <c r="U400" s="32"/>
      <c r="V400" s="32"/>
      <c r="W400" s="32"/>
      <c r="X400" s="32"/>
      <c r="Y400" s="32"/>
      <c r="Z400" s="32"/>
    </row>
    <row r="401" spans="1:26" ht="12.75" customHeight="1" x14ac:dyDescent="0.2">
      <c r="A401" s="31"/>
      <c r="B401" s="31"/>
      <c r="C401" s="31"/>
      <c r="D401" s="31"/>
      <c r="E401" s="31"/>
      <c r="F401" s="31"/>
      <c r="G401" s="32"/>
      <c r="H401" s="32"/>
      <c r="I401" s="32"/>
      <c r="J401" s="32"/>
      <c r="K401" s="32"/>
      <c r="L401" s="32"/>
      <c r="M401" s="32"/>
      <c r="N401" s="32"/>
      <c r="O401" s="32"/>
      <c r="P401" s="32"/>
      <c r="Q401" s="32"/>
      <c r="R401" s="32"/>
      <c r="S401" s="32"/>
      <c r="T401" s="32"/>
      <c r="U401" s="32"/>
      <c r="V401" s="32"/>
      <c r="W401" s="32"/>
      <c r="X401" s="32"/>
      <c r="Y401" s="32"/>
      <c r="Z401" s="32"/>
    </row>
    <row r="402" spans="1:26" ht="12.75" customHeight="1" x14ac:dyDescent="0.2">
      <c r="A402" s="31"/>
      <c r="B402" s="31"/>
      <c r="C402" s="31"/>
      <c r="D402" s="31"/>
      <c r="E402" s="31"/>
      <c r="F402" s="31"/>
      <c r="G402" s="32"/>
      <c r="H402" s="32"/>
      <c r="I402" s="32"/>
      <c r="J402" s="32"/>
      <c r="K402" s="32"/>
      <c r="L402" s="32"/>
      <c r="M402" s="32"/>
      <c r="N402" s="32"/>
      <c r="O402" s="32"/>
      <c r="P402" s="32"/>
      <c r="Q402" s="32"/>
      <c r="R402" s="32"/>
      <c r="S402" s="32"/>
      <c r="T402" s="32"/>
      <c r="U402" s="32"/>
      <c r="V402" s="32"/>
      <c r="W402" s="32"/>
      <c r="X402" s="32"/>
      <c r="Y402" s="32"/>
      <c r="Z402" s="32"/>
    </row>
    <row r="403" spans="1:26" ht="12.75" customHeight="1" x14ac:dyDescent="0.2">
      <c r="A403" s="31"/>
      <c r="B403" s="31"/>
      <c r="C403" s="31"/>
      <c r="D403" s="31"/>
      <c r="E403" s="31"/>
      <c r="F403" s="31"/>
      <c r="G403" s="32"/>
      <c r="H403" s="32"/>
      <c r="I403" s="32"/>
      <c r="J403" s="32"/>
      <c r="K403" s="32"/>
      <c r="L403" s="32"/>
      <c r="M403" s="32"/>
      <c r="N403" s="32"/>
      <c r="O403" s="32"/>
      <c r="P403" s="32"/>
      <c r="Q403" s="32"/>
      <c r="R403" s="32"/>
      <c r="S403" s="32"/>
      <c r="T403" s="32"/>
      <c r="U403" s="32"/>
      <c r="V403" s="32"/>
      <c r="W403" s="32"/>
      <c r="X403" s="32"/>
      <c r="Y403" s="32"/>
      <c r="Z403" s="32"/>
    </row>
    <row r="404" spans="1:26" ht="12.75" customHeight="1" x14ac:dyDescent="0.2">
      <c r="A404" s="31"/>
      <c r="B404" s="31"/>
      <c r="C404" s="31"/>
      <c r="D404" s="31"/>
      <c r="E404" s="31"/>
      <c r="F404" s="31"/>
      <c r="G404" s="32"/>
      <c r="H404" s="32"/>
      <c r="I404" s="32"/>
      <c r="J404" s="32"/>
      <c r="K404" s="32"/>
      <c r="L404" s="32"/>
      <c r="M404" s="32"/>
      <c r="N404" s="32"/>
      <c r="O404" s="32"/>
      <c r="P404" s="32"/>
      <c r="Q404" s="32"/>
      <c r="R404" s="32"/>
      <c r="S404" s="32"/>
      <c r="T404" s="32"/>
      <c r="U404" s="32"/>
      <c r="V404" s="32"/>
      <c r="W404" s="32"/>
      <c r="X404" s="32"/>
      <c r="Y404" s="32"/>
      <c r="Z404" s="32"/>
    </row>
    <row r="405" spans="1:26" ht="12.75" customHeight="1" x14ac:dyDescent="0.2">
      <c r="A405" s="31"/>
      <c r="B405" s="31"/>
      <c r="C405" s="31"/>
      <c r="D405" s="31"/>
      <c r="E405" s="31"/>
      <c r="F405" s="31"/>
      <c r="G405" s="32"/>
      <c r="H405" s="32"/>
      <c r="I405" s="32"/>
      <c r="J405" s="32"/>
      <c r="K405" s="32"/>
      <c r="L405" s="32"/>
      <c r="M405" s="32"/>
      <c r="N405" s="32"/>
      <c r="O405" s="32"/>
      <c r="P405" s="32"/>
      <c r="Q405" s="32"/>
      <c r="R405" s="32"/>
      <c r="S405" s="32"/>
      <c r="T405" s="32"/>
      <c r="U405" s="32"/>
      <c r="V405" s="32"/>
      <c r="W405" s="32"/>
      <c r="X405" s="32"/>
      <c r="Y405" s="32"/>
      <c r="Z405" s="32"/>
    </row>
    <row r="406" spans="1:26" ht="12.75" customHeight="1" x14ac:dyDescent="0.2">
      <c r="A406" s="31"/>
      <c r="B406" s="31"/>
      <c r="C406" s="31"/>
      <c r="D406" s="31"/>
      <c r="E406" s="31"/>
      <c r="F406" s="31"/>
      <c r="G406" s="32"/>
      <c r="H406" s="32"/>
      <c r="I406" s="32"/>
      <c r="J406" s="32"/>
      <c r="K406" s="32"/>
      <c r="L406" s="32"/>
      <c r="M406" s="32"/>
      <c r="N406" s="32"/>
      <c r="O406" s="32"/>
      <c r="P406" s="32"/>
      <c r="Q406" s="32"/>
      <c r="R406" s="32"/>
      <c r="S406" s="32"/>
      <c r="T406" s="32"/>
      <c r="U406" s="32"/>
      <c r="V406" s="32"/>
      <c r="W406" s="32"/>
      <c r="X406" s="32"/>
      <c r="Y406" s="32"/>
      <c r="Z406" s="32"/>
    </row>
    <row r="407" spans="1:26" ht="12.75" customHeight="1" x14ac:dyDescent="0.2">
      <c r="A407" s="31"/>
      <c r="B407" s="31"/>
      <c r="C407" s="31"/>
      <c r="D407" s="31"/>
      <c r="E407" s="31"/>
      <c r="F407" s="31"/>
      <c r="G407" s="32"/>
      <c r="H407" s="32"/>
      <c r="I407" s="32"/>
      <c r="J407" s="32"/>
      <c r="K407" s="32"/>
      <c r="L407" s="32"/>
      <c r="M407" s="32"/>
      <c r="N407" s="32"/>
      <c r="O407" s="32"/>
      <c r="P407" s="32"/>
      <c r="Q407" s="32"/>
      <c r="R407" s="32"/>
      <c r="S407" s="32"/>
      <c r="T407" s="32"/>
      <c r="U407" s="32"/>
      <c r="V407" s="32"/>
      <c r="W407" s="32"/>
      <c r="X407" s="32"/>
      <c r="Y407" s="32"/>
      <c r="Z407" s="32"/>
    </row>
    <row r="408" spans="1:26" ht="12.75" customHeight="1" x14ac:dyDescent="0.2">
      <c r="A408" s="31"/>
      <c r="B408" s="31"/>
      <c r="C408" s="31"/>
      <c r="D408" s="31"/>
      <c r="E408" s="31"/>
      <c r="F408" s="31"/>
      <c r="G408" s="32"/>
      <c r="H408" s="32"/>
      <c r="I408" s="32"/>
      <c r="J408" s="32"/>
      <c r="K408" s="32"/>
      <c r="L408" s="32"/>
      <c r="M408" s="32"/>
      <c r="N408" s="32"/>
      <c r="O408" s="32"/>
      <c r="P408" s="32"/>
      <c r="Q408" s="32"/>
      <c r="R408" s="32"/>
      <c r="S408" s="32"/>
      <c r="T408" s="32"/>
      <c r="U408" s="32"/>
      <c r="V408" s="32"/>
      <c r="W408" s="32"/>
      <c r="X408" s="32"/>
      <c r="Y408" s="32"/>
      <c r="Z408" s="32"/>
    </row>
    <row r="409" spans="1:26" ht="12.75" customHeight="1" x14ac:dyDescent="0.2">
      <c r="A409" s="31"/>
      <c r="B409" s="31"/>
      <c r="C409" s="31"/>
      <c r="D409" s="31"/>
      <c r="E409" s="31"/>
      <c r="F409" s="31"/>
      <c r="G409" s="32"/>
      <c r="H409" s="32"/>
      <c r="I409" s="32"/>
      <c r="J409" s="32"/>
      <c r="K409" s="32"/>
      <c r="L409" s="32"/>
      <c r="M409" s="32"/>
      <c r="N409" s="32"/>
      <c r="O409" s="32"/>
      <c r="P409" s="32"/>
      <c r="Q409" s="32"/>
      <c r="R409" s="32"/>
      <c r="S409" s="32"/>
      <c r="T409" s="32"/>
      <c r="U409" s="32"/>
      <c r="V409" s="32"/>
      <c r="W409" s="32"/>
      <c r="X409" s="32"/>
      <c r="Y409" s="32"/>
      <c r="Z409" s="32"/>
    </row>
    <row r="410" spans="1:26" ht="12.75" customHeight="1" x14ac:dyDescent="0.2">
      <c r="A410" s="31"/>
      <c r="B410" s="31"/>
      <c r="C410" s="31"/>
      <c r="D410" s="31"/>
      <c r="E410" s="31"/>
      <c r="F410" s="31"/>
      <c r="G410" s="32"/>
      <c r="H410" s="32"/>
      <c r="I410" s="32"/>
      <c r="J410" s="32"/>
      <c r="K410" s="32"/>
      <c r="L410" s="32"/>
      <c r="M410" s="32"/>
      <c r="N410" s="32"/>
      <c r="O410" s="32"/>
      <c r="P410" s="32"/>
      <c r="Q410" s="32"/>
      <c r="R410" s="32"/>
      <c r="S410" s="32"/>
      <c r="T410" s="32"/>
      <c r="U410" s="32"/>
      <c r="V410" s="32"/>
      <c r="W410" s="32"/>
      <c r="X410" s="32"/>
      <c r="Y410" s="32"/>
      <c r="Z410" s="32"/>
    </row>
    <row r="411" spans="1:26" ht="12.75" customHeight="1" x14ac:dyDescent="0.2">
      <c r="A411" s="31"/>
      <c r="B411" s="31"/>
      <c r="C411" s="31"/>
      <c r="D411" s="31"/>
      <c r="E411" s="31"/>
      <c r="F411" s="31"/>
      <c r="G411" s="32"/>
      <c r="H411" s="32"/>
      <c r="I411" s="32"/>
      <c r="J411" s="32"/>
      <c r="K411" s="32"/>
      <c r="L411" s="32"/>
      <c r="M411" s="32"/>
      <c r="N411" s="32"/>
      <c r="O411" s="32"/>
      <c r="P411" s="32"/>
      <c r="Q411" s="32"/>
      <c r="R411" s="32"/>
      <c r="S411" s="32"/>
      <c r="T411" s="32"/>
      <c r="U411" s="32"/>
      <c r="V411" s="32"/>
      <c r="W411" s="32"/>
      <c r="X411" s="32"/>
      <c r="Y411" s="32"/>
      <c r="Z411" s="32"/>
    </row>
    <row r="412" spans="1:26" ht="12.75" customHeight="1" x14ac:dyDescent="0.2">
      <c r="A412" s="31"/>
      <c r="B412" s="31"/>
      <c r="C412" s="31"/>
      <c r="D412" s="31"/>
      <c r="E412" s="31"/>
      <c r="F412" s="31"/>
      <c r="G412" s="32"/>
      <c r="H412" s="32"/>
      <c r="I412" s="32"/>
      <c r="J412" s="32"/>
      <c r="K412" s="32"/>
      <c r="L412" s="32"/>
      <c r="M412" s="32"/>
      <c r="N412" s="32"/>
      <c r="O412" s="32"/>
      <c r="P412" s="32"/>
      <c r="Q412" s="32"/>
      <c r="R412" s="32"/>
      <c r="S412" s="32"/>
      <c r="T412" s="32"/>
      <c r="U412" s="32"/>
      <c r="V412" s="32"/>
      <c r="W412" s="32"/>
      <c r="X412" s="32"/>
      <c r="Y412" s="32"/>
      <c r="Z412" s="32"/>
    </row>
    <row r="413" spans="1:26" ht="12.75" customHeight="1" x14ac:dyDescent="0.2">
      <c r="A413" s="31"/>
      <c r="B413" s="31"/>
      <c r="C413" s="31"/>
      <c r="D413" s="31"/>
      <c r="E413" s="31"/>
      <c r="F413" s="31"/>
      <c r="G413" s="32"/>
      <c r="H413" s="32"/>
      <c r="I413" s="32"/>
      <c r="J413" s="32"/>
      <c r="K413" s="32"/>
      <c r="L413" s="32"/>
      <c r="M413" s="32"/>
      <c r="N413" s="32"/>
      <c r="O413" s="32"/>
      <c r="P413" s="32"/>
      <c r="Q413" s="32"/>
      <c r="R413" s="32"/>
      <c r="S413" s="32"/>
      <c r="T413" s="32"/>
      <c r="U413" s="32"/>
      <c r="V413" s="32"/>
      <c r="W413" s="32"/>
      <c r="X413" s="32"/>
      <c r="Y413" s="32"/>
      <c r="Z413" s="32"/>
    </row>
    <row r="414" spans="1:26" ht="12.75" customHeight="1" x14ac:dyDescent="0.2">
      <c r="A414" s="31"/>
      <c r="B414" s="31"/>
      <c r="C414" s="31"/>
      <c r="D414" s="31"/>
      <c r="E414" s="31"/>
      <c r="F414" s="31"/>
      <c r="G414" s="32"/>
      <c r="H414" s="32"/>
      <c r="I414" s="32"/>
      <c r="J414" s="32"/>
      <c r="K414" s="32"/>
      <c r="L414" s="32"/>
      <c r="M414" s="32"/>
      <c r="N414" s="32"/>
      <c r="O414" s="32"/>
      <c r="P414" s="32"/>
      <c r="Q414" s="32"/>
      <c r="R414" s="32"/>
      <c r="S414" s="32"/>
      <c r="T414" s="32"/>
      <c r="U414" s="32"/>
      <c r="V414" s="32"/>
      <c r="W414" s="32"/>
      <c r="X414" s="32"/>
      <c r="Y414" s="32"/>
      <c r="Z414" s="32"/>
    </row>
    <row r="415" spans="1:26" ht="12.75" customHeight="1" x14ac:dyDescent="0.2">
      <c r="A415" s="31"/>
      <c r="B415" s="31"/>
      <c r="C415" s="31"/>
      <c r="D415" s="31"/>
      <c r="E415" s="31"/>
      <c r="F415" s="31"/>
      <c r="G415" s="32"/>
      <c r="H415" s="32"/>
      <c r="I415" s="32"/>
      <c r="J415" s="32"/>
      <c r="K415" s="32"/>
      <c r="L415" s="32"/>
      <c r="M415" s="32"/>
      <c r="N415" s="32"/>
      <c r="O415" s="32"/>
      <c r="P415" s="32"/>
      <c r="Q415" s="32"/>
      <c r="R415" s="32"/>
      <c r="S415" s="32"/>
      <c r="T415" s="32"/>
      <c r="U415" s="32"/>
      <c r="V415" s="32"/>
      <c r="W415" s="32"/>
      <c r="X415" s="32"/>
      <c r="Y415" s="32"/>
      <c r="Z415" s="32"/>
    </row>
    <row r="416" spans="1:26" ht="12.75" customHeight="1" x14ac:dyDescent="0.2">
      <c r="A416" s="31"/>
      <c r="B416" s="31"/>
      <c r="C416" s="31"/>
      <c r="D416" s="31"/>
      <c r="E416" s="31"/>
      <c r="F416" s="31"/>
      <c r="G416" s="32"/>
      <c r="H416" s="32"/>
      <c r="I416" s="32"/>
      <c r="J416" s="32"/>
      <c r="K416" s="32"/>
      <c r="L416" s="32"/>
      <c r="M416" s="32"/>
      <c r="N416" s="32"/>
      <c r="O416" s="32"/>
      <c r="P416" s="32"/>
      <c r="Q416" s="32"/>
      <c r="R416" s="32"/>
      <c r="S416" s="32"/>
      <c r="T416" s="32"/>
      <c r="U416" s="32"/>
      <c r="V416" s="32"/>
      <c r="W416" s="32"/>
      <c r="X416" s="32"/>
      <c r="Y416" s="32"/>
      <c r="Z416" s="32"/>
    </row>
    <row r="417" spans="1:26" ht="12.75" customHeight="1" x14ac:dyDescent="0.2">
      <c r="A417" s="31"/>
      <c r="B417" s="31"/>
      <c r="C417" s="31"/>
      <c r="D417" s="31"/>
      <c r="E417" s="31"/>
      <c r="F417" s="31"/>
      <c r="G417" s="32"/>
      <c r="H417" s="32"/>
      <c r="I417" s="32"/>
      <c r="J417" s="32"/>
      <c r="K417" s="32"/>
      <c r="L417" s="32"/>
      <c r="M417" s="32"/>
      <c r="N417" s="32"/>
      <c r="O417" s="32"/>
      <c r="P417" s="32"/>
      <c r="Q417" s="32"/>
      <c r="R417" s="32"/>
      <c r="S417" s="32"/>
      <c r="T417" s="32"/>
      <c r="U417" s="32"/>
      <c r="V417" s="32"/>
      <c r="W417" s="32"/>
      <c r="X417" s="32"/>
      <c r="Y417" s="32"/>
      <c r="Z417" s="32"/>
    </row>
    <row r="418" spans="1:26" ht="12.75" customHeight="1" x14ac:dyDescent="0.2">
      <c r="A418" s="31"/>
      <c r="B418" s="31"/>
      <c r="C418" s="31"/>
      <c r="D418" s="31"/>
      <c r="E418" s="31"/>
      <c r="F418" s="31"/>
      <c r="G418" s="32"/>
      <c r="H418" s="32"/>
      <c r="I418" s="32"/>
      <c r="J418" s="32"/>
      <c r="K418" s="32"/>
      <c r="L418" s="32"/>
      <c r="M418" s="32"/>
      <c r="N418" s="32"/>
      <c r="O418" s="32"/>
      <c r="P418" s="32"/>
      <c r="Q418" s="32"/>
      <c r="R418" s="32"/>
      <c r="S418" s="32"/>
      <c r="T418" s="32"/>
      <c r="U418" s="32"/>
      <c r="V418" s="32"/>
      <c r="W418" s="32"/>
      <c r="X418" s="32"/>
      <c r="Y418" s="32"/>
      <c r="Z418" s="32"/>
    </row>
    <row r="419" spans="1:26" ht="12.75" customHeight="1" x14ac:dyDescent="0.2">
      <c r="A419" s="31"/>
      <c r="B419" s="31"/>
      <c r="C419" s="31"/>
      <c r="D419" s="31"/>
      <c r="E419" s="31"/>
      <c r="F419" s="31"/>
      <c r="G419" s="32"/>
      <c r="H419" s="32"/>
      <c r="I419" s="32"/>
      <c r="J419" s="32"/>
      <c r="K419" s="32"/>
      <c r="L419" s="32"/>
      <c r="M419" s="32"/>
      <c r="N419" s="32"/>
      <c r="O419" s="32"/>
      <c r="P419" s="32"/>
      <c r="Q419" s="32"/>
      <c r="R419" s="32"/>
      <c r="S419" s="32"/>
      <c r="T419" s="32"/>
      <c r="U419" s="32"/>
      <c r="V419" s="32"/>
      <c r="W419" s="32"/>
      <c r="X419" s="32"/>
      <c r="Y419" s="32"/>
      <c r="Z419" s="32"/>
    </row>
    <row r="420" spans="1:26" ht="12.75" customHeight="1" x14ac:dyDescent="0.2">
      <c r="A420" s="31"/>
      <c r="B420" s="31"/>
      <c r="C420" s="31"/>
      <c r="D420" s="31"/>
      <c r="E420" s="31"/>
      <c r="F420" s="31"/>
      <c r="G420" s="32"/>
      <c r="H420" s="32"/>
      <c r="I420" s="32"/>
      <c r="J420" s="32"/>
      <c r="K420" s="32"/>
      <c r="L420" s="32"/>
      <c r="M420" s="32"/>
      <c r="N420" s="32"/>
      <c r="O420" s="32"/>
      <c r="P420" s="32"/>
      <c r="Q420" s="32"/>
      <c r="R420" s="32"/>
      <c r="S420" s="32"/>
      <c r="T420" s="32"/>
      <c r="U420" s="32"/>
      <c r="V420" s="32"/>
      <c r="W420" s="32"/>
      <c r="X420" s="32"/>
      <c r="Y420" s="32"/>
      <c r="Z420" s="32"/>
    </row>
    <row r="421" spans="1:26" ht="12.75" customHeight="1" x14ac:dyDescent="0.2">
      <c r="A421" s="31"/>
      <c r="B421" s="31"/>
      <c r="C421" s="31"/>
      <c r="D421" s="31"/>
      <c r="E421" s="31"/>
      <c r="F421" s="31"/>
      <c r="G421" s="32"/>
      <c r="H421" s="32"/>
      <c r="I421" s="32"/>
      <c r="J421" s="32"/>
      <c r="K421" s="32"/>
      <c r="L421" s="32"/>
      <c r="M421" s="32"/>
      <c r="N421" s="32"/>
      <c r="O421" s="32"/>
      <c r="P421" s="32"/>
      <c r="Q421" s="32"/>
      <c r="R421" s="32"/>
      <c r="S421" s="32"/>
      <c r="T421" s="32"/>
      <c r="U421" s="32"/>
      <c r="V421" s="32"/>
      <c r="W421" s="32"/>
      <c r="X421" s="32"/>
      <c r="Y421" s="32"/>
      <c r="Z421" s="32"/>
    </row>
    <row r="422" spans="1:26" ht="12.75" customHeight="1" x14ac:dyDescent="0.2">
      <c r="A422" s="31"/>
      <c r="B422" s="31"/>
      <c r="C422" s="31"/>
      <c r="D422" s="31"/>
      <c r="E422" s="31"/>
      <c r="F422" s="31"/>
      <c r="G422" s="32"/>
      <c r="H422" s="32"/>
      <c r="I422" s="32"/>
      <c r="J422" s="32"/>
      <c r="K422" s="32"/>
      <c r="L422" s="32"/>
      <c r="M422" s="32"/>
      <c r="N422" s="32"/>
      <c r="O422" s="32"/>
      <c r="P422" s="32"/>
      <c r="Q422" s="32"/>
      <c r="R422" s="32"/>
      <c r="S422" s="32"/>
      <c r="T422" s="32"/>
      <c r="U422" s="32"/>
      <c r="V422" s="32"/>
      <c r="W422" s="32"/>
      <c r="X422" s="32"/>
      <c r="Y422" s="32"/>
      <c r="Z422" s="32"/>
    </row>
    <row r="423" spans="1:26" ht="12.75" customHeight="1" x14ac:dyDescent="0.2">
      <c r="A423" s="31"/>
      <c r="B423" s="31"/>
      <c r="C423" s="31"/>
      <c r="D423" s="31"/>
      <c r="E423" s="31"/>
      <c r="F423" s="31"/>
      <c r="G423" s="32"/>
      <c r="H423" s="32"/>
      <c r="I423" s="32"/>
      <c r="J423" s="32"/>
      <c r="K423" s="32"/>
      <c r="L423" s="32"/>
      <c r="M423" s="32"/>
      <c r="N423" s="32"/>
      <c r="O423" s="32"/>
      <c r="P423" s="32"/>
      <c r="Q423" s="32"/>
      <c r="R423" s="32"/>
      <c r="S423" s="32"/>
      <c r="T423" s="32"/>
      <c r="U423" s="32"/>
      <c r="V423" s="32"/>
      <c r="W423" s="32"/>
      <c r="X423" s="32"/>
      <c r="Y423" s="32"/>
      <c r="Z423" s="32"/>
    </row>
    <row r="424" spans="1:26" ht="12.75" customHeight="1" x14ac:dyDescent="0.2">
      <c r="A424" s="31"/>
      <c r="B424" s="31"/>
      <c r="C424" s="31"/>
      <c r="D424" s="31"/>
      <c r="E424" s="31"/>
      <c r="F424" s="31"/>
      <c r="G424" s="32"/>
      <c r="H424" s="32"/>
      <c r="I424" s="32"/>
      <c r="J424" s="32"/>
      <c r="K424" s="32"/>
      <c r="L424" s="32"/>
      <c r="M424" s="32"/>
      <c r="N424" s="32"/>
      <c r="O424" s="32"/>
      <c r="P424" s="32"/>
      <c r="Q424" s="32"/>
      <c r="R424" s="32"/>
      <c r="S424" s="32"/>
      <c r="T424" s="32"/>
      <c r="U424" s="32"/>
      <c r="V424" s="32"/>
      <c r="W424" s="32"/>
      <c r="X424" s="32"/>
      <c r="Y424" s="32"/>
      <c r="Z424" s="32"/>
    </row>
    <row r="425" spans="1:26" ht="12.75" customHeight="1" x14ac:dyDescent="0.2">
      <c r="A425" s="31"/>
      <c r="B425" s="31"/>
      <c r="C425" s="31"/>
      <c r="D425" s="31"/>
      <c r="E425" s="31"/>
      <c r="F425" s="31"/>
      <c r="G425" s="32"/>
      <c r="H425" s="32"/>
      <c r="I425" s="32"/>
      <c r="J425" s="32"/>
      <c r="K425" s="32"/>
      <c r="L425" s="32"/>
      <c r="M425" s="32"/>
      <c r="N425" s="32"/>
      <c r="O425" s="32"/>
      <c r="P425" s="32"/>
      <c r="Q425" s="32"/>
      <c r="R425" s="32"/>
      <c r="S425" s="32"/>
      <c r="T425" s="32"/>
      <c r="U425" s="32"/>
      <c r="V425" s="32"/>
      <c r="W425" s="32"/>
      <c r="X425" s="32"/>
      <c r="Y425" s="32"/>
      <c r="Z425" s="32"/>
    </row>
    <row r="426" spans="1:26" ht="12.75" customHeight="1" x14ac:dyDescent="0.2">
      <c r="A426" s="31"/>
      <c r="B426" s="31"/>
      <c r="C426" s="31"/>
      <c r="D426" s="31"/>
      <c r="E426" s="31"/>
      <c r="F426" s="31"/>
      <c r="G426" s="32"/>
      <c r="H426" s="32"/>
      <c r="I426" s="32"/>
      <c r="J426" s="32"/>
      <c r="K426" s="32"/>
      <c r="L426" s="32"/>
      <c r="M426" s="32"/>
      <c r="N426" s="32"/>
      <c r="O426" s="32"/>
      <c r="P426" s="32"/>
      <c r="Q426" s="32"/>
      <c r="R426" s="32"/>
      <c r="S426" s="32"/>
      <c r="T426" s="32"/>
      <c r="U426" s="32"/>
      <c r="V426" s="32"/>
      <c r="W426" s="32"/>
      <c r="X426" s="32"/>
      <c r="Y426" s="32"/>
      <c r="Z426" s="32"/>
    </row>
    <row r="427" spans="1:26" ht="12.75" customHeight="1" x14ac:dyDescent="0.2">
      <c r="A427" s="31"/>
      <c r="B427" s="31"/>
      <c r="C427" s="31"/>
      <c r="D427" s="31"/>
      <c r="E427" s="31"/>
      <c r="F427" s="31"/>
      <c r="G427" s="32"/>
      <c r="H427" s="32"/>
      <c r="I427" s="32"/>
      <c r="J427" s="32"/>
      <c r="K427" s="32"/>
      <c r="L427" s="32"/>
      <c r="M427" s="32"/>
      <c r="N427" s="32"/>
      <c r="O427" s="32"/>
      <c r="P427" s="32"/>
      <c r="Q427" s="32"/>
      <c r="R427" s="32"/>
      <c r="S427" s="32"/>
      <c r="T427" s="32"/>
      <c r="U427" s="32"/>
      <c r="V427" s="32"/>
      <c r="W427" s="32"/>
      <c r="X427" s="32"/>
      <c r="Y427" s="32"/>
      <c r="Z427" s="32"/>
    </row>
    <row r="428" spans="1:26" ht="12.75" customHeight="1" x14ac:dyDescent="0.2">
      <c r="A428" s="31"/>
      <c r="B428" s="31"/>
      <c r="C428" s="31"/>
      <c r="D428" s="31"/>
      <c r="E428" s="31"/>
      <c r="F428" s="31"/>
      <c r="G428" s="32"/>
      <c r="H428" s="32"/>
      <c r="I428" s="32"/>
      <c r="J428" s="32"/>
      <c r="K428" s="32"/>
      <c r="L428" s="32"/>
      <c r="M428" s="32"/>
      <c r="N428" s="32"/>
      <c r="O428" s="32"/>
      <c r="P428" s="32"/>
      <c r="Q428" s="32"/>
      <c r="R428" s="32"/>
      <c r="S428" s="32"/>
      <c r="T428" s="32"/>
      <c r="U428" s="32"/>
      <c r="V428" s="32"/>
      <c r="W428" s="32"/>
      <c r="X428" s="32"/>
      <c r="Y428" s="32"/>
      <c r="Z428" s="32"/>
    </row>
    <row r="429" spans="1:26" ht="12.75" customHeight="1" x14ac:dyDescent="0.2">
      <c r="A429" s="31"/>
      <c r="B429" s="31"/>
      <c r="C429" s="31"/>
      <c r="D429" s="31"/>
      <c r="E429" s="31"/>
      <c r="F429" s="31"/>
      <c r="G429" s="32"/>
      <c r="H429" s="32"/>
      <c r="I429" s="32"/>
      <c r="J429" s="32"/>
      <c r="K429" s="32"/>
      <c r="L429" s="32"/>
      <c r="M429" s="32"/>
      <c r="N429" s="32"/>
      <c r="O429" s="32"/>
      <c r="P429" s="32"/>
      <c r="Q429" s="32"/>
      <c r="R429" s="32"/>
      <c r="S429" s="32"/>
      <c r="T429" s="32"/>
      <c r="U429" s="32"/>
      <c r="V429" s="32"/>
      <c r="W429" s="32"/>
      <c r="X429" s="32"/>
      <c r="Y429" s="32"/>
      <c r="Z429" s="32"/>
    </row>
    <row r="430" spans="1:26" ht="12.75" customHeight="1" x14ac:dyDescent="0.2">
      <c r="A430" s="31"/>
      <c r="B430" s="31"/>
      <c r="C430" s="31"/>
      <c r="D430" s="31"/>
      <c r="E430" s="31"/>
      <c r="F430" s="31"/>
      <c r="G430" s="32"/>
      <c r="H430" s="32"/>
      <c r="I430" s="32"/>
      <c r="J430" s="32"/>
      <c r="K430" s="32"/>
      <c r="L430" s="32"/>
      <c r="M430" s="32"/>
      <c r="N430" s="32"/>
      <c r="O430" s="32"/>
      <c r="P430" s="32"/>
      <c r="Q430" s="32"/>
      <c r="R430" s="32"/>
      <c r="S430" s="32"/>
      <c r="T430" s="32"/>
      <c r="U430" s="32"/>
      <c r="V430" s="32"/>
      <c r="W430" s="32"/>
      <c r="X430" s="32"/>
      <c r="Y430" s="32"/>
      <c r="Z430" s="32"/>
    </row>
    <row r="431" spans="1:26" ht="12.75" customHeight="1" x14ac:dyDescent="0.2">
      <c r="A431" s="31"/>
      <c r="B431" s="31"/>
      <c r="C431" s="31"/>
      <c r="D431" s="31"/>
      <c r="E431" s="31"/>
      <c r="F431" s="31"/>
      <c r="G431" s="32"/>
      <c r="H431" s="32"/>
      <c r="I431" s="32"/>
      <c r="J431" s="32"/>
      <c r="K431" s="32"/>
      <c r="L431" s="32"/>
      <c r="M431" s="32"/>
      <c r="N431" s="32"/>
      <c r="O431" s="32"/>
      <c r="P431" s="32"/>
      <c r="Q431" s="32"/>
      <c r="R431" s="32"/>
      <c r="S431" s="32"/>
      <c r="T431" s="32"/>
      <c r="U431" s="32"/>
      <c r="V431" s="32"/>
      <c r="W431" s="32"/>
      <c r="X431" s="32"/>
      <c r="Y431" s="32"/>
      <c r="Z431" s="32"/>
    </row>
    <row r="432" spans="1:26" ht="12.75" customHeight="1" x14ac:dyDescent="0.2">
      <c r="A432" s="31"/>
      <c r="B432" s="31"/>
      <c r="C432" s="31"/>
      <c r="D432" s="31"/>
      <c r="E432" s="31"/>
      <c r="F432" s="31"/>
      <c r="G432" s="32"/>
      <c r="H432" s="32"/>
      <c r="I432" s="32"/>
      <c r="J432" s="32"/>
      <c r="K432" s="32"/>
      <c r="L432" s="32"/>
      <c r="M432" s="32"/>
      <c r="N432" s="32"/>
      <c r="O432" s="32"/>
      <c r="P432" s="32"/>
      <c r="Q432" s="32"/>
      <c r="R432" s="32"/>
      <c r="S432" s="32"/>
      <c r="T432" s="32"/>
      <c r="U432" s="32"/>
      <c r="V432" s="32"/>
      <c r="W432" s="32"/>
      <c r="X432" s="32"/>
      <c r="Y432" s="32"/>
      <c r="Z432" s="32"/>
    </row>
    <row r="433" spans="1:26" ht="12.75" customHeight="1" x14ac:dyDescent="0.2">
      <c r="A433" s="31"/>
      <c r="B433" s="31"/>
      <c r="C433" s="31"/>
      <c r="D433" s="31"/>
      <c r="E433" s="31"/>
      <c r="F433" s="31"/>
      <c r="G433" s="32"/>
      <c r="H433" s="32"/>
      <c r="I433" s="32"/>
      <c r="J433" s="32"/>
      <c r="K433" s="32"/>
      <c r="L433" s="32"/>
      <c r="M433" s="32"/>
      <c r="N433" s="32"/>
      <c r="O433" s="32"/>
      <c r="P433" s="32"/>
      <c r="Q433" s="32"/>
      <c r="R433" s="32"/>
      <c r="S433" s="32"/>
      <c r="T433" s="32"/>
      <c r="U433" s="32"/>
      <c r="V433" s="32"/>
      <c r="W433" s="32"/>
      <c r="X433" s="32"/>
      <c r="Y433" s="32"/>
      <c r="Z433" s="32"/>
    </row>
    <row r="434" spans="1:26" ht="12.75" customHeight="1" x14ac:dyDescent="0.2">
      <c r="A434" s="31"/>
      <c r="B434" s="31"/>
      <c r="C434" s="31"/>
      <c r="D434" s="31"/>
      <c r="E434" s="31"/>
      <c r="F434" s="31"/>
      <c r="G434" s="32"/>
      <c r="H434" s="32"/>
      <c r="I434" s="32"/>
      <c r="J434" s="32"/>
      <c r="K434" s="32"/>
      <c r="L434" s="32"/>
      <c r="M434" s="32"/>
      <c r="N434" s="32"/>
      <c r="O434" s="32"/>
      <c r="P434" s="32"/>
      <c r="Q434" s="32"/>
      <c r="R434" s="32"/>
      <c r="S434" s="32"/>
      <c r="T434" s="32"/>
      <c r="U434" s="32"/>
      <c r="V434" s="32"/>
      <c r="W434" s="32"/>
      <c r="X434" s="32"/>
      <c r="Y434" s="32"/>
      <c r="Z434" s="32"/>
    </row>
    <row r="435" spans="1:26" ht="12.75" customHeight="1" x14ac:dyDescent="0.2">
      <c r="A435" s="31"/>
      <c r="B435" s="31"/>
      <c r="C435" s="31"/>
      <c r="D435" s="31"/>
      <c r="E435" s="31"/>
      <c r="F435" s="31"/>
      <c r="G435" s="32"/>
      <c r="H435" s="32"/>
      <c r="I435" s="32"/>
      <c r="J435" s="32"/>
      <c r="K435" s="32"/>
      <c r="L435" s="32"/>
      <c r="M435" s="32"/>
      <c r="N435" s="32"/>
      <c r="O435" s="32"/>
      <c r="P435" s="32"/>
      <c r="Q435" s="32"/>
      <c r="R435" s="32"/>
      <c r="S435" s="32"/>
      <c r="T435" s="32"/>
      <c r="U435" s="32"/>
      <c r="V435" s="32"/>
      <c r="W435" s="32"/>
      <c r="X435" s="32"/>
      <c r="Y435" s="32"/>
      <c r="Z435" s="32"/>
    </row>
    <row r="436" spans="1:26" ht="12.75" customHeight="1" x14ac:dyDescent="0.2">
      <c r="A436" s="31"/>
      <c r="B436" s="31"/>
      <c r="C436" s="31"/>
      <c r="D436" s="31"/>
      <c r="E436" s="31"/>
      <c r="F436" s="31"/>
      <c r="G436" s="32"/>
      <c r="H436" s="32"/>
      <c r="I436" s="32"/>
      <c r="J436" s="32"/>
      <c r="K436" s="32"/>
      <c r="L436" s="32"/>
      <c r="M436" s="32"/>
      <c r="N436" s="32"/>
      <c r="O436" s="32"/>
      <c r="P436" s="32"/>
      <c r="Q436" s="32"/>
      <c r="R436" s="32"/>
      <c r="S436" s="32"/>
      <c r="T436" s="32"/>
      <c r="U436" s="32"/>
      <c r="V436" s="32"/>
      <c r="W436" s="32"/>
      <c r="X436" s="32"/>
      <c r="Y436" s="32"/>
      <c r="Z436" s="32"/>
    </row>
    <row r="437" spans="1:26" ht="12.75" customHeight="1" x14ac:dyDescent="0.2">
      <c r="A437" s="31"/>
      <c r="B437" s="31"/>
      <c r="C437" s="31"/>
      <c r="D437" s="31"/>
      <c r="E437" s="31"/>
      <c r="F437" s="31"/>
      <c r="G437" s="32"/>
      <c r="H437" s="32"/>
      <c r="I437" s="32"/>
      <c r="J437" s="32"/>
      <c r="K437" s="32"/>
      <c r="L437" s="32"/>
      <c r="M437" s="32"/>
      <c r="N437" s="32"/>
      <c r="O437" s="32"/>
      <c r="P437" s="32"/>
      <c r="Q437" s="32"/>
      <c r="R437" s="32"/>
      <c r="S437" s="32"/>
      <c r="T437" s="32"/>
      <c r="U437" s="32"/>
      <c r="V437" s="32"/>
      <c r="W437" s="32"/>
      <c r="X437" s="32"/>
      <c r="Y437" s="32"/>
      <c r="Z437" s="32"/>
    </row>
    <row r="438" spans="1:26" ht="12.75" customHeight="1" x14ac:dyDescent="0.2">
      <c r="A438" s="31"/>
      <c r="B438" s="31"/>
      <c r="C438" s="31"/>
      <c r="D438" s="31"/>
      <c r="E438" s="31"/>
      <c r="F438" s="31"/>
      <c r="G438" s="32"/>
      <c r="H438" s="32"/>
      <c r="I438" s="32"/>
      <c r="J438" s="32"/>
      <c r="K438" s="32"/>
      <c r="L438" s="32"/>
      <c r="M438" s="32"/>
      <c r="N438" s="32"/>
      <c r="O438" s="32"/>
      <c r="P438" s="32"/>
      <c r="Q438" s="32"/>
      <c r="R438" s="32"/>
      <c r="S438" s="32"/>
      <c r="T438" s="32"/>
      <c r="U438" s="32"/>
      <c r="V438" s="32"/>
      <c r="W438" s="32"/>
      <c r="X438" s="32"/>
      <c r="Y438" s="32"/>
      <c r="Z438" s="32"/>
    </row>
    <row r="439" spans="1:26" ht="12.75" customHeight="1" x14ac:dyDescent="0.2">
      <c r="A439" s="31"/>
      <c r="B439" s="31"/>
      <c r="C439" s="31"/>
      <c r="D439" s="31"/>
      <c r="E439" s="31"/>
      <c r="F439" s="31"/>
      <c r="G439" s="32"/>
      <c r="H439" s="32"/>
      <c r="I439" s="32"/>
      <c r="J439" s="32"/>
      <c r="K439" s="32"/>
      <c r="L439" s="32"/>
      <c r="M439" s="32"/>
      <c r="N439" s="32"/>
      <c r="O439" s="32"/>
      <c r="P439" s="32"/>
      <c r="Q439" s="32"/>
      <c r="R439" s="32"/>
      <c r="S439" s="32"/>
      <c r="T439" s="32"/>
      <c r="U439" s="32"/>
      <c r="V439" s="32"/>
      <c r="W439" s="32"/>
      <c r="X439" s="32"/>
      <c r="Y439" s="32"/>
      <c r="Z439" s="32"/>
    </row>
    <row r="440" spans="1:26" ht="12.75" customHeight="1" x14ac:dyDescent="0.2">
      <c r="A440" s="31"/>
      <c r="B440" s="31"/>
      <c r="C440" s="31"/>
      <c r="D440" s="31"/>
      <c r="E440" s="31"/>
      <c r="F440" s="31"/>
      <c r="G440" s="32"/>
      <c r="H440" s="32"/>
      <c r="I440" s="32"/>
      <c r="J440" s="32"/>
      <c r="K440" s="32"/>
      <c r="L440" s="32"/>
      <c r="M440" s="32"/>
      <c r="N440" s="32"/>
      <c r="O440" s="32"/>
      <c r="P440" s="32"/>
      <c r="Q440" s="32"/>
      <c r="R440" s="32"/>
      <c r="S440" s="32"/>
      <c r="T440" s="32"/>
      <c r="U440" s="32"/>
      <c r="V440" s="32"/>
      <c r="W440" s="32"/>
      <c r="X440" s="32"/>
      <c r="Y440" s="32"/>
      <c r="Z440" s="32"/>
    </row>
    <row r="441" spans="1:26" ht="12.75" customHeight="1" x14ac:dyDescent="0.2">
      <c r="A441" s="31"/>
      <c r="B441" s="31"/>
      <c r="C441" s="31"/>
      <c r="D441" s="31"/>
      <c r="E441" s="31"/>
      <c r="F441" s="31"/>
      <c r="G441" s="32"/>
      <c r="H441" s="32"/>
      <c r="I441" s="32"/>
      <c r="J441" s="32"/>
      <c r="K441" s="32"/>
      <c r="L441" s="32"/>
      <c r="M441" s="32"/>
      <c r="N441" s="32"/>
      <c r="O441" s="32"/>
      <c r="P441" s="32"/>
      <c r="Q441" s="32"/>
      <c r="R441" s="32"/>
      <c r="S441" s="32"/>
      <c r="T441" s="32"/>
      <c r="U441" s="32"/>
      <c r="V441" s="32"/>
      <c r="W441" s="32"/>
      <c r="X441" s="32"/>
      <c r="Y441" s="32"/>
      <c r="Z441" s="32"/>
    </row>
    <row r="442" spans="1:26" ht="12.75" customHeight="1" x14ac:dyDescent="0.2">
      <c r="A442" s="31"/>
      <c r="B442" s="31"/>
      <c r="C442" s="31"/>
      <c r="D442" s="31"/>
      <c r="E442" s="31"/>
      <c r="F442" s="31"/>
      <c r="G442" s="32"/>
      <c r="H442" s="32"/>
      <c r="I442" s="32"/>
      <c r="J442" s="32"/>
      <c r="K442" s="32"/>
      <c r="L442" s="32"/>
      <c r="M442" s="32"/>
      <c r="N442" s="32"/>
      <c r="O442" s="32"/>
      <c r="P442" s="32"/>
      <c r="Q442" s="32"/>
      <c r="R442" s="32"/>
      <c r="S442" s="32"/>
      <c r="T442" s="32"/>
      <c r="U442" s="32"/>
      <c r="V442" s="32"/>
      <c r="W442" s="32"/>
      <c r="X442" s="32"/>
      <c r="Y442" s="32"/>
      <c r="Z442" s="32"/>
    </row>
    <row r="443" spans="1:26" ht="12.75" customHeight="1" x14ac:dyDescent="0.2">
      <c r="A443" s="31"/>
      <c r="B443" s="31"/>
      <c r="C443" s="31"/>
      <c r="D443" s="31"/>
      <c r="E443" s="31"/>
      <c r="F443" s="31"/>
      <c r="G443" s="32"/>
      <c r="H443" s="32"/>
      <c r="I443" s="32"/>
      <c r="J443" s="32"/>
      <c r="K443" s="32"/>
      <c r="L443" s="32"/>
      <c r="M443" s="32"/>
      <c r="N443" s="32"/>
      <c r="O443" s="32"/>
      <c r="P443" s="32"/>
      <c r="Q443" s="32"/>
      <c r="R443" s="32"/>
      <c r="S443" s="32"/>
      <c r="T443" s="32"/>
      <c r="U443" s="32"/>
      <c r="V443" s="32"/>
      <c r="W443" s="32"/>
      <c r="X443" s="32"/>
      <c r="Y443" s="32"/>
      <c r="Z443" s="32"/>
    </row>
    <row r="444" spans="1:26" ht="12.75" customHeight="1" x14ac:dyDescent="0.2">
      <c r="A444" s="31"/>
      <c r="B444" s="31"/>
      <c r="C444" s="31"/>
      <c r="D444" s="31"/>
      <c r="E444" s="31"/>
      <c r="F444" s="31"/>
      <c r="G444" s="32"/>
      <c r="H444" s="32"/>
      <c r="I444" s="32"/>
      <c r="J444" s="32"/>
      <c r="K444" s="32"/>
      <c r="L444" s="32"/>
      <c r="M444" s="32"/>
      <c r="N444" s="32"/>
      <c r="O444" s="32"/>
      <c r="P444" s="32"/>
      <c r="Q444" s="32"/>
      <c r="R444" s="32"/>
      <c r="S444" s="32"/>
      <c r="T444" s="32"/>
      <c r="U444" s="32"/>
      <c r="V444" s="32"/>
      <c r="W444" s="32"/>
      <c r="X444" s="32"/>
      <c r="Y444" s="32"/>
      <c r="Z444" s="32"/>
    </row>
    <row r="445" spans="1:26" ht="12.75" customHeight="1" x14ac:dyDescent="0.2">
      <c r="A445" s="31"/>
      <c r="B445" s="31"/>
      <c r="C445" s="31"/>
      <c r="D445" s="31"/>
      <c r="E445" s="31"/>
      <c r="F445" s="31"/>
      <c r="G445" s="32"/>
      <c r="H445" s="32"/>
      <c r="I445" s="32"/>
      <c r="J445" s="32"/>
      <c r="K445" s="32"/>
      <c r="L445" s="32"/>
      <c r="M445" s="32"/>
      <c r="N445" s="32"/>
      <c r="O445" s="32"/>
      <c r="P445" s="32"/>
      <c r="Q445" s="32"/>
      <c r="R445" s="32"/>
      <c r="S445" s="32"/>
      <c r="T445" s="32"/>
      <c r="U445" s="32"/>
      <c r="V445" s="32"/>
      <c r="W445" s="32"/>
      <c r="X445" s="32"/>
      <c r="Y445" s="32"/>
      <c r="Z445" s="32"/>
    </row>
    <row r="446" spans="1:26" ht="12.75" customHeight="1" x14ac:dyDescent="0.2">
      <c r="A446" s="31"/>
      <c r="B446" s="31"/>
      <c r="C446" s="31"/>
      <c r="D446" s="31"/>
      <c r="E446" s="31"/>
      <c r="F446" s="31"/>
      <c r="G446" s="32"/>
      <c r="H446" s="32"/>
      <c r="I446" s="32"/>
      <c r="J446" s="32"/>
      <c r="K446" s="32"/>
      <c r="L446" s="32"/>
      <c r="M446" s="32"/>
      <c r="N446" s="32"/>
      <c r="O446" s="32"/>
      <c r="P446" s="32"/>
      <c r="Q446" s="32"/>
      <c r="R446" s="32"/>
      <c r="S446" s="32"/>
      <c r="T446" s="32"/>
      <c r="U446" s="32"/>
      <c r="V446" s="32"/>
      <c r="W446" s="32"/>
      <c r="X446" s="32"/>
      <c r="Y446" s="32"/>
      <c r="Z446" s="32"/>
    </row>
    <row r="447" spans="1:26" ht="12.75" customHeight="1" x14ac:dyDescent="0.2">
      <c r="A447" s="31"/>
      <c r="B447" s="31"/>
      <c r="C447" s="31"/>
      <c r="D447" s="31"/>
      <c r="E447" s="31"/>
      <c r="F447" s="31"/>
      <c r="G447" s="32"/>
      <c r="H447" s="32"/>
      <c r="I447" s="32"/>
      <c r="J447" s="32"/>
      <c r="K447" s="32"/>
      <c r="L447" s="32"/>
      <c r="M447" s="32"/>
      <c r="N447" s="32"/>
      <c r="O447" s="32"/>
      <c r="P447" s="32"/>
      <c r="Q447" s="32"/>
      <c r="R447" s="32"/>
      <c r="S447" s="32"/>
      <c r="T447" s="32"/>
      <c r="U447" s="32"/>
      <c r="V447" s="32"/>
      <c r="W447" s="32"/>
      <c r="X447" s="32"/>
      <c r="Y447" s="32"/>
      <c r="Z447" s="32"/>
    </row>
    <row r="448" spans="1:26" ht="12.75" customHeight="1" x14ac:dyDescent="0.2">
      <c r="A448" s="31"/>
      <c r="B448" s="31"/>
      <c r="C448" s="31"/>
      <c r="D448" s="31"/>
      <c r="E448" s="31"/>
      <c r="F448" s="31"/>
      <c r="G448" s="32"/>
      <c r="H448" s="32"/>
      <c r="I448" s="32"/>
      <c r="J448" s="32"/>
      <c r="K448" s="32"/>
      <c r="L448" s="32"/>
      <c r="M448" s="32"/>
      <c r="N448" s="32"/>
      <c r="O448" s="32"/>
      <c r="P448" s="32"/>
      <c r="Q448" s="32"/>
      <c r="R448" s="32"/>
      <c r="S448" s="32"/>
      <c r="T448" s="32"/>
      <c r="U448" s="32"/>
      <c r="V448" s="32"/>
      <c r="W448" s="32"/>
      <c r="X448" s="32"/>
      <c r="Y448" s="32"/>
      <c r="Z448" s="32"/>
    </row>
    <row r="449" spans="1:26" ht="12.75" customHeight="1" x14ac:dyDescent="0.2">
      <c r="A449" s="31"/>
      <c r="B449" s="31"/>
      <c r="C449" s="31"/>
      <c r="D449" s="31"/>
      <c r="E449" s="31"/>
      <c r="F449" s="31"/>
      <c r="G449" s="32"/>
      <c r="H449" s="32"/>
      <c r="I449" s="32"/>
      <c r="J449" s="32"/>
      <c r="K449" s="32"/>
      <c r="L449" s="32"/>
      <c r="M449" s="32"/>
      <c r="N449" s="32"/>
      <c r="O449" s="32"/>
      <c r="P449" s="32"/>
      <c r="Q449" s="32"/>
      <c r="R449" s="32"/>
      <c r="S449" s="32"/>
      <c r="T449" s="32"/>
      <c r="U449" s="32"/>
      <c r="V449" s="32"/>
      <c r="W449" s="32"/>
      <c r="X449" s="32"/>
      <c r="Y449" s="32"/>
      <c r="Z449" s="32"/>
    </row>
    <row r="450" spans="1:26" ht="12.75" customHeight="1" x14ac:dyDescent="0.2">
      <c r="A450" s="31"/>
      <c r="B450" s="31"/>
      <c r="C450" s="31"/>
      <c r="D450" s="31"/>
      <c r="E450" s="31"/>
      <c r="F450" s="31"/>
      <c r="G450" s="32"/>
      <c r="H450" s="32"/>
      <c r="I450" s="32"/>
      <c r="J450" s="32"/>
      <c r="K450" s="32"/>
      <c r="L450" s="32"/>
      <c r="M450" s="32"/>
      <c r="N450" s="32"/>
      <c r="O450" s="32"/>
      <c r="P450" s="32"/>
      <c r="Q450" s="32"/>
      <c r="R450" s="32"/>
      <c r="S450" s="32"/>
      <c r="T450" s="32"/>
      <c r="U450" s="32"/>
      <c r="V450" s="32"/>
      <c r="W450" s="32"/>
      <c r="X450" s="32"/>
      <c r="Y450" s="32"/>
      <c r="Z450" s="32"/>
    </row>
    <row r="451" spans="1:26" ht="12.75" customHeight="1" x14ac:dyDescent="0.2">
      <c r="A451" s="31"/>
      <c r="B451" s="31"/>
      <c r="C451" s="31"/>
      <c r="D451" s="31"/>
      <c r="E451" s="31"/>
      <c r="F451" s="31"/>
      <c r="G451" s="32"/>
      <c r="H451" s="32"/>
      <c r="I451" s="32"/>
      <c r="J451" s="32"/>
      <c r="K451" s="32"/>
      <c r="L451" s="32"/>
      <c r="M451" s="32"/>
      <c r="N451" s="32"/>
      <c r="O451" s="32"/>
      <c r="P451" s="32"/>
      <c r="Q451" s="32"/>
      <c r="R451" s="32"/>
      <c r="S451" s="32"/>
      <c r="T451" s="32"/>
      <c r="U451" s="32"/>
      <c r="V451" s="32"/>
      <c r="W451" s="32"/>
      <c r="X451" s="32"/>
      <c r="Y451" s="32"/>
      <c r="Z451" s="32"/>
    </row>
    <row r="452" spans="1:26" ht="12.75" customHeight="1" x14ac:dyDescent="0.2">
      <c r="A452" s="31"/>
      <c r="B452" s="31"/>
      <c r="C452" s="31"/>
      <c r="D452" s="31"/>
      <c r="E452" s="31"/>
      <c r="F452" s="31"/>
      <c r="G452" s="32"/>
      <c r="H452" s="32"/>
      <c r="I452" s="32"/>
      <c r="J452" s="32"/>
      <c r="K452" s="32"/>
      <c r="L452" s="32"/>
      <c r="M452" s="32"/>
      <c r="N452" s="32"/>
      <c r="O452" s="32"/>
      <c r="P452" s="32"/>
      <c r="Q452" s="32"/>
      <c r="R452" s="32"/>
      <c r="S452" s="32"/>
      <c r="T452" s="32"/>
      <c r="U452" s="32"/>
      <c r="V452" s="32"/>
      <c r="W452" s="32"/>
      <c r="X452" s="32"/>
      <c r="Y452" s="32"/>
      <c r="Z452" s="32"/>
    </row>
    <row r="453" spans="1:26" ht="12.75" customHeight="1" x14ac:dyDescent="0.2">
      <c r="A453" s="31"/>
      <c r="B453" s="31"/>
      <c r="C453" s="31"/>
      <c r="D453" s="31"/>
      <c r="E453" s="31"/>
      <c r="F453" s="31"/>
      <c r="G453" s="32"/>
      <c r="H453" s="32"/>
      <c r="I453" s="32"/>
      <c r="J453" s="32"/>
      <c r="K453" s="32"/>
      <c r="L453" s="32"/>
      <c r="M453" s="32"/>
      <c r="N453" s="32"/>
      <c r="O453" s="32"/>
      <c r="P453" s="32"/>
      <c r="Q453" s="32"/>
      <c r="R453" s="32"/>
      <c r="S453" s="32"/>
      <c r="T453" s="32"/>
      <c r="U453" s="32"/>
      <c r="V453" s="32"/>
      <c r="W453" s="32"/>
      <c r="X453" s="32"/>
      <c r="Y453" s="32"/>
      <c r="Z453" s="32"/>
    </row>
    <row r="454" spans="1:26" ht="12.75" customHeight="1" x14ac:dyDescent="0.2">
      <c r="A454" s="31"/>
      <c r="B454" s="31"/>
      <c r="C454" s="31"/>
      <c r="D454" s="31"/>
      <c r="E454" s="31"/>
      <c r="F454" s="31"/>
      <c r="G454" s="32"/>
      <c r="H454" s="32"/>
      <c r="I454" s="32"/>
      <c r="J454" s="32"/>
      <c r="K454" s="32"/>
      <c r="L454" s="32"/>
      <c r="M454" s="32"/>
      <c r="N454" s="32"/>
      <c r="O454" s="32"/>
      <c r="P454" s="32"/>
      <c r="Q454" s="32"/>
      <c r="R454" s="32"/>
      <c r="S454" s="32"/>
      <c r="T454" s="32"/>
      <c r="U454" s="32"/>
      <c r="V454" s="32"/>
      <c r="W454" s="32"/>
      <c r="X454" s="32"/>
      <c r="Y454" s="32"/>
      <c r="Z454" s="32"/>
    </row>
    <row r="455" spans="1:26" ht="12.75" customHeight="1" x14ac:dyDescent="0.2">
      <c r="A455" s="31"/>
      <c r="B455" s="31"/>
      <c r="C455" s="31"/>
      <c r="D455" s="31"/>
      <c r="E455" s="31"/>
      <c r="F455" s="31"/>
      <c r="G455" s="32"/>
      <c r="H455" s="32"/>
      <c r="I455" s="32"/>
      <c r="J455" s="32"/>
      <c r="K455" s="32"/>
      <c r="L455" s="32"/>
      <c r="M455" s="32"/>
      <c r="N455" s="32"/>
      <c r="O455" s="32"/>
      <c r="P455" s="32"/>
      <c r="Q455" s="32"/>
      <c r="R455" s="32"/>
      <c r="S455" s="32"/>
      <c r="T455" s="32"/>
      <c r="U455" s="32"/>
      <c r="V455" s="32"/>
      <c r="W455" s="32"/>
      <c r="X455" s="32"/>
      <c r="Y455" s="32"/>
      <c r="Z455" s="32"/>
    </row>
    <row r="456" spans="1:26" ht="12.75" customHeight="1" x14ac:dyDescent="0.2">
      <c r="A456" s="31"/>
      <c r="B456" s="31"/>
      <c r="C456" s="31"/>
      <c r="D456" s="31"/>
      <c r="E456" s="31"/>
      <c r="F456" s="31"/>
      <c r="G456" s="32"/>
      <c r="H456" s="32"/>
      <c r="I456" s="32"/>
      <c r="J456" s="32"/>
      <c r="K456" s="32"/>
      <c r="L456" s="32"/>
      <c r="M456" s="32"/>
      <c r="N456" s="32"/>
      <c r="O456" s="32"/>
      <c r="P456" s="32"/>
      <c r="Q456" s="32"/>
      <c r="R456" s="32"/>
      <c r="S456" s="32"/>
      <c r="T456" s="32"/>
      <c r="U456" s="32"/>
      <c r="V456" s="32"/>
      <c r="W456" s="32"/>
      <c r="X456" s="32"/>
      <c r="Y456" s="32"/>
      <c r="Z456" s="32"/>
    </row>
    <row r="457" spans="1:26" ht="12.75" customHeight="1" x14ac:dyDescent="0.2">
      <c r="A457" s="31"/>
      <c r="B457" s="31"/>
      <c r="C457" s="31"/>
      <c r="D457" s="31"/>
      <c r="E457" s="31"/>
      <c r="F457" s="31"/>
      <c r="G457" s="32"/>
      <c r="H457" s="32"/>
      <c r="I457" s="32"/>
      <c r="J457" s="32"/>
      <c r="K457" s="32"/>
      <c r="L457" s="32"/>
      <c r="M457" s="32"/>
      <c r="N457" s="32"/>
      <c r="O457" s="32"/>
      <c r="P457" s="32"/>
      <c r="Q457" s="32"/>
      <c r="R457" s="32"/>
      <c r="S457" s="32"/>
      <c r="T457" s="32"/>
      <c r="U457" s="32"/>
      <c r="V457" s="32"/>
      <c r="W457" s="32"/>
      <c r="X457" s="32"/>
      <c r="Y457" s="32"/>
      <c r="Z457" s="32"/>
    </row>
    <row r="458" spans="1:26" ht="12.75" customHeight="1" x14ac:dyDescent="0.2">
      <c r="A458" s="31"/>
      <c r="B458" s="31"/>
      <c r="C458" s="31"/>
      <c r="D458" s="31"/>
      <c r="E458" s="31"/>
      <c r="F458" s="31"/>
      <c r="G458" s="32"/>
      <c r="H458" s="32"/>
      <c r="I458" s="32"/>
      <c r="J458" s="32"/>
      <c r="K458" s="32"/>
      <c r="L458" s="32"/>
      <c r="M458" s="32"/>
      <c r="N458" s="32"/>
      <c r="O458" s="32"/>
      <c r="P458" s="32"/>
      <c r="Q458" s="32"/>
      <c r="R458" s="32"/>
      <c r="S458" s="32"/>
      <c r="T458" s="32"/>
      <c r="U458" s="32"/>
      <c r="V458" s="32"/>
      <c r="W458" s="32"/>
      <c r="X458" s="32"/>
      <c r="Y458" s="32"/>
      <c r="Z458" s="32"/>
    </row>
    <row r="459" spans="1:26" ht="12.75" customHeight="1" x14ac:dyDescent="0.2">
      <c r="A459" s="31"/>
      <c r="B459" s="31"/>
      <c r="C459" s="31"/>
      <c r="D459" s="31"/>
      <c r="E459" s="31"/>
      <c r="F459" s="31"/>
      <c r="G459" s="32"/>
      <c r="H459" s="32"/>
      <c r="I459" s="32"/>
      <c r="J459" s="32"/>
      <c r="K459" s="32"/>
      <c r="L459" s="32"/>
      <c r="M459" s="32"/>
      <c r="N459" s="32"/>
      <c r="O459" s="32"/>
      <c r="P459" s="32"/>
      <c r="Q459" s="32"/>
      <c r="R459" s="32"/>
      <c r="S459" s="32"/>
      <c r="T459" s="32"/>
      <c r="U459" s="32"/>
      <c r="V459" s="32"/>
      <c r="W459" s="32"/>
      <c r="X459" s="32"/>
      <c r="Y459" s="32"/>
      <c r="Z459" s="32"/>
    </row>
    <row r="460" spans="1:26" ht="12.75" customHeight="1" x14ac:dyDescent="0.2">
      <c r="A460" s="31"/>
      <c r="B460" s="31"/>
      <c r="C460" s="31"/>
      <c r="D460" s="31"/>
      <c r="E460" s="31"/>
      <c r="F460" s="31"/>
      <c r="G460" s="32"/>
      <c r="H460" s="32"/>
      <c r="I460" s="32"/>
      <c r="J460" s="32"/>
      <c r="K460" s="32"/>
      <c r="L460" s="32"/>
      <c r="M460" s="32"/>
      <c r="N460" s="32"/>
      <c r="O460" s="32"/>
      <c r="P460" s="32"/>
      <c r="Q460" s="32"/>
      <c r="R460" s="32"/>
      <c r="S460" s="32"/>
      <c r="T460" s="32"/>
      <c r="U460" s="32"/>
      <c r="V460" s="32"/>
      <c r="W460" s="32"/>
      <c r="X460" s="32"/>
      <c r="Y460" s="32"/>
      <c r="Z460" s="32"/>
    </row>
    <row r="461" spans="1:26" ht="12.75" customHeight="1" x14ac:dyDescent="0.2">
      <c r="A461" s="31"/>
      <c r="B461" s="31"/>
      <c r="C461" s="31"/>
      <c r="D461" s="31"/>
      <c r="E461" s="31"/>
      <c r="F461" s="31"/>
      <c r="G461" s="32"/>
      <c r="H461" s="32"/>
      <c r="I461" s="32"/>
      <c r="J461" s="32"/>
      <c r="K461" s="32"/>
      <c r="L461" s="32"/>
      <c r="M461" s="32"/>
      <c r="N461" s="32"/>
      <c r="O461" s="32"/>
      <c r="P461" s="32"/>
      <c r="Q461" s="32"/>
      <c r="R461" s="32"/>
      <c r="S461" s="32"/>
      <c r="T461" s="32"/>
      <c r="U461" s="32"/>
      <c r="V461" s="32"/>
      <c r="W461" s="32"/>
      <c r="X461" s="32"/>
      <c r="Y461" s="32"/>
      <c r="Z461" s="32"/>
    </row>
    <row r="462" spans="1:26" ht="12.75" customHeight="1" x14ac:dyDescent="0.2">
      <c r="A462" s="31"/>
      <c r="B462" s="31"/>
      <c r="C462" s="31"/>
      <c r="D462" s="31"/>
      <c r="E462" s="31"/>
      <c r="F462" s="31"/>
      <c r="G462" s="32"/>
      <c r="H462" s="32"/>
      <c r="I462" s="32"/>
      <c r="J462" s="32"/>
      <c r="K462" s="32"/>
      <c r="L462" s="32"/>
      <c r="M462" s="32"/>
      <c r="N462" s="32"/>
      <c r="O462" s="32"/>
      <c r="P462" s="32"/>
      <c r="Q462" s="32"/>
      <c r="R462" s="32"/>
      <c r="S462" s="32"/>
      <c r="T462" s="32"/>
      <c r="U462" s="32"/>
      <c r="V462" s="32"/>
      <c r="W462" s="32"/>
      <c r="X462" s="32"/>
      <c r="Y462" s="32"/>
      <c r="Z462" s="32"/>
    </row>
    <row r="463" spans="1:26" ht="12.75" customHeight="1" x14ac:dyDescent="0.2">
      <c r="A463" s="31"/>
      <c r="B463" s="31"/>
      <c r="C463" s="31"/>
      <c r="D463" s="31"/>
      <c r="E463" s="31"/>
      <c r="F463" s="31"/>
      <c r="G463" s="32"/>
      <c r="H463" s="32"/>
      <c r="I463" s="32"/>
      <c r="J463" s="32"/>
      <c r="K463" s="32"/>
      <c r="L463" s="32"/>
      <c r="M463" s="32"/>
      <c r="N463" s="32"/>
      <c r="O463" s="32"/>
      <c r="P463" s="32"/>
      <c r="Q463" s="32"/>
      <c r="R463" s="32"/>
      <c r="S463" s="32"/>
      <c r="T463" s="32"/>
      <c r="U463" s="32"/>
      <c r="V463" s="32"/>
      <c r="W463" s="32"/>
      <c r="X463" s="32"/>
      <c r="Y463" s="32"/>
      <c r="Z463" s="32"/>
    </row>
    <row r="464" spans="1:26" ht="12.75" customHeight="1" x14ac:dyDescent="0.2">
      <c r="A464" s="31"/>
      <c r="B464" s="31"/>
      <c r="C464" s="31"/>
      <c r="D464" s="31"/>
      <c r="E464" s="31"/>
      <c r="F464" s="31"/>
      <c r="G464" s="32"/>
      <c r="H464" s="32"/>
      <c r="I464" s="32"/>
      <c r="J464" s="32"/>
      <c r="K464" s="32"/>
      <c r="L464" s="32"/>
      <c r="M464" s="32"/>
      <c r="N464" s="32"/>
      <c r="O464" s="32"/>
      <c r="P464" s="32"/>
      <c r="Q464" s="32"/>
      <c r="R464" s="32"/>
      <c r="S464" s="32"/>
      <c r="T464" s="32"/>
      <c r="U464" s="32"/>
      <c r="V464" s="32"/>
      <c r="W464" s="32"/>
      <c r="X464" s="32"/>
      <c r="Y464" s="32"/>
      <c r="Z464" s="32"/>
    </row>
    <row r="465" spans="1:26" ht="12.75" customHeight="1" x14ac:dyDescent="0.2">
      <c r="A465" s="31"/>
      <c r="B465" s="31"/>
      <c r="C465" s="31"/>
      <c r="D465" s="31"/>
      <c r="E465" s="31"/>
      <c r="F465" s="31"/>
      <c r="G465" s="32"/>
      <c r="H465" s="32"/>
      <c r="I465" s="32"/>
      <c r="J465" s="32"/>
      <c r="K465" s="32"/>
      <c r="L465" s="32"/>
      <c r="M465" s="32"/>
      <c r="N465" s="32"/>
      <c r="O465" s="32"/>
      <c r="P465" s="32"/>
      <c r="Q465" s="32"/>
      <c r="R465" s="32"/>
      <c r="S465" s="32"/>
      <c r="T465" s="32"/>
      <c r="U465" s="32"/>
      <c r="V465" s="32"/>
      <c r="W465" s="32"/>
      <c r="X465" s="32"/>
      <c r="Y465" s="32"/>
      <c r="Z465" s="32"/>
    </row>
    <row r="466" spans="1:26" ht="12.75" customHeight="1" x14ac:dyDescent="0.2">
      <c r="A466" s="31"/>
      <c r="B466" s="31"/>
      <c r="C466" s="31"/>
      <c r="D466" s="31"/>
      <c r="E466" s="31"/>
      <c r="F466" s="31"/>
      <c r="G466" s="32"/>
      <c r="H466" s="32"/>
      <c r="I466" s="32"/>
      <c r="J466" s="32"/>
      <c r="K466" s="32"/>
      <c r="L466" s="32"/>
      <c r="M466" s="32"/>
      <c r="N466" s="32"/>
      <c r="O466" s="32"/>
      <c r="P466" s="32"/>
      <c r="Q466" s="32"/>
      <c r="R466" s="32"/>
      <c r="S466" s="32"/>
      <c r="T466" s="32"/>
      <c r="U466" s="32"/>
      <c r="V466" s="32"/>
      <c r="W466" s="32"/>
      <c r="X466" s="32"/>
      <c r="Y466" s="32"/>
      <c r="Z466" s="32"/>
    </row>
    <row r="467" spans="1:26" ht="12.75" customHeight="1" x14ac:dyDescent="0.2">
      <c r="A467" s="31"/>
      <c r="B467" s="31"/>
      <c r="C467" s="31"/>
      <c r="D467" s="31"/>
      <c r="E467" s="31"/>
      <c r="F467" s="31"/>
      <c r="G467" s="32"/>
      <c r="H467" s="32"/>
      <c r="I467" s="32"/>
      <c r="J467" s="32"/>
      <c r="K467" s="32"/>
      <c r="L467" s="32"/>
      <c r="M467" s="32"/>
      <c r="N467" s="32"/>
      <c r="O467" s="32"/>
      <c r="P467" s="32"/>
      <c r="Q467" s="32"/>
      <c r="R467" s="32"/>
      <c r="S467" s="32"/>
      <c r="T467" s="32"/>
      <c r="U467" s="32"/>
      <c r="V467" s="32"/>
      <c r="W467" s="32"/>
      <c r="X467" s="32"/>
      <c r="Y467" s="32"/>
      <c r="Z467" s="32"/>
    </row>
    <row r="468" spans="1:26" ht="12.75" customHeight="1" x14ac:dyDescent="0.2">
      <c r="A468" s="31"/>
      <c r="B468" s="31"/>
      <c r="C468" s="31"/>
      <c r="D468" s="31"/>
      <c r="E468" s="31"/>
      <c r="F468" s="31"/>
      <c r="G468" s="32"/>
      <c r="H468" s="32"/>
      <c r="I468" s="32"/>
      <c r="J468" s="32"/>
      <c r="K468" s="32"/>
      <c r="L468" s="32"/>
      <c r="M468" s="32"/>
      <c r="N468" s="32"/>
      <c r="O468" s="32"/>
      <c r="P468" s="32"/>
      <c r="Q468" s="32"/>
      <c r="R468" s="32"/>
      <c r="S468" s="32"/>
      <c r="T468" s="32"/>
      <c r="U468" s="32"/>
      <c r="V468" s="32"/>
      <c r="W468" s="32"/>
      <c r="X468" s="32"/>
      <c r="Y468" s="32"/>
      <c r="Z468" s="32"/>
    </row>
    <row r="469" spans="1:26" ht="12.75" customHeight="1" x14ac:dyDescent="0.2">
      <c r="A469" s="31"/>
      <c r="B469" s="31"/>
      <c r="C469" s="31"/>
      <c r="D469" s="31"/>
      <c r="E469" s="31"/>
      <c r="F469" s="31"/>
      <c r="G469" s="32"/>
      <c r="H469" s="32"/>
      <c r="I469" s="32"/>
      <c r="J469" s="32"/>
      <c r="K469" s="32"/>
      <c r="L469" s="32"/>
      <c r="M469" s="32"/>
      <c r="N469" s="32"/>
      <c r="O469" s="32"/>
      <c r="P469" s="32"/>
      <c r="Q469" s="32"/>
      <c r="R469" s="32"/>
      <c r="S469" s="32"/>
      <c r="T469" s="32"/>
      <c r="U469" s="32"/>
      <c r="V469" s="32"/>
      <c r="W469" s="32"/>
      <c r="X469" s="32"/>
      <c r="Y469" s="32"/>
      <c r="Z469" s="32"/>
    </row>
    <row r="470" spans="1:26" ht="12.75" customHeight="1" x14ac:dyDescent="0.2">
      <c r="A470" s="31"/>
      <c r="B470" s="31"/>
      <c r="C470" s="31"/>
      <c r="D470" s="31"/>
      <c r="E470" s="31"/>
      <c r="F470" s="31"/>
      <c r="G470" s="32"/>
      <c r="H470" s="32"/>
      <c r="I470" s="32"/>
      <c r="J470" s="32"/>
      <c r="K470" s="32"/>
      <c r="L470" s="32"/>
      <c r="M470" s="32"/>
      <c r="N470" s="32"/>
      <c r="O470" s="32"/>
      <c r="P470" s="32"/>
      <c r="Q470" s="32"/>
      <c r="R470" s="32"/>
      <c r="S470" s="32"/>
      <c r="T470" s="32"/>
      <c r="U470" s="32"/>
      <c r="V470" s="32"/>
      <c r="W470" s="32"/>
      <c r="X470" s="32"/>
      <c r="Y470" s="32"/>
      <c r="Z470" s="32"/>
    </row>
    <row r="471" spans="1:26" ht="12.75" customHeight="1" x14ac:dyDescent="0.2">
      <c r="A471" s="31"/>
      <c r="B471" s="31"/>
      <c r="C471" s="31"/>
      <c r="D471" s="31"/>
      <c r="E471" s="31"/>
      <c r="F471" s="31"/>
      <c r="G471" s="32"/>
      <c r="H471" s="32"/>
      <c r="I471" s="32"/>
      <c r="J471" s="32"/>
      <c r="K471" s="32"/>
      <c r="L471" s="32"/>
      <c r="M471" s="32"/>
      <c r="N471" s="32"/>
      <c r="O471" s="32"/>
      <c r="P471" s="32"/>
      <c r="Q471" s="32"/>
      <c r="R471" s="32"/>
      <c r="S471" s="32"/>
      <c r="T471" s="32"/>
      <c r="U471" s="32"/>
      <c r="V471" s="32"/>
      <c r="W471" s="32"/>
      <c r="X471" s="32"/>
      <c r="Y471" s="32"/>
      <c r="Z471" s="32"/>
    </row>
    <row r="472" spans="1:26" ht="12.75" customHeight="1" x14ac:dyDescent="0.2">
      <c r="A472" s="31"/>
      <c r="B472" s="31"/>
      <c r="C472" s="31"/>
      <c r="D472" s="31"/>
      <c r="E472" s="31"/>
      <c r="F472" s="31"/>
      <c r="G472" s="32"/>
      <c r="H472" s="32"/>
      <c r="I472" s="32"/>
      <c r="J472" s="32"/>
      <c r="K472" s="32"/>
      <c r="L472" s="32"/>
      <c r="M472" s="32"/>
      <c r="N472" s="32"/>
      <c r="O472" s="32"/>
      <c r="P472" s="32"/>
      <c r="Q472" s="32"/>
      <c r="R472" s="32"/>
      <c r="S472" s="32"/>
      <c r="T472" s="32"/>
      <c r="U472" s="32"/>
      <c r="V472" s="32"/>
      <c r="W472" s="32"/>
      <c r="X472" s="32"/>
      <c r="Y472" s="32"/>
      <c r="Z472" s="32"/>
    </row>
    <row r="473" spans="1:26" ht="12.75" customHeight="1" x14ac:dyDescent="0.2">
      <c r="A473" s="31"/>
      <c r="B473" s="31"/>
      <c r="C473" s="31"/>
      <c r="D473" s="31"/>
      <c r="E473" s="31"/>
      <c r="F473" s="31"/>
      <c r="G473" s="32"/>
      <c r="H473" s="32"/>
      <c r="I473" s="32"/>
      <c r="J473" s="32"/>
      <c r="K473" s="32"/>
      <c r="L473" s="32"/>
      <c r="M473" s="32"/>
      <c r="N473" s="32"/>
      <c r="O473" s="32"/>
      <c r="P473" s="32"/>
      <c r="Q473" s="32"/>
      <c r="R473" s="32"/>
      <c r="S473" s="32"/>
      <c r="T473" s="32"/>
      <c r="U473" s="32"/>
      <c r="V473" s="32"/>
      <c r="W473" s="32"/>
      <c r="X473" s="32"/>
      <c r="Y473" s="32"/>
      <c r="Z473" s="32"/>
    </row>
    <row r="474" spans="1:26" ht="12.75" customHeight="1" x14ac:dyDescent="0.2">
      <c r="A474" s="31"/>
      <c r="B474" s="31"/>
      <c r="C474" s="31"/>
      <c r="D474" s="31"/>
      <c r="E474" s="31"/>
      <c r="F474" s="31"/>
      <c r="G474" s="32"/>
      <c r="H474" s="32"/>
      <c r="I474" s="32"/>
      <c r="J474" s="32"/>
      <c r="K474" s="32"/>
      <c r="L474" s="32"/>
      <c r="M474" s="32"/>
      <c r="N474" s="32"/>
      <c r="O474" s="32"/>
      <c r="P474" s="32"/>
      <c r="Q474" s="32"/>
      <c r="R474" s="32"/>
      <c r="S474" s="32"/>
      <c r="T474" s="32"/>
      <c r="U474" s="32"/>
      <c r="V474" s="32"/>
      <c r="W474" s="32"/>
      <c r="X474" s="32"/>
      <c r="Y474" s="32"/>
      <c r="Z474" s="32"/>
    </row>
    <row r="475" spans="1:26" ht="12.75" customHeight="1" x14ac:dyDescent="0.2">
      <c r="A475" s="31"/>
      <c r="B475" s="31"/>
      <c r="C475" s="31"/>
      <c r="D475" s="31"/>
      <c r="E475" s="31"/>
      <c r="F475" s="31"/>
      <c r="G475" s="32"/>
      <c r="H475" s="32"/>
      <c r="I475" s="32"/>
      <c r="J475" s="32"/>
      <c r="K475" s="32"/>
      <c r="L475" s="32"/>
      <c r="M475" s="32"/>
      <c r="N475" s="32"/>
      <c r="O475" s="32"/>
      <c r="P475" s="32"/>
      <c r="Q475" s="32"/>
      <c r="R475" s="32"/>
      <c r="S475" s="32"/>
      <c r="T475" s="32"/>
      <c r="U475" s="32"/>
      <c r="V475" s="32"/>
      <c r="W475" s="32"/>
      <c r="X475" s="32"/>
      <c r="Y475" s="32"/>
      <c r="Z475" s="32"/>
    </row>
    <row r="476" spans="1:26" ht="12.75" customHeight="1" x14ac:dyDescent="0.2">
      <c r="A476" s="31"/>
      <c r="B476" s="31"/>
      <c r="C476" s="31"/>
      <c r="D476" s="31"/>
      <c r="E476" s="31"/>
      <c r="F476" s="31"/>
      <c r="G476" s="32"/>
      <c r="H476" s="32"/>
      <c r="I476" s="32"/>
      <c r="J476" s="32"/>
      <c r="K476" s="32"/>
      <c r="L476" s="32"/>
      <c r="M476" s="32"/>
      <c r="N476" s="32"/>
      <c r="O476" s="32"/>
      <c r="P476" s="32"/>
      <c r="Q476" s="32"/>
      <c r="R476" s="32"/>
      <c r="S476" s="32"/>
      <c r="T476" s="32"/>
      <c r="U476" s="32"/>
      <c r="V476" s="32"/>
      <c r="W476" s="32"/>
      <c r="X476" s="32"/>
      <c r="Y476" s="32"/>
      <c r="Z476" s="32"/>
    </row>
    <row r="477" spans="1:26" ht="12.75" customHeight="1" x14ac:dyDescent="0.2">
      <c r="A477" s="31"/>
      <c r="B477" s="31"/>
      <c r="C477" s="31"/>
      <c r="D477" s="31"/>
      <c r="E477" s="31"/>
      <c r="F477" s="31"/>
      <c r="G477" s="32"/>
      <c r="H477" s="32"/>
      <c r="I477" s="32"/>
      <c r="J477" s="32"/>
      <c r="K477" s="32"/>
      <c r="L477" s="32"/>
      <c r="M477" s="32"/>
      <c r="N477" s="32"/>
      <c r="O477" s="32"/>
      <c r="P477" s="32"/>
      <c r="Q477" s="32"/>
      <c r="R477" s="32"/>
      <c r="S477" s="32"/>
      <c r="T477" s="32"/>
      <c r="U477" s="32"/>
      <c r="V477" s="32"/>
      <c r="W477" s="32"/>
      <c r="X477" s="32"/>
      <c r="Y477" s="32"/>
      <c r="Z477" s="32"/>
    </row>
    <row r="478" spans="1:26" ht="12.75" customHeight="1" x14ac:dyDescent="0.2">
      <c r="A478" s="31"/>
      <c r="B478" s="31"/>
      <c r="C478" s="31"/>
      <c r="D478" s="31"/>
      <c r="E478" s="31"/>
      <c r="F478" s="31"/>
      <c r="G478" s="32"/>
      <c r="H478" s="32"/>
      <c r="I478" s="32"/>
      <c r="J478" s="32"/>
      <c r="K478" s="32"/>
      <c r="L478" s="32"/>
      <c r="M478" s="32"/>
      <c r="N478" s="32"/>
      <c r="O478" s="32"/>
      <c r="P478" s="32"/>
      <c r="Q478" s="32"/>
      <c r="R478" s="32"/>
      <c r="S478" s="32"/>
      <c r="T478" s="32"/>
      <c r="U478" s="32"/>
      <c r="V478" s="32"/>
      <c r="W478" s="32"/>
      <c r="X478" s="32"/>
      <c r="Y478" s="32"/>
      <c r="Z478" s="32"/>
    </row>
    <row r="479" spans="1:26" ht="12.75" customHeight="1" x14ac:dyDescent="0.2">
      <c r="A479" s="31"/>
      <c r="B479" s="31"/>
      <c r="C479" s="31"/>
      <c r="D479" s="31"/>
      <c r="E479" s="31"/>
      <c r="F479" s="31"/>
      <c r="G479" s="32"/>
      <c r="H479" s="32"/>
      <c r="I479" s="32"/>
      <c r="J479" s="32"/>
      <c r="K479" s="32"/>
      <c r="L479" s="32"/>
      <c r="M479" s="32"/>
      <c r="N479" s="32"/>
      <c r="O479" s="32"/>
      <c r="P479" s="32"/>
      <c r="Q479" s="32"/>
      <c r="R479" s="32"/>
      <c r="S479" s="32"/>
      <c r="T479" s="32"/>
      <c r="U479" s="32"/>
      <c r="V479" s="32"/>
      <c r="W479" s="32"/>
      <c r="X479" s="32"/>
      <c r="Y479" s="32"/>
      <c r="Z479" s="32"/>
    </row>
    <row r="480" spans="1:26" ht="12.75" customHeight="1" x14ac:dyDescent="0.2">
      <c r="A480" s="31"/>
      <c r="B480" s="31"/>
      <c r="C480" s="31"/>
      <c r="D480" s="31"/>
      <c r="E480" s="31"/>
      <c r="F480" s="31"/>
      <c r="G480" s="32"/>
      <c r="H480" s="32"/>
      <c r="I480" s="32"/>
      <c r="J480" s="32"/>
      <c r="K480" s="32"/>
      <c r="L480" s="32"/>
      <c r="M480" s="32"/>
      <c r="N480" s="32"/>
      <c r="O480" s="32"/>
      <c r="P480" s="32"/>
      <c r="Q480" s="32"/>
      <c r="R480" s="32"/>
      <c r="S480" s="32"/>
      <c r="T480" s="32"/>
      <c r="U480" s="32"/>
      <c r="V480" s="32"/>
      <c r="W480" s="32"/>
      <c r="X480" s="32"/>
      <c r="Y480" s="32"/>
      <c r="Z480" s="32"/>
    </row>
    <row r="481" spans="1:26" ht="12.75" customHeight="1" x14ac:dyDescent="0.2">
      <c r="A481" s="31"/>
      <c r="B481" s="31"/>
      <c r="C481" s="31"/>
      <c r="D481" s="31"/>
      <c r="E481" s="31"/>
      <c r="F481" s="31"/>
      <c r="G481" s="32"/>
      <c r="H481" s="32"/>
      <c r="I481" s="32"/>
      <c r="J481" s="32"/>
      <c r="K481" s="32"/>
      <c r="L481" s="32"/>
      <c r="M481" s="32"/>
      <c r="N481" s="32"/>
      <c r="O481" s="32"/>
      <c r="P481" s="32"/>
      <c r="Q481" s="32"/>
      <c r="R481" s="32"/>
      <c r="S481" s="32"/>
      <c r="T481" s="32"/>
      <c r="U481" s="32"/>
      <c r="V481" s="32"/>
      <c r="W481" s="32"/>
      <c r="X481" s="32"/>
      <c r="Y481" s="32"/>
      <c r="Z481" s="32"/>
    </row>
    <row r="482" spans="1:26" ht="12.75" customHeight="1" x14ac:dyDescent="0.2">
      <c r="A482" s="31"/>
      <c r="B482" s="31"/>
      <c r="C482" s="31"/>
      <c r="D482" s="31"/>
      <c r="E482" s="31"/>
      <c r="F482" s="31"/>
      <c r="G482" s="32"/>
      <c r="H482" s="32"/>
      <c r="I482" s="32"/>
      <c r="J482" s="32"/>
      <c r="K482" s="32"/>
      <c r="L482" s="32"/>
      <c r="M482" s="32"/>
      <c r="N482" s="32"/>
      <c r="O482" s="32"/>
      <c r="P482" s="32"/>
      <c r="Q482" s="32"/>
      <c r="R482" s="32"/>
      <c r="S482" s="32"/>
      <c r="T482" s="32"/>
      <c r="U482" s="32"/>
      <c r="V482" s="32"/>
      <c r="W482" s="32"/>
      <c r="X482" s="32"/>
      <c r="Y482" s="32"/>
      <c r="Z482" s="32"/>
    </row>
    <row r="483" spans="1:26" ht="12.75" customHeight="1" x14ac:dyDescent="0.2">
      <c r="A483" s="31"/>
      <c r="B483" s="31"/>
      <c r="C483" s="31"/>
      <c r="D483" s="31"/>
      <c r="E483" s="31"/>
      <c r="F483" s="31"/>
      <c r="G483" s="32"/>
      <c r="H483" s="32"/>
      <c r="I483" s="32"/>
      <c r="J483" s="32"/>
      <c r="K483" s="32"/>
      <c r="L483" s="32"/>
      <c r="M483" s="32"/>
      <c r="N483" s="32"/>
      <c r="O483" s="32"/>
      <c r="P483" s="32"/>
      <c r="Q483" s="32"/>
      <c r="R483" s="32"/>
      <c r="S483" s="32"/>
      <c r="T483" s="32"/>
      <c r="U483" s="32"/>
      <c r="V483" s="32"/>
      <c r="W483" s="32"/>
      <c r="X483" s="32"/>
      <c r="Y483" s="32"/>
      <c r="Z483" s="32"/>
    </row>
    <row r="484" spans="1:26" ht="12.75" customHeight="1" x14ac:dyDescent="0.2">
      <c r="A484" s="31"/>
      <c r="B484" s="31"/>
      <c r="C484" s="31"/>
      <c r="D484" s="31"/>
      <c r="E484" s="31"/>
      <c r="F484" s="31"/>
      <c r="G484" s="32"/>
      <c r="H484" s="32"/>
      <c r="I484" s="32"/>
      <c r="J484" s="32"/>
      <c r="K484" s="32"/>
      <c r="L484" s="32"/>
      <c r="M484" s="32"/>
      <c r="N484" s="32"/>
      <c r="O484" s="32"/>
      <c r="P484" s="32"/>
      <c r="Q484" s="32"/>
      <c r="R484" s="32"/>
      <c r="S484" s="32"/>
      <c r="T484" s="32"/>
      <c r="U484" s="32"/>
      <c r="V484" s="32"/>
      <c r="W484" s="32"/>
      <c r="X484" s="32"/>
      <c r="Y484" s="32"/>
      <c r="Z484" s="32"/>
    </row>
    <row r="485" spans="1:26" ht="12.75" customHeight="1" x14ac:dyDescent="0.2">
      <c r="A485" s="31"/>
      <c r="B485" s="31"/>
      <c r="C485" s="31"/>
      <c r="D485" s="31"/>
      <c r="E485" s="31"/>
      <c r="F485" s="31"/>
      <c r="G485" s="32"/>
      <c r="H485" s="32"/>
      <c r="I485" s="32"/>
      <c r="J485" s="32"/>
      <c r="K485" s="32"/>
      <c r="L485" s="32"/>
      <c r="M485" s="32"/>
      <c r="N485" s="32"/>
      <c r="O485" s="32"/>
      <c r="P485" s="32"/>
      <c r="Q485" s="32"/>
      <c r="R485" s="32"/>
      <c r="S485" s="32"/>
      <c r="T485" s="32"/>
      <c r="U485" s="32"/>
      <c r="V485" s="32"/>
      <c r="W485" s="32"/>
      <c r="X485" s="32"/>
      <c r="Y485" s="32"/>
      <c r="Z485" s="32"/>
    </row>
    <row r="486" spans="1:26" ht="12.75" customHeight="1" x14ac:dyDescent="0.2">
      <c r="A486" s="31"/>
      <c r="B486" s="31"/>
      <c r="C486" s="31"/>
      <c r="D486" s="31"/>
      <c r="E486" s="31"/>
      <c r="F486" s="31"/>
      <c r="G486" s="32"/>
      <c r="H486" s="32"/>
      <c r="I486" s="32"/>
      <c r="J486" s="32"/>
      <c r="K486" s="32"/>
      <c r="L486" s="32"/>
      <c r="M486" s="32"/>
      <c r="N486" s="32"/>
      <c r="O486" s="32"/>
      <c r="P486" s="32"/>
      <c r="Q486" s="32"/>
      <c r="R486" s="32"/>
      <c r="S486" s="32"/>
      <c r="T486" s="32"/>
      <c r="U486" s="32"/>
      <c r="V486" s="32"/>
      <c r="W486" s="32"/>
      <c r="X486" s="32"/>
      <c r="Y486" s="32"/>
      <c r="Z486" s="32"/>
    </row>
    <row r="487" spans="1:26" ht="12.75" customHeight="1" x14ac:dyDescent="0.2">
      <c r="A487" s="31"/>
      <c r="B487" s="31"/>
      <c r="C487" s="31"/>
      <c r="D487" s="31"/>
      <c r="E487" s="31"/>
      <c r="F487" s="31"/>
      <c r="G487" s="32"/>
      <c r="H487" s="32"/>
      <c r="I487" s="32"/>
      <c r="J487" s="32"/>
      <c r="K487" s="32"/>
      <c r="L487" s="32"/>
      <c r="M487" s="32"/>
      <c r="N487" s="32"/>
      <c r="O487" s="32"/>
      <c r="P487" s="32"/>
      <c r="Q487" s="32"/>
      <c r="R487" s="32"/>
      <c r="S487" s="32"/>
      <c r="T487" s="32"/>
      <c r="U487" s="32"/>
      <c r="V487" s="32"/>
      <c r="W487" s="32"/>
      <c r="X487" s="32"/>
      <c r="Y487" s="32"/>
      <c r="Z487" s="32"/>
    </row>
    <row r="488" spans="1:26" ht="12.75" customHeight="1" x14ac:dyDescent="0.2">
      <c r="A488" s="31"/>
      <c r="B488" s="31"/>
      <c r="C488" s="31"/>
      <c r="D488" s="31"/>
      <c r="E488" s="31"/>
      <c r="F488" s="31"/>
      <c r="G488" s="32"/>
      <c r="H488" s="32"/>
      <c r="I488" s="32"/>
      <c r="J488" s="32"/>
      <c r="K488" s="32"/>
      <c r="L488" s="32"/>
      <c r="M488" s="32"/>
      <c r="N488" s="32"/>
      <c r="O488" s="32"/>
      <c r="P488" s="32"/>
      <c r="Q488" s="32"/>
      <c r="R488" s="32"/>
      <c r="S488" s="32"/>
      <c r="T488" s="32"/>
      <c r="U488" s="32"/>
      <c r="V488" s="32"/>
      <c r="W488" s="32"/>
      <c r="X488" s="32"/>
      <c r="Y488" s="32"/>
      <c r="Z488" s="32"/>
    </row>
    <row r="489" spans="1:26" ht="12.75" customHeight="1" x14ac:dyDescent="0.2">
      <c r="A489" s="31"/>
      <c r="B489" s="31"/>
      <c r="C489" s="31"/>
      <c r="D489" s="31"/>
      <c r="E489" s="31"/>
      <c r="F489" s="31"/>
      <c r="G489" s="32"/>
      <c r="H489" s="32"/>
      <c r="I489" s="32"/>
      <c r="J489" s="32"/>
      <c r="K489" s="32"/>
      <c r="L489" s="32"/>
      <c r="M489" s="32"/>
      <c r="N489" s="32"/>
      <c r="O489" s="32"/>
      <c r="P489" s="32"/>
      <c r="Q489" s="32"/>
      <c r="R489" s="32"/>
      <c r="S489" s="32"/>
      <c r="T489" s="32"/>
      <c r="U489" s="32"/>
      <c r="V489" s="32"/>
      <c r="W489" s="32"/>
      <c r="X489" s="32"/>
      <c r="Y489" s="32"/>
      <c r="Z489" s="32"/>
    </row>
    <row r="490" spans="1:26" ht="12.75" customHeight="1" x14ac:dyDescent="0.2">
      <c r="A490" s="31"/>
      <c r="B490" s="31"/>
      <c r="C490" s="31"/>
      <c r="D490" s="31"/>
      <c r="E490" s="31"/>
      <c r="F490" s="31"/>
      <c r="G490" s="32"/>
      <c r="H490" s="32"/>
      <c r="I490" s="32"/>
      <c r="J490" s="32"/>
      <c r="K490" s="32"/>
      <c r="L490" s="32"/>
      <c r="M490" s="32"/>
      <c r="N490" s="32"/>
      <c r="O490" s="32"/>
      <c r="P490" s="32"/>
      <c r="Q490" s="32"/>
      <c r="R490" s="32"/>
      <c r="S490" s="32"/>
      <c r="T490" s="32"/>
      <c r="U490" s="32"/>
      <c r="V490" s="32"/>
      <c r="W490" s="32"/>
      <c r="X490" s="32"/>
      <c r="Y490" s="32"/>
      <c r="Z490" s="32"/>
    </row>
    <row r="491" spans="1:26" ht="12.75" customHeight="1" x14ac:dyDescent="0.2">
      <c r="A491" s="31"/>
      <c r="B491" s="31"/>
      <c r="C491" s="31"/>
      <c r="D491" s="31"/>
      <c r="E491" s="31"/>
      <c r="F491" s="31"/>
      <c r="G491" s="32"/>
      <c r="H491" s="32"/>
      <c r="I491" s="32"/>
      <c r="J491" s="32"/>
      <c r="K491" s="32"/>
      <c r="L491" s="32"/>
      <c r="M491" s="32"/>
      <c r="N491" s="32"/>
      <c r="O491" s="32"/>
      <c r="P491" s="32"/>
      <c r="Q491" s="32"/>
      <c r="R491" s="32"/>
      <c r="S491" s="32"/>
      <c r="T491" s="32"/>
      <c r="U491" s="32"/>
      <c r="V491" s="32"/>
      <c r="W491" s="32"/>
      <c r="X491" s="32"/>
      <c r="Y491" s="32"/>
      <c r="Z491" s="32"/>
    </row>
    <row r="492" spans="1:26" ht="12.75" customHeight="1" x14ac:dyDescent="0.2">
      <c r="A492" s="31"/>
      <c r="B492" s="31"/>
      <c r="C492" s="31"/>
      <c r="D492" s="31"/>
      <c r="E492" s="31"/>
      <c r="F492" s="31"/>
      <c r="G492" s="32"/>
      <c r="H492" s="32"/>
      <c r="I492" s="32"/>
      <c r="J492" s="32"/>
      <c r="K492" s="32"/>
      <c r="L492" s="32"/>
      <c r="M492" s="32"/>
      <c r="N492" s="32"/>
      <c r="O492" s="32"/>
      <c r="P492" s="32"/>
      <c r="Q492" s="32"/>
      <c r="R492" s="32"/>
      <c r="S492" s="32"/>
      <c r="T492" s="32"/>
      <c r="U492" s="32"/>
      <c r="V492" s="32"/>
      <c r="W492" s="32"/>
      <c r="X492" s="32"/>
      <c r="Y492" s="32"/>
      <c r="Z492" s="32"/>
    </row>
    <row r="493" spans="1:26" ht="12.75" customHeight="1" x14ac:dyDescent="0.2">
      <c r="A493" s="31"/>
      <c r="B493" s="31"/>
      <c r="C493" s="31"/>
      <c r="D493" s="31"/>
      <c r="E493" s="31"/>
      <c r="F493" s="31"/>
      <c r="G493" s="32"/>
      <c r="H493" s="32"/>
      <c r="I493" s="32"/>
      <c r="J493" s="32"/>
      <c r="K493" s="32"/>
      <c r="L493" s="32"/>
      <c r="M493" s="32"/>
      <c r="N493" s="32"/>
      <c r="O493" s="32"/>
      <c r="P493" s="32"/>
      <c r="Q493" s="32"/>
      <c r="R493" s="32"/>
      <c r="S493" s="32"/>
      <c r="T493" s="32"/>
      <c r="U493" s="32"/>
      <c r="V493" s="32"/>
      <c r="W493" s="32"/>
      <c r="X493" s="32"/>
      <c r="Y493" s="32"/>
      <c r="Z493" s="32"/>
    </row>
    <row r="494" spans="1:26" ht="12.75" customHeight="1" x14ac:dyDescent="0.2">
      <c r="A494" s="31"/>
      <c r="B494" s="31"/>
      <c r="C494" s="31"/>
      <c r="D494" s="31"/>
      <c r="E494" s="31"/>
      <c r="F494" s="31"/>
      <c r="G494" s="32"/>
      <c r="H494" s="32"/>
      <c r="I494" s="32"/>
      <c r="J494" s="32"/>
      <c r="K494" s="32"/>
      <c r="L494" s="32"/>
      <c r="M494" s="32"/>
      <c r="N494" s="32"/>
      <c r="O494" s="32"/>
      <c r="P494" s="32"/>
      <c r="Q494" s="32"/>
      <c r="R494" s="32"/>
      <c r="S494" s="32"/>
      <c r="T494" s="32"/>
      <c r="U494" s="32"/>
      <c r="V494" s="32"/>
      <c r="W494" s="32"/>
      <c r="X494" s="32"/>
      <c r="Y494" s="32"/>
      <c r="Z494" s="32"/>
    </row>
    <row r="495" spans="1:26" ht="12.75" customHeight="1" x14ac:dyDescent="0.2">
      <c r="A495" s="31"/>
      <c r="B495" s="31"/>
      <c r="C495" s="31"/>
      <c r="D495" s="31"/>
      <c r="E495" s="31"/>
      <c r="F495" s="31"/>
      <c r="G495" s="32"/>
      <c r="H495" s="32"/>
      <c r="I495" s="32"/>
      <c r="J495" s="32"/>
      <c r="K495" s="32"/>
      <c r="L495" s="32"/>
      <c r="M495" s="32"/>
      <c r="N495" s="32"/>
      <c r="O495" s="32"/>
      <c r="P495" s="32"/>
      <c r="Q495" s="32"/>
      <c r="R495" s="32"/>
      <c r="S495" s="32"/>
      <c r="T495" s="32"/>
      <c r="U495" s="32"/>
      <c r="V495" s="32"/>
      <c r="W495" s="32"/>
      <c r="X495" s="32"/>
      <c r="Y495" s="32"/>
      <c r="Z495" s="32"/>
    </row>
    <row r="496" spans="1:26" ht="12.75" customHeight="1" x14ac:dyDescent="0.2">
      <c r="A496" s="31"/>
      <c r="B496" s="31"/>
      <c r="C496" s="31"/>
      <c r="D496" s="31"/>
      <c r="E496" s="31"/>
      <c r="F496" s="31"/>
      <c r="G496" s="32"/>
      <c r="H496" s="32"/>
      <c r="I496" s="32"/>
      <c r="J496" s="32"/>
      <c r="K496" s="32"/>
      <c r="L496" s="32"/>
      <c r="M496" s="32"/>
      <c r="N496" s="32"/>
      <c r="O496" s="32"/>
      <c r="P496" s="32"/>
      <c r="Q496" s="32"/>
      <c r="R496" s="32"/>
      <c r="S496" s="32"/>
      <c r="T496" s="32"/>
      <c r="U496" s="32"/>
      <c r="V496" s="32"/>
      <c r="W496" s="32"/>
      <c r="X496" s="32"/>
      <c r="Y496" s="32"/>
      <c r="Z496" s="32"/>
    </row>
    <row r="497" spans="1:26" ht="12.75" customHeight="1" x14ac:dyDescent="0.2">
      <c r="A497" s="31"/>
      <c r="B497" s="31"/>
      <c r="C497" s="31"/>
      <c r="D497" s="31"/>
      <c r="E497" s="31"/>
      <c r="F497" s="31"/>
      <c r="G497" s="32"/>
      <c r="H497" s="32"/>
      <c r="I497" s="32"/>
      <c r="J497" s="32"/>
      <c r="K497" s="32"/>
      <c r="L497" s="32"/>
      <c r="M497" s="32"/>
      <c r="N497" s="32"/>
      <c r="O497" s="32"/>
      <c r="P497" s="32"/>
      <c r="Q497" s="32"/>
      <c r="R497" s="32"/>
      <c r="S497" s="32"/>
      <c r="T497" s="32"/>
      <c r="U497" s="32"/>
      <c r="V497" s="32"/>
      <c r="W497" s="32"/>
      <c r="X497" s="32"/>
      <c r="Y497" s="32"/>
      <c r="Z497" s="32"/>
    </row>
    <row r="498" spans="1:26" ht="12.75" customHeight="1" x14ac:dyDescent="0.2">
      <c r="A498" s="31"/>
      <c r="B498" s="31"/>
      <c r="C498" s="31"/>
      <c r="D498" s="31"/>
      <c r="E498" s="31"/>
      <c r="F498" s="31"/>
      <c r="G498" s="32"/>
      <c r="H498" s="32"/>
      <c r="I498" s="32"/>
      <c r="J498" s="32"/>
      <c r="K498" s="32"/>
      <c r="L498" s="32"/>
      <c r="M498" s="32"/>
      <c r="N498" s="32"/>
      <c r="O498" s="32"/>
      <c r="P498" s="32"/>
      <c r="Q498" s="32"/>
      <c r="R498" s="32"/>
      <c r="S498" s="32"/>
      <c r="T498" s="32"/>
      <c r="U498" s="32"/>
      <c r="V498" s="32"/>
      <c r="W498" s="32"/>
      <c r="X498" s="32"/>
      <c r="Y498" s="32"/>
      <c r="Z498" s="32"/>
    </row>
    <row r="499" spans="1:26" ht="12.75" customHeight="1" x14ac:dyDescent="0.2">
      <c r="A499" s="31"/>
      <c r="B499" s="31"/>
      <c r="C499" s="31"/>
      <c r="D499" s="31"/>
      <c r="E499" s="31"/>
      <c r="F499" s="31"/>
      <c r="G499" s="32"/>
      <c r="H499" s="32"/>
      <c r="I499" s="32"/>
      <c r="J499" s="32"/>
      <c r="K499" s="32"/>
      <c r="L499" s="32"/>
      <c r="M499" s="32"/>
      <c r="N499" s="32"/>
      <c r="O499" s="32"/>
      <c r="P499" s="32"/>
      <c r="Q499" s="32"/>
      <c r="R499" s="32"/>
      <c r="S499" s="32"/>
      <c r="T499" s="32"/>
      <c r="U499" s="32"/>
      <c r="V499" s="32"/>
      <c r="W499" s="32"/>
      <c r="X499" s="32"/>
      <c r="Y499" s="32"/>
      <c r="Z499" s="32"/>
    </row>
    <row r="500" spans="1:26" ht="12.75" customHeight="1" x14ac:dyDescent="0.2">
      <c r="A500" s="31"/>
      <c r="B500" s="31"/>
      <c r="C500" s="31"/>
      <c r="D500" s="31"/>
      <c r="E500" s="31"/>
      <c r="F500" s="31"/>
      <c r="G500" s="32"/>
      <c r="H500" s="32"/>
      <c r="I500" s="32"/>
      <c r="J500" s="32"/>
      <c r="K500" s="32"/>
      <c r="L500" s="32"/>
      <c r="M500" s="32"/>
      <c r="N500" s="32"/>
      <c r="O500" s="32"/>
      <c r="P500" s="32"/>
      <c r="Q500" s="32"/>
      <c r="R500" s="32"/>
      <c r="S500" s="32"/>
      <c r="T500" s="32"/>
      <c r="U500" s="32"/>
      <c r="V500" s="32"/>
      <c r="W500" s="32"/>
      <c r="X500" s="32"/>
      <c r="Y500" s="32"/>
      <c r="Z500" s="32"/>
    </row>
    <row r="501" spans="1:26" ht="12.75" customHeight="1" x14ac:dyDescent="0.2">
      <c r="A501" s="31"/>
      <c r="B501" s="31"/>
      <c r="C501" s="31"/>
      <c r="D501" s="31"/>
      <c r="E501" s="31"/>
      <c r="F501" s="31"/>
      <c r="G501" s="32"/>
      <c r="H501" s="32"/>
      <c r="I501" s="32"/>
      <c r="J501" s="32"/>
      <c r="K501" s="32"/>
      <c r="L501" s="32"/>
      <c r="M501" s="32"/>
      <c r="N501" s="32"/>
      <c r="O501" s="32"/>
      <c r="P501" s="32"/>
      <c r="Q501" s="32"/>
      <c r="R501" s="32"/>
      <c r="S501" s="32"/>
      <c r="T501" s="32"/>
      <c r="U501" s="32"/>
      <c r="V501" s="32"/>
      <c r="W501" s="32"/>
      <c r="X501" s="32"/>
      <c r="Y501" s="32"/>
      <c r="Z501" s="32"/>
    </row>
    <row r="502" spans="1:26" ht="12.75" customHeight="1" x14ac:dyDescent="0.2">
      <c r="A502" s="31"/>
      <c r="B502" s="31"/>
      <c r="C502" s="31"/>
      <c r="D502" s="31"/>
      <c r="E502" s="31"/>
      <c r="F502" s="31"/>
      <c r="G502" s="32"/>
      <c r="H502" s="32"/>
      <c r="I502" s="32"/>
      <c r="J502" s="32"/>
      <c r="K502" s="32"/>
      <c r="L502" s="32"/>
      <c r="M502" s="32"/>
      <c r="N502" s="32"/>
      <c r="O502" s="32"/>
      <c r="P502" s="32"/>
      <c r="Q502" s="32"/>
      <c r="R502" s="32"/>
      <c r="S502" s="32"/>
      <c r="T502" s="32"/>
      <c r="U502" s="32"/>
      <c r="V502" s="32"/>
      <c r="W502" s="32"/>
      <c r="X502" s="32"/>
      <c r="Y502" s="32"/>
      <c r="Z502" s="32"/>
    </row>
    <row r="503" spans="1:26" ht="12.75" customHeight="1" x14ac:dyDescent="0.2">
      <c r="A503" s="31"/>
      <c r="B503" s="31"/>
      <c r="C503" s="31"/>
      <c r="D503" s="31"/>
      <c r="E503" s="31"/>
      <c r="F503" s="31"/>
      <c r="G503" s="32"/>
      <c r="H503" s="32"/>
      <c r="I503" s="32"/>
      <c r="J503" s="32"/>
      <c r="K503" s="32"/>
      <c r="L503" s="32"/>
      <c r="M503" s="32"/>
      <c r="N503" s="32"/>
      <c r="O503" s="32"/>
      <c r="P503" s="32"/>
      <c r="Q503" s="32"/>
      <c r="R503" s="32"/>
      <c r="S503" s="32"/>
      <c r="T503" s="32"/>
      <c r="U503" s="32"/>
      <c r="V503" s="32"/>
      <c r="W503" s="32"/>
      <c r="X503" s="32"/>
      <c r="Y503" s="32"/>
      <c r="Z503" s="32"/>
    </row>
    <row r="504" spans="1:26" ht="12.75" customHeight="1" x14ac:dyDescent="0.2">
      <c r="A504" s="31"/>
      <c r="B504" s="31"/>
      <c r="C504" s="31"/>
      <c r="D504" s="31"/>
      <c r="E504" s="31"/>
      <c r="F504" s="31"/>
      <c r="G504" s="32"/>
      <c r="H504" s="32"/>
      <c r="I504" s="32"/>
      <c r="J504" s="32"/>
      <c r="K504" s="32"/>
      <c r="L504" s="32"/>
      <c r="M504" s="32"/>
      <c r="N504" s="32"/>
      <c r="O504" s="32"/>
      <c r="P504" s="32"/>
      <c r="Q504" s="32"/>
      <c r="R504" s="32"/>
      <c r="S504" s="32"/>
      <c r="T504" s="32"/>
      <c r="U504" s="32"/>
      <c r="V504" s="32"/>
      <c r="W504" s="32"/>
      <c r="X504" s="32"/>
      <c r="Y504" s="32"/>
      <c r="Z504" s="32"/>
    </row>
    <row r="505" spans="1:26" ht="12.75" customHeight="1" x14ac:dyDescent="0.2">
      <c r="A505" s="31"/>
      <c r="B505" s="31"/>
      <c r="C505" s="31"/>
      <c r="D505" s="31"/>
      <c r="E505" s="31"/>
      <c r="F505" s="31"/>
      <c r="G505" s="32"/>
      <c r="H505" s="32"/>
      <c r="I505" s="32"/>
      <c r="J505" s="32"/>
      <c r="K505" s="32"/>
      <c r="L505" s="32"/>
      <c r="M505" s="32"/>
      <c r="N505" s="32"/>
      <c r="O505" s="32"/>
      <c r="P505" s="32"/>
      <c r="Q505" s="32"/>
      <c r="R505" s="32"/>
      <c r="S505" s="32"/>
      <c r="T505" s="32"/>
      <c r="U505" s="32"/>
      <c r="V505" s="32"/>
      <c r="W505" s="32"/>
      <c r="X505" s="32"/>
      <c r="Y505" s="32"/>
      <c r="Z505" s="32"/>
    </row>
    <row r="506" spans="1:26" ht="12.75" customHeight="1" x14ac:dyDescent="0.2">
      <c r="A506" s="31"/>
      <c r="B506" s="31"/>
      <c r="C506" s="31"/>
      <c r="D506" s="31"/>
      <c r="E506" s="31"/>
      <c r="F506" s="31"/>
      <c r="G506" s="32"/>
      <c r="H506" s="32"/>
      <c r="I506" s="32"/>
      <c r="J506" s="32"/>
      <c r="K506" s="32"/>
      <c r="L506" s="32"/>
      <c r="M506" s="32"/>
      <c r="N506" s="32"/>
      <c r="O506" s="32"/>
      <c r="P506" s="32"/>
      <c r="Q506" s="32"/>
      <c r="R506" s="32"/>
      <c r="S506" s="32"/>
      <c r="T506" s="32"/>
      <c r="U506" s="32"/>
      <c r="V506" s="32"/>
      <c r="W506" s="32"/>
      <c r="X506" s="32"/>
      <c r="Y506" s="32"/>
      <c r="Z506" s="32"/>
    </row>
    <row r="507" spans="1:26" ht="12.75" customHeight="1" x14ac:dyDescent="0.2">
      <c r="A507" s="31"/>
      <c r="B507" s="31"/>
      <c r="C507" s="31"/>
      <c r="D507" s="31"/>
      <c r="E507" s="31"/>
      <c r="F507" s="31"/>
      <c r="G507" s="32"/>
      <c r="H507" s="32"/>
      <c r="I507" s="32"/>
      <c r="J507" s="32"/>
      <c r="K507" s="32"/>
      <c r="L507" s="32"/>
      <c r="M507" s="32"/>
      <c r="N507" s="32"/>
      <c r="O507" s="32"/>
      <c r="P507" s="32"/>
      <c r="Q507" s="32"/>
      <c r="R507" s="32"/>
      <c r="S507" s="32"/>
      <c r="T507" s="32"/>
      <c r="U507" s="32"/>
      <c r="V507" s="32"/>
      <c r="W507" s="32"/>
      <c r="X507" s="32"/>
      <c r="Y507" s="32"/>
      <c r="Z507" s="32"/>
    </row>
    <row r="508" spans="1:26" ht="12.75" customHeight="1" x14ac:dyDescent="0.2">
      <c r="A508" s="31"/>
      <c r="B508" s="31"/>
      <c r="C508" s="31"/>
      <c r="D508" s="31"/>
      <c r="E508" s="31"/>
      <c r="F508" s="31"/>
      <c r="G508" s="32"/>
      <c r="H508" s="32"/>
      <c r="I508" s="32"/>
      <c r="J508" s="32"/>
      <c r="K508" s="32"/>
      <c r="L508" s="32"/>
      <c r="M508" s="32"/>
      <c r="N508" s="32"/>
      <c r="O508" s="32"/>
      <c r="P508" s="32"/>
      <c r="Q508" s="32"/>
      <c r="R508" s="32"/>
      <c r="S508" s="32"/>
      <c r="T508" s="32"/>
      <c r="U508" s="32"/>
      <c r="V508" s="32"/>
      <c r="W508" s="32"/>
      <c r="X508" s="32"/>
      <c r="Y508" s="32"/>
      <c r="Z508" s="32"/>
    </row>
    <row r="509" spans="1:26" ht="12.75" customHeight="1" x14ac:dyDescent="0.2">
      <c r="A509" s="31"/>
      <c r="B509" s="31"/>
      <c r="C509" s="31"/>
      <c r="D509" s="31"/>
      <c r="E509" s="31"/>
      <c r="F509" s="31"/>
      <c r="G509" s="32"/>
      <c r="H509" s="32"/>
      <c r="I509" s="32"/>
      <c r="J509" s="32"/>
      <c r="K509" s="32"/>
      <c r="L509" s="32"/>
      <c r="M509" s="32"/>
      <c r="N509" s="32"/>
      <c r="O509" s="32"/>
      <c r="P509" s="32"/>
      <c r="Q509" s="32"/>
      <c r="R509" s="32"/>
      <c r="S509" s="32"/>
      <c r="T509" s="32"/>
      <c r="U509" s="32"/>
      <c r="V509" s="32"/>
      <c r="W509" s="32"/>
      <c r="X509" s="32"/>
      <c r="Y509" s="32"/>
      <c r="Z509" s="32"/>
    </row>
    <row r="510" spans="1:26" ht="12.75" customHeight="1" x14ac:dyDescent="0.2">
      <c r="A510" s="31"/>
      <c r="B510" s="31"/>
      <c r="C510" s="31"/>
      <c r="D510" s="31"/>
      <c r="E510" s="31"/>
      <c r="F510" s="31"/>
      <c r="G510" s="32"/>
      <c r="H510" s="32"/>
      <c r="I510" s="32"/>
      <c r="J510" s="32"/>
      <c r="K510" s="32"/>
      <c r="L510" s="32"/>
      <c r="M510" s="32"/>
      <c r="N510" s="32"/>
      <c r="O510" s="32"/>
      <c r="P510" s="32"/>
      <c r="Q510" s="32"/>
      <c r="R510" s="32"/>
      <c r="S510" s="32"/>
      <c r="T510" s="32"/>
      <c r="U510" s="32"/>
      <c r="V510" s="32"/>
      <c r="W510" s="32"/>
      <c r="X510" s="32"/>
      <c r="Y510" s="32"/>
      <c r="Z510" s="32"/>
    </row>
    <row r="511" spans="1:26" ht="12.75" customHeight="1" x14ac:dyDescent="0.2">
      <c r="A511" s="31"/>
      <c r="B511" s="31"/>
      <c r="C511" s="31"/>
      <c r="D511" s="31"/>
      <c r="E511" s="31"/>
      <c r="F511" s="31"/>
      <c r="G511" s="32"/>
      <c r="H511" s="32"/>
      <c r="I511" s="32"/>
      <c r="J511" s="32"/>
      <c r="K511" s="32"/>
      <c r="L511" s="32"/>
      <c r="M511" s="32"/>
      <c r="N511" s="32"/>
      <c r="O511" s="32"/>
      <c r="P511" s="32"/>
      <c r="Q511" s="32"/>
      <c r="R511" s="32"/>
      <c r="S511" s="32"/>
      <c r="T511" s="32"/>
      <c r="U511" s="32"/>
      <c r="V511" s="32"/>
      <c r="W511" s="32"/>
      <c r="X511" s="32"/>
      <c r="Y511" s="32"/>
      <c r="Z511" s="32"/>
    </row>
    <row r="512" spans="1:26" ht="12.75" customHeight="1" x14ac:dyDescent="0.2">
      <c r="A512" s="31"/>
      <c r="B512" s="31"/>
      <c r="C512" s="31"/>
      <c r="D512" s="31"/>
      <c r="E512" s="31"/>
      <c r="F512" s="31"/>
      <c r="G512" s="32"/>
      <c r="H512" s="32"/>
      <c r="I512" s="32"/>
      <c r="J512" s="32"/>
      <c r="K512" s="32"/>
      <c r="L512" s="32"/>
      <c r="M512" s="32"/>
      <c r="N512" s="32"/>
      <c r="O512" s="32"/>
      <c r="P512" s="32"/>
      <c r="Q512" s="32"/>
      <c r="R512" s="32"/>
      <c r="S512" s="32"/>
      <c r="T512" s="32"/>
      <c r="U512" s="32"/>
      <c r="V512" s="32"/>
      <c r="W512" s="32"/>
      <c r="X512" s="32"/>
      <c r="Y512" s="32"/>
      <c r="Z512" s="32"/>
    </row>
    <row r="513" spans="1:26" ht="12.75" customHeight="1" x14ac:dyDescent="0.2">
      <c r="A513" s="31"/>
      <c r="B513" s="31"/>
      <c r="C513" s="31"/>
      <c r="D513" s="31"/>
      <c r="E513" s="31"/>
      <c r="F513" s="31"/>
      <c r="G513" s="32"/>
      <c r="H513" s="32"/>
      <c r="I513" s="32"/>
      <c r="J513" s="32"/>
      <c r="K513" s="32"/>
      <c r="L513" s="32"/>
      <c r="M513" s="32"/>
      <c r="N513" s="32"/>
      <c r="O513" s="32"/>
      <c r="P513" s="32"/>
      <c r="Q513" s="32"/>
      <c r="R513" s="32"/>
      <c r="S513" s="32"/>
      <c r="T513" s="32"/>
      <c r="U513" s="32"/>
      <c r="V513" s="32"/>
      <c r="W513" s="32"/>
      <c r="X513" s="32"/>
      <c r="Y513" s="32"/>
      <c r="Z513" s="32"/>
    </row>
    <row r="514" spans="1:26" ht="12.75" customHeight="1" x14ac:dyDescent="0.2">
      <c r="A514" s="31"/>
      <c r="B514" s="31"/>
      <c r="C514" s="31"/>
      <c r="D514" s="31"/>
      <c r="E514" s="31"/>
      <c r="F514" s="31"/>
      <c r="G514" s="32"/>
      <c r="H514" s="32"/>
      <c r="I514" s="32"/>
      <c r="J514" s="32"/>
      <c r="K514" s="32"/>
      <c r="L514" s="32"/>
      <c r="M514" s="32"/>
      <c r="N514" s="32"/>
      <c r="O514" s="32"/>
      <c r="P514" s="32"/>
      <c r="Q514" s="32"/>
      <c r="R514" s="32"/>
      <c r="S514" s="32"/>
      <c r="T514" s="32"/>
      <c r="U514" s="32"/>
      <c r="V514" s="32"/>
      <c r="W514" s="32"/>
      <c r="X514" s="32"/>
      <c r="Y514" s="32"/>
      <c r="Z514" s="32"/>
    </row>
    <row r="515" spans="1:26" ht="12.75" customHeight="1" x14ac:dyDescent="0.2">
      <c r="A515" s="31"/>
      <c r="B515" s="31"/>
      <c r="C515" s="31"/>
      <c r="D515" s="31"/>
      <c r="E515" s="31"/>
      <c r="F515" s="31"/>
      <c r="G515" s="32"/>
      <c r="H515" s="32"/>
      <c r="I515" s="32"/>
      <c r="J515" s="32"/>
      <c r="K515" s="32"/>
      <c r="L515" s="32"/>
      <c r="M515" s="32"/>
      <c r="N515" s="32"/>
      <c r="O515" s="32"/>
      <c r="P515" s="32"/>
      <c r="Q515" s="32"/>
      <c r="R515" s="32"/>
      <c r="S515" s="32"/>
      <c r="T515" s="32"/>
      <c r="U515" s="32"/>
      <c r="V515" s="32"/>
      <c r="W515" s="32"/>
      <c r="X515" s="32"/>
      <c r="Y515" s="32"/>
      <c r="Z515" s="32"/>
    </row>
    <row r="516" spans="1:26" ht="12.75" customHeight="1" x14ac:dyDescent="0.2">
      <c r="A516" s="31"/>
      <c r="B516" s="31"/>
      <c r="C516" s="31"/>
      <c r="D516" s="31"/>
      <c r="E516" s="31"/>
      <c r="F516" s="31"/>
      <c r="G516" s="32"/>
      <c r="H516" s="32"/>
      <c r="I516" s="32"/>
      <c r="J516" s="32"/>
      <c r="K516" s="32"/>
      <c r="L516" s="32"/>
      <c r="M516" s="32"/>
      <c r="N516" s="32"/>
      <c r="O516" s="32"/>
      <c r="P516" s="32"/>
      <c r="Q516" s="32"/>
      <c r="R516" s="32"/>
      <c r="S516" s="32"/>
      <c r="T516" s="32"/>
      <c r="U516" s="32"/>
      <c r="V516" s="32"/>
      <c r="W516" s="32"/>
      <c r="X516" s="32"/>
      <c r="Y516" s="32"/>
      <c r="Z516" s="32"/>
    </row>
    <row r="517" spans="1:26" ht="12.75" customHeight="1" x14ac:dyDescent="0.2">
      <c r="A517" s="31"/>
      <c r="B517" s="31"/>
      <c r="C517" s="31"/>
      <c r="D517" s="31"/>
      <c r="E517" s="31"/>
      <c r="F517" s="31"/>
      <c r="G517" s="32"/>
      <c r="H517" s="32"/>
      <c r="I517" s="32"/>
      <c r="J517" s="32"/>
      <c r="K517" s="32"/>
      <c r="L517" s="32"/>
      <c r="M517" s="32"/>
      <c r="N517" s="32"/>
      <c r="O517" s="32"/>
      <c r="P517" s="32"/>
      <c r="Q517" s="32"/>
      <c r="R517" s="32"/>
      <c r="S517" s="32"/>
      <c r="T517" s="32"/>
      <c r="U517" s="32"/>
      <c r="V517" s="32"/>
      <c r="W517" s="32"/>
      <c r="X517" s="32"/>
      <c r="Y517" s="32"/>
      <c r="Z517" s="32"/>
    </row>
    <row r="518" spans="1:26" ht="12.75" customHeight="1" x14ac:dyDescent="0.2">
      <c r="A518" s="31"/>
      <c r="B518" s="31"/>
      <c r="C518" s="31"/>
      <c r="D518" s="31"/>
      <c r="E518" s="31"/>
      <c r="F518" s="31"/>
      <c r="G518" s="32"/>
      <c r="H518" s="32"/>
      <c r="I518" s="32"/>
      <c r="J518" s="32"/>
      <c r="K518" s="32"/>
      <c r="L518" s="32"/>
      <c r="M518" s="32"/>
      <c r="N518" s="32"/>
      <c r="O518" s="32"/>
      <c r="P518" s="32"/>
      <c r="Q518" s="32"/>
      <c r="R518" s="32"/>
      <c r="S518" s="32"/>
      <c r="T518" s="32"/>
      <c r="U518" s="32"/>
      <c r="V518" s="32"/>
      <c r="W518" s="32"/>
      <c r="X518" s="32"/>
      <c r="Y518" s="32"/>
      <c r="Z518" s="32"/>
    </row>
    <row r="519" spans="1:26" ht="12.75" customHeight="1" x14ac:dyDescent="0.2">
      <c r="A519" s="31"/>
      <c r="B519" s="31"/>
      <c r="C519" s="31"/>
      <c r="D519" s="31"/>
      <c r="E519" s="31"/>
      <c r="F519" s="31"/>
      <c r="G519" s="32"/>
      <c r="H519" s="32"/>
      <c r="I519" s="32"/>
      <c r="J519" s="32"/>
      <c r="K519" s="32"/>
      <c r="L519" s="32"/>
      <c r="M519" s="32"/>
      <c r="N519" s="32"/>
      <c r="O519" s="32"/>
      <c r="P519" s="32"/>
      <c r="Q519" s="32"/>
      <c r="R519" s="32"/>
      <c r="S519" s="32"/>
      <c r="T519" s="32"/>
      <c r="U519" s="32"/>
      <c r="V519" s="32"/>
      <c r="W519" s="32"/>
      <c r="X519" s="32"/>
      <c r="Y519" s="32"/>
      <c r="Z519" s="32"/>
    </row>
    <row r="520" spans="1:26" ht="12.75" customHeight="1" x14ac:dyDescent="0.2">
      <c r="A520" s="31"/>
      <c r="B520" s="31"/>
      <c r="C520" s="31"/>
      <c r="D520" s="31"/>
      <c r="E520" s="31"/>
      <c r="F520" s="31"/>
      <c r="G520" s="32"/>
      <c r="H520" s="32"/>
      <c r="I520" s="32"/>
      <c r="J520" s="32"/>
      <c r="K520" s="32"/>
      <c r="L520" s="32"/>
      <c r="M520" s="32"/>
      <c r="N520" s="32"/>
      <c r="O520" s="32"/>
      <c r="P520" s="32"/>
      <c r="Q520" s="32"/>
      <c r="R520" s="32"/>
      <c r="S520" s="32"/>
      <c r="T520" s="32"/>
      <c r="U520" s="32"/>
      <c r="V520" s="32"/>
      <c r="W520" s="32"/>
      <c r="X520" s="32"/>
      <c r="Y520" s="32"/>
      <c r="Z520" s="32"/>
    </row>
    <row r="521" spans="1:26" ht="12.75" customHeight="1" x14ac:dyDescent="0.2">
      <c r="A521" s="31"/>
      <c r="B521" s="31"/>
      <c r="C521" s="31"/>
      <c r="D521" s="31"/>
      <c r="E521" s="31"/>
      <c r="F521" s="31"/>
      <c r="G521" s="32"/>
      <c r="H521" s="32"/>
      <c r="I521" s="32"/>
      <c r="J521" s="32"/>
      <c r="K521" s="32"/>
      <c r="L521" s="32"/>
      <c r="M521" s="32"/>
      <c r="N521" s="32"/>
      <c r="O521" s="32"/>
      <c r="P521" s="32"/>
      <c r="Q521" s="32"/>
      <c r="R521" s="32"/>
      <c r="S521" s="32"/>
      <c r="T521" s="32"/>
      <c r="U521" s="32"/>
      <c r="V521" s="32"/>
      <c r="W521" s="32"/>
      <c r="X521" s="32"/>
      <c r="Y521" s="32"/>
      <c r="Z521" s="32"/>
    </row>
    <row r="522" spans="1:26" ht="12.75" customHeight="1" x14ac:dyDescent="0.2">
      <c r="A522" s="31"/>
      <c r="B522" s="31"/>
      <c r="C522" s="31"/>
      <c r="D522" s="31"/>
      <c r="E522" s="31"/>
      <c r="F522" s="31"/>
      <c r="G522" s="32"/>
      <c r="H522" s="32"/>
      <c r="I522" s="32"/>
      <c r="J522" s="32"/>
      <c r="K522" s="32"/>
      <c r="L522" s="32"/>
      <c r="M522" s="32"/>
      <c r="N522" s="32"/>
      <c r="O522" s="32"/>
      <c r="P522" s="32"/>
      <c r="Q522" s="32"/>
      <c r="R522" s="32"/>
      <c r="S522" s="32"/>
      <c r="T522" s="32"/>
      <c r="U522" s="32"/>
      <c r="V522" s="32"/>
      <c r="W522" s="32"/>
      <c r="X522" s="32"/>
      <c r="Y522" s="32"/>
      <c r="Z522" s="32"/>
    </row>
    <row r="523" spans="1:26" ht="12.75" customHeight="1" x14ac:dyDescent="0.2">
      <c r="A523" s="31"/>
      <c r="B523" s="31"/>
      <c r="C523" s="31"/>
      <c r="D523" s="31"/>
      <c r="E523" s="31"/>
      <c r="F523" s="31"/>
      <c r="G523" s="32"/>
      <c r="H523" s="32"/>
      <c r="I523" s="32"/>
      <c r="J523" s="32"/>
      <c r="K523" s="32"/>
      <c r="L523" s="32"/>
      <c r="M523" s="32"/>
      <c r="N523" s="32"/>
      <c r="O523" s="32"/>
      <c r="P523" s="32"/>
      <c r="Q523" s="32"/>
      <c r="R523" s="32"/>
      <c r="S523" s="32"/>
      <c r="T523" s="32"/>
      <c r="U523" s="32"/>
      <c r="V523" s="32"/>
      <c r="W523" s="32"/>
      <c r="X523" s="32"/>
      <c r="Y523" s="32"/>
      <c r="Z523" s="32"/>
    </row>
    <row r="524" spans="1:26" ht="12.75" customHeight="1" x14ac:dyDescent="0.2">
      <c r="A524" s="31"/>
      <c r="B524" s="31"/>
      <c r="C524" s="31"/>
      <c r="D524" s="31"/>
      <c r="E524" s="31"/>
      <c r="F524" s="31"/>
      <c r="G524" s="32"/>
      <c r="H524" s="32"/>
      <c r="I524" s="32"/>
      <c r="J524" s="32"/>
      <c r="K524" s="32"/>
      <c r="L524" s="32"/>
      <c r="M524" s="32"/>
      <c r="N524" s="32"/>
      <c r="O524" s="32"/>
      <c r="P524" s="32"/>
      <c r="Q524" s="32"/>
      <c r="R524" s="32"/>
      <c r="S524" s="32"/>
      <c r="T524" s="32"/>
      <c r="U524" s="32"/>
      <c r="V524" s="32"/>
      <c r="W524" s="32"/>
      <c r="X524" s="32"/>
      <c r="Y524" s="32"/>
      <c r="Z524" s="32"/>
    </row>
    <row r="525" spans="1:26" ht="12.75" customHeight="1" x14ac:dyDescent="0.2">
      <c r="A525" s="31"/>
      <c r="B525" s="31"/>
      <c r="C525" s="31"/>
      <c r="D525" s="31"/>
      <c r="E525" s="31"/>
      <c r="F525" s="31"/>
      <c r="G525" s="32"/>
      <c r="H525" s="32"/>
      <c r="I525" s="32"/>
      <c r="J525" s="32"/>
      <c r="K525" s="32"/>
      <c r="L525" s="32"/>
      <c r="M525" s="32"/>
      <c r="N525" s="32"/>
      <c r="O525" s="32"/>
      <c r="P525" s="32"/>
      <c r="Q525" s="32"/>
      <c r="R525" s="32"/>
      <c r="S525" s="32"/>
      <c r="T525" s="32"/>
      <c r="U525" s="32"/>
      <c r="V525" s="32"/>
      <c r="W525" s="32"/>
      <c r="X525" s="32"/>
      <c r="Y525" s="32"/>
      <c r="Z525" s="32"/>
    </row>
    <row r="526" spans="1:26" ht="12.75" customHeight="1" x14ac:dyDescent="0.2">
      <c r="A526" s="31"/>
      <c r="B526" s="31"/>
      <c r="C526" s="31"/>
      <c r="D526" s="31"/>
      <c r="E526" s="31"/>
      <c r="F526" s="31"/>
      <c r="G526" s="32"/>
      <c r="H526" s="32"/>
      <c r="I526" s="32"/>
      <c r="J526" s="32"/>
      <c r="K526" s="32"/>
      <c r="L526" s="32"/>
      <c r="M526" s="32"/>
      <c r="N526" s="32"/>
      <c r="O526" s="32"/>
      <c r="P526" s="32"/>
      <c r="Q526" s="32"/>
      <c r="R526" s="32"/>
      <c r="S526" s="32"/>
      <c r="T526" s="32"/>
      <c r="U526" s="32"/>
      <c r="V526" s="32"/>
      <c r="W526" s="32"/>
      <c r="X526" s="32"/>
      <c r="Y526" s="32"/>
      <c r="Z526" s="32"/>
    </row>
    <row r="527" spans="1:26" ht="12.75" customHeight="1" x14ac:dyDescent="0.2">
      <c r="A527" s="31"/>
      <c r="B527" s="31"/>
      <c r="C527" s="31"/>
      <c r="D527" s="31"/>
      <c r="E527" s="31"/>
      <c r="F527" s="31"/>
      <c r="G527" s="32"/>
      <c r="H527" s="32"/>
      <c r="I527" s="32"/>
      <c r="J527" s="32"/>
      <c r="K527" s="32"/>
      <c r="L527" s="32"/>
      <c r="M527" s="32"/>
      <c r="N527" s="32"/>
      <c r="O527" s="32"/>
      <c r="P527" s="32"/>
      <c r="Q527" s="32"/>
      <c r="R527" s="32"/>
      <c r="S527" s="32"/>
      <c r="T527" s="32"/>
      <c r="U527" s="32"/>
      <c r="V527" s="32"/>
      <c r="W527" s="32"/>
      <c r="X527" s="32"/>
      <c r="Y527" s="32"/>
      <c r="Z527" s="32"/>
    </row>
    <row r="528" spans="1:26" ht="12.75" customHeight="1" x14ac:dyDescent="0.2">
      <c r="A528" s="31"/>
      <c r="B528" s="31"/>
      <c r="C528" s="31"/>
      <c r="D528" s="31"/>
      <c r="E528" s="31"/>
      <c r="F528" s="31"/>
      <c r="G528" s="32"/>
      <c r="H528" s="32"/>
      <c r="I528" s="32"/>
      <c r="J528" s="32"/>
      <c r="K528" s="32"/>
      <c r="L528" s="32"/>
      <c r="M528" s="32"/>
      <c r="N528" s="32"/>
      <c r="O528" s="32"/>
      <c r="P528" s="32"/>
      <c r="Q528" s="32"/>
      <c r="R528" s="32"/>
      <c r="S528" s="32"/>
      <c r="T528" s="32"/>
      <c r="U528" s="32"/>
      <c r="V528" s="32"/>
      <c r="W528" s="32"/>
      <c r="X528" s="32"/>
      <c r="Y528" s="32"/>
      <c r="Z528" s="32"/>
    </row>
    <row r="529" spans="1:26" ht="12.75" customHeight="1" x14ac:dyDescent="0.2">
      <c r="A529" s="31"/>
      <c r="B529" s="31"/>
      <c r="C529" s="31"/>
      <c r="D529" s="31"/>
      <c r="E529" s="31"/>
      <c r="F529" s="31"/>
      <c r="G529" s="32"/>
      <c r="H529" s="32"/>
      <c r="I529" s="32"/>
      <c r="J529" s="32"/>
      <c r="K529" s="32"/>
      <c r="L529" s="32"/>
      <c r="M529" s="32"/>
      <c r="N529" s="32"/>
      <c r="O529" s="32"/>
      <c r="P529" s="32"/>
      <c r="Q529" s="32"/>
      <c r="R529" s="32"/>
      <c r="S529" s="32"/>
      <c r="T529" s="32"/>
      <c r="U529" s="32"/>
      <c r="V529" s="32"/>
      <c r="W529" s="32"/>
      <c r="X529" s="32"/>
      <c r="Y529" s="32"/>
      <c r="Z529" s="32"/>
    </row>
    <row r="530" spans="1:26" ht="12.75" customHeight="1" x14ac:dyDescent="0.2">
      <c r="A530" s="31"/>
      <c r="B530" s="31"/>
      <c r="C530" s="31"/>
      <c r="D530" s="31"/>
      <c r="E530" s="31"/>
      <c r="F530" s="31"/>
      <c r="G530" s="32"/>
      <c r="H530" s="32"/>
      <c r="I530" s="32"/>
      <c r="J530" s="32"/>
      <c r="K530" s="32"/>
      <c r="L530" s="32"/>
      <c r="M530" s="32"/>
      <c r="N530" s="32"/>
      <c r="O530" s="32"/>
      <c r="P530" s="32"/>
      <c r="Q530" s="32"/>
      <c r="R530" s="32"/>
      <c r="S530" s="32"/>
      <c r="T530" s="32"/>
      <c r="U530" s="32"/>
      <c r="V530" s="32"/>
      <c r="W530" s="32"/>
      <c r="X530" s="32"/>
      <c r="Y530" s="32"/>
      <c r="Z530" s="32"/>
    </row>
    <row r="531" spans="1:26" ht="12.75" customHeight="1" x14ac:dyDescent="0.2">
      <c r="A531" s="31"/>
      <c r="B531" s="31"/>
      <c r="C531" s="31"/>
      <c r="D531" s="31"/>
      <c r="E531" s="31"/>
      <c r="F531" s="31"/>
      <c r="G531" s="32"/>
      <c r="H531" s="32"/>
      <c r="I531" s="32"/>
      <c r="J531" s="32"/>
      <c r="K531" s="32"/>
      <c r="L531" s="32"/>
      <c r="M531" s="32"/>
      <c r="N531" s="32"/>
      <c r="O531" s="32"/>
      <c r="P531" s="32"/>
      <c r="Q531" s="32"/>
      <c r="R531" s="32"/>
      <c r="S531" s="32"/>
      <c r="T531" s="32"/>
      <c r="U531" s="32"/>
      <c r="V531" s="32"/>
      <c r="W531" s="32"/>
      <c r="X531" s="32"/>
      <c r="Y531" s="32"/>
      <c r="Z531" s="32"/>
    </row>
    <row r="532" spans="1:26" ht="12.75" customHeight="1" x14ac:dyDescent="0.2">
      <c r="A532" s="31"/>
      <c r="B532" s="31"/>
      <c r="C532" s="31"/>
      <c r="D532" s="31"/>
      <c r="E532" s="31"/>
      <c r="F532" s="31"/>
      <c r="G532" s="32"/>
      <c r="H532" s="32"/>
      <c r="I532" s="32"/>
      <c r="J532" s="32"/>
      <c r="K532" s="32"/>
      <c r="L532" s="32"/>
      <c r="M532" s="32"/>
      <c r="N532" s="32"/>
      <c r="O532" s="32"/>
      <c r="P532" s="32"/>
      <c r="Q532" s="32"/>
      <c r="R532" s="32"/>
      <c r="S532" s="32"/>
      <c r="T532" s="32"/>
      <c r="U532" s="32"/>
      <c r="V532" s="32"/>
      <c r="W532" s="32"/>
      <c r="X532" s="32"/>
      <c r="Y532" s="32"/>
      <c r="Z532" s="32"/>
    </row>
    <row r="533" spans="1:26" ht="12.75" customHeight="1" x14ac:dyDescent="0.2">
      <c r="A533" s="31"/>
      <c r="B533" s="31"/>
      <c r="C533" s="31"/>
      <c r="D533" s="31"/>
      <c r="E533" s="31"/>
      <c r="F533" s="31"/>
      <c r="G533" s="32"/>
      <c r="H533" s="32"/>
      <c r="I533" s="32"/>
      <c r="J533" s="32"/>
      <c r="K533" s="32"/>
      <c r="L533" s="32"/>
      <c r="M533" s="32"/>
      <c r="N533" s="32"/>
      <c r="O533" s="32"/>
      <c r="P533" s="32"/>
      <c r="Q533" s="32"/>
      <c r="R533" s="32"/>
      <c r="S533" s="32"/>
      <c r="T533" s="32"/>
      <c r="U533" s="32"/>
      <c r="V533" s="32"/>
      <c r="W533" s="32"/>
      <c r="X533" s="32"/>
      <c r="Y533" s="32"/>
      <c r="Z533" s="32"/>
    </row>
    <row r="534" spans="1:26" ht="12.75" customHeight="1" x14ac:dyDescent="0.2">
      <c r="A534" s="31"/>
      <c r="B534" s="31"/>
      <c r="C534" s="31"/>
      <c r="D534" s="31"/>
      <c r="E534" s="31"/>
      <c r="F534" s="31"/>
      <c r="G534" s="32"/>
      <c r="H534" s="32"/>
      <c r="I534" s="32"/>
      <c r="J534" s="32"/>
      <c r="K534" s="32"/>
      <c r="L534" s="32"/>
      <c r="M534" s="32"/>
      <c r="N534" s="32"/>
      <c r="O534" s="32"/>
      <c r="P534" s="32"/>
      <c r="Q534" s="32"/>
      <c r="R534" s="32"/>
      <c r="S534" s="32"/>
      <c r="T534" s="32"/>
      <c r="U534" s="32"/>
      <c r="V534" s="32"/>
      <c r="W534" s="32"/>
      <c r="X534" s="32"/>
      <c r="Y534" s="32"/>
      <c r="Z534" s="32"/>
    </row>
    <row r="535" spans="1:26" ht="12.75" customHeight="1" x14ac:dyDescent="0.2">
      <c r="A535" s="31"/>
      <c r="B535" s="31"/>
      <c r="C535" s="31"/>
      <c r="D535" s="31"/>
      <c r="E535" s="31"/>
      <c r="F535" s="31"/>
      <c r="G535" s="32"/>
      <c r="H535" s="32"/>
      <c r="I535" s="32"/>
      <c r="J535" s="32"/>
      <c r="K535" s="32"/>
      <c r="L535" s="32"/>
      <c r="M535" s="32"/>
      <c r="N535" s="32"/>
      <c r="O535" s="32"/>
      <c r="P535" s="32"/>
      <c r="Q535" s="32"/>
      <c r="R535" s="32"/>
      <c r="S535" s="32"/>
      <c r="T535" s="32"/>
      <c r="U535" s="32"/>
      <c r="V535" s="32"/>
      <c r="W535" s="32"/>
      <c r="X535" s="32"/>
      <c r="Y535" s="32"/>
      <c r="Z535" s="32"/>
    </row>
    <row r="536" spans="1:26" ht="12.75" customHeight="1" x14ac:dyDescent="0.2">
      <c r="A536" s="31"/>
      <c r="B536" s="31"/>
      <c r="C536" s="31"/>
      <c r="D536" s="31"/>
      <c r="E536" s="31"/>
      <c r="F536" s="31"/>
      <c r="G536" s="32"/>
      <c r="H536" s="32"/>
      <c r="I536" s="32"/>
      <c r="J536" s="32"/>
      <c r="K536" s="32"/>
      <c r="L536" s="32"/>
      <c r="M536" s="32"/>
      <c r="N536" s="32"/>
      <c r="O536" s="32"/>
      <c r="P536" s="32"/>
      <c r="Q536" s="32"/>
      <c r="R536" s="32"/>
      <c r="S536" s="32"/>
      <c r="T536" s="32"/>
      <c r="U536" s="32"/>
      <c r="V536" s="32"/>
      <c r="W536" s="32"/>
      <c r="X536" s="32"/>
      <c r="Y536" s="32"/>
      <c r="Z536" s="32"/>
    </row>
    <row r="537" spans="1:26" ht="12.75" customHeight="1" x14ac:dyDescent="0.2">
      <c r="A537" s="31"/>
      <c r="B537" s="31"/>
      <c r="C537" s="31"/>
      <c r="D537" s="31"/>
      <c r="E537" s="31"/>
      <c r="F537" s="31"/>
      <c r="G537" s="32"/>
      <c r="H537" s="32"/>
      <c r="I537" s="32"/>
      <c r="J537" s="32"/>
      <c r="K537" s="32"/>
      <c r="L537" s="32"/>
      <c r="M537" s="32"/>
      <c r="N537" s="32"/>
      <c r="O537" s="32"/>
      <c r="P537" s="32"/>
      <c r="Q537" s="32"/>
      <c r="R537" s="32"/>
      <c r="S537" s="32"/>
      <c r="T537" s="32"/>
      <c r="U537" s="32"/>
      <c r="V537" s="32"/>
      <c r="W537" s="32"/>
      <c r="X537" s="32"/>
      <c r="Y537" s="32"/>
      <c r="Z537" s="32"/>
    </row>
    <row r="538" spans="1:26" ht="12.75" customHeight="1" x14ac:dyDescent="0.2">
      <c r="A538" s="31"/>
      <c r="B538" s="31"/>
      <c r="C538" s="31"/>
      <c r="D538" s="31"/>
      <c r="E538" s="31"/>
      <c r="F538" s="31"/>
      <c r="G538" s="32"/>
      <c r="H538" s="32"/>
      <c r="I538" s="32"/>
      <c r="J538" s="32"/>
      <c r="K538" s="32"/>
      <c r="L538" s="32"/>
      <c r="M538" s="32"/>
      <c r="N538" s="32"/>
      <c r="O538" s="32"/>
      <c r="P538" s="32"/>
      <c r="Q538" s="32"/>
      <c r="R538" s="32"/>
      <c r="S538" s="32"/>
      <c r="T538" s="32"/>
      <c r="U538" s="32"/>
      <c r="V538" s="32"/>
      <c r="W538" s="32"/>
      <c r="X538" s="32"/>
      <c r="Y538" s="32"/>
      <c r="Z538" s="32"/>
    </row>
    <row r="539" spans="1:26" ht="12.75" customHeight="1" x14ac:dyDescent="0.2">
      <c r="A539" s="31"/>
      <c r="B539" s="31"/>
      <c r="C539" s="31"/>
      <c r="D539" s="31"/>
      <c r="E539" s="31"/>
      <c r="F539" s="31"/>
      <c r="G539" s="32"/>
      <c r="H539" s="32"/>
      <c r="I539" s="32"/>
      <c r="J539" s="32"/>
      <c r="K539" s="32"/>
      <c r="L539" s="32"/>
      <c r="M539" s="32"/>
      <c r="N539" s="32"/>
      <c r="O539" s="32"/>
      <c r="P539" s="32"/>
      <c r="Q539" s="32"/>
      <c r="R539" s="32"/>
      <c r="S539" s="32"/>
      <c r="T539" s="32"/>
      <c r="U539" s="32"/>
      <c r="V539" s="32"/>
      <c r="W539" s="32"/>
      <c r="X539" s="32"/>
      <c r="Y539" s="32"/>
      <c r="Z539" s="32"/>
    </row>
    <row r="540" spans="1:26" ht="12.75" customHeight="1" x14ac:dyDescent="0.2">
      <c r="A540" s="31"/>
      <c r="B540" s="31"/>
      <c r="C540" s="31"/>
      <c r="D540" s="31"/>
      <c r="E540" s="31"/>
      <c r="F540" s="31"/>
      <c r="G540" s="32"/>
      <c r="H540" s="32"/>
      <c r="I540" s="32"/>
      <c r="J540" s="32"/>
      <c r="K540" s="32"/>
      <c r="L540" s="32"/>
      <c r="M540" s="32"/>
      <c r="N540" s="32"/>
      <c r="O540" s="32"/>
      <c r="P540" s="32"/>
      <c r="Q540" s="32"/>
      <c r="R540" s="32"/>
      <c r="S540" s="32"/>
      <c r="T540" s="32"/>
      <c r="U540" s="32"/>
      <c r="V540" s="32"/>
      <c r="W540" s="32"/>
      <c r="X540" s="32"/>
      <c r="Y540" s="32"/>
      <c r="Z540" s="32"/>
    </row>
    <row r="541" spans="1:26" ht="12.75" customHeight="1" x14ac:dyDescent="0.2">
      <c r="A541" s="31"/>
      <c r="B541" s="31"/>
      <c r="C541" s="31"/>
      <c r="D541" s="31"/>
      <c r="E541" s="31"/>
      <c r="F541" s="31"/>
      <c r="G541" s="32"/>
      <c r="H541" s="32"/>
      <c r="I541" s="32"/>
      <c r="J541" s="32"/>
      <c r="K541" s="32"/>
      <c r="L541" s="32"/>
      <c r="M541" s="32"/>
      <c r="N541" s="32"/>
      <c r="O541" s="32"/>
      <c r="P541" s="32"/>
      <c r="Q541" s="32"/>
      <c r="R541" s="32"/>
      <c r="S541" s="32"/>
      <c r="T541" s="32"/>
      <c r="U541" s="32"/>
      <c r="V541" s="32"/>
      <c r="W541" s="32"/>
      <c r="X541" s="32"/>
      <c r="Y541" s="32"/>
      <c r="Z541" s="32"/>
    </row>
    <row r="542" spans="1:26" ht="12.75" customHeight="1" x14ac:dyDescent="0.2">
      <c r="A542" s="31"/>
      <c r="B542" s="31"/>
      <c r="C542" s="31"/>
      <c r="D542" s="31"/>
      <c r="E542" s="31"/>
      <c r="F542" s="31"/>
      <c r="G542" s="32"/>
      <c r="H542" s="32"/>
      <c r="I542" s="32"/>
      <c r="J542" s="32"/>
      <c r="K542" s="32"/>
      <c r="L542" s="32"/>
      <c r="M542" s="32"/>
      <c r="N542" s="32"/>
      <c r="O542" s="32"/>
      <c r="P542" s="32"/>
      <c r="Q542" s="32"/>
      <c r="R542" s="32"/>
      <c r="S542" s="32"/>
      <c r="T542" s="32"/>
      <c r="U542" s="32"/>
      <c r="V542" s="32"/>
      <c r="W542" s="32"/>
      <c r="X542" s="32"/>
      <c r="Y542" s="32"/>
      <c r="Z542" s="32"/>
    </row>
    <row r="543" spans="1:26" ht="12.75" customHeight="1" x14ac:dyDescent="0.2">
      <c r="A543" s="31"/>
      <c r="B543" s="31"/>
      <c r="C543" s="31"/>
      <c r="D543" s="31"/>
      <c r="E543" s="31"/>
      <c r="F543" s="31"/>
      <c r="G543" s="32"/>
      <c r="H543" s="32"/>
      <c r="I543" s="32"/>
      <c r="J543" s="32"/>
      <c r="K543" s="32"/>
      <c r="L543" s="32"/>
      <c r="M543" s="32"/>
      <c r="N543" s="32"/>
      <c r="O543" s="32"/>
      <c r="P543" s="32"/>
      <c r="Q543" s="32"/>
      <c r="R543" s="32"/>
      <c r="S543" s="32"/>
      <c r="T543" s="32"/>
      <c r="U543" s="32"/>
      <c r="V543" s="32"/>
      <c r="W543" s="32"/>
      <c r="X543" s="32"/>
      <c r="Y543" s="32"/>
      <c r="Z543" s="32"/>
    </row>
    <row r="544" spans="1:26" ht="12.75" customHeight="1" x14ac:dyDescent="0.2">
      <c r="A544" s="31"/>
      <c r="B544" s="31"/>
      <c r="C544" s="31"/>
      <c r="D544" s="31"/>
      <c r="E544" s="31"/>
      <c r="F544" s="31"/>
      <c r="G544" s="32"/>
      <c r="H544" s="32"/>
      <c r="I544" s="32"/>
      <c r="J544" s="32"/>
      <c r="K544" s="32"/>
      <c r="L544" s="32"/>
      <c r="M544" s="32"/>
      <c r="N544" s="32"/>
      <c r="O544" s="32"/>
      <c r="P544" s="32"/>
      <c r="Q544" s="32"/>
      <c r="R544" s="32"/>
      <c r="S544" s="32"/>
      <c r="T544" s="32"/>
      <c r="U544" s="32"/>
      <c r="V544" s="32"/>
      <c r="W544" s="32"/>
      <c r="X544" s="32"/>
      <c r="Y544" s="32"/>
      <c r="Z544" s="32"/>
    </row>
    <row r="545" spans="1:26" ht="12.75" customHeight="1" x14ac:dyDescent="0.2">
      <c r="A545" s="31"/>
      <c r="B545" s="31"/>
      <c r="C545" s="31"/>
      <c r="D545" s="31"/>
      <c r="E545" s="31"/>
      <c r="F545" s="31"/>
      <c r="G545" s="32"/>
      <c r="H545" s="32"/>
      <c r="I545" s="32"/>
      <c r="J545" s="32"/>
      <c r="K545" s="32"/>
      <c r="L545" s="32"/>
      <c r="M545" s="32"/>
      <c r="N545" s="32"/>
      <c r="O545" s="32"/>
      <c r="P545" s="32"/>
      <c r="Q545" s="32"/>
      <c r="R545" s="32"/>
      <c r="S545" s="32"/>
      <c r="T545" s="32"/>
      <c r="U545" s="32"/>
      <c r="V545" s="32"/>
      <c r="W545" s="32"/>
      <c r="X545" s="32"/>
      <c r="Y545" s="32"/>
      <c r="Z545" s="32"/>
    </row>
    <row r="546" spans="1:26" ht="12.75" customHeight="1" x14ac:dyDescent="0.2">
      <c r="A546" s="31"/>
      <c r="B546" s="31"/>
      <c r="C546" s="31"/>
      <c r="D546" s="31"/>
      <c r="E546" s="31"/>
      <c r="F546" s="31"/>
      <c r="G546" s="32"/>
      <c r="H546" s="32"/>
      <c r="I546" s="32"/>
      <c r="J546" s="32"/>
      <c r="K546" s="32"/>
      <c r="L546" s="32"/>
      <c r="M546" s="32"/>
      <c r="N546" s="32"/>
      <c r="O546" s="32"/>
      <c r="P546" s="32"/>
      <c r="Q546" s="32"/>
      <c r="R546" s="32"/>
      <c r="S546" s="32"/>
      <c r="T546" s="32"/>
      <c r="U546" s="32"/>
      <c r="V546" s="32"/>
      <c r="W546" s="32"/>
      <c r="X546" s="32"/>
      <c r="Y546" s="32"/>
      <c r="Z546" s="32"/>
    </row>
    <row r="547" spans="1:26" ht="12.75" customHeight="1" x14ac:dyDescent="0.2">
      <c r="A547" s="31"/>
      <c r="B547" s="31"/>
      <c r="C547" s="31"/>
      <c r="D547" s="31"/>
      <c r="E547" s="31"/>
      <c r="F547" s="31"/>
      <c r="G547" s="32"/>
      <c r="H547" s="32"/>
      <c r="I547" s="32"/>
      <c r="J547" s="32"/>
      <c r="K547" s="32"/>
      <c r="L547" s="32"/>
      <c r="M547" s="32"/>
      <c r="N547" s="32"/>
      <c r="O547" s="32"/>
      <c r="P547" s="32"/>
      <c r="Q547" s="32"/>
      <c r="R547" s="32"/>
      <c r="S547" s="32"/>
      <c r="T547" s="32"/>
      <c r="U547" s="32"/>
      <c r="V547" s="32"/>
      <c r="W547" s="32"/>
      <c r="X547" s="32"/>
      <c r="Y547" s="32"/>
      <c r="Z547" s="32"/>
    </row>
    <row r="548" spans="1:26" ht="12.75" customHeight="1" x14ac:dyDescent="0.2">
      <c r="A548" s="31"/>
      <c r="B548" s="31"/>
      <c r="C548" s="31"/>
      <c r="D548" s="31"/>
      <c r="E548" s="31"/>
      <c r="F548" s="31"/>
      <c r="G548" s="32"/>
      <c r="H548" s="32"/>
      <c r="I548" s="32"/>
      <c r="J548" s="32"/>
      <c r="K548" s="32"/>
      <c r="L548" s="32"/>
      <c r="M548" s="32"/>
      <c r="N548" s="32"/>
      <c r="O548" s="32"/>
      <c r="P548" s="32"/>
      <c r="Q548" s="32"/>
      <c r="R548" s="32"/>
      <c r="S548" s="32"/>
      <c r="T548" s="32"/>
      <c r="U548" s="32"/>
      <c r="V548" s="32"/>
      <c r="W548" s="32"/>
      <c r="X548" s="32"/>
      <c r="Y548" s="32"/>
      <c r="Z548" s="32"/>
    </row>
    <row r="549" spans="1:26" ht="12.75" customHeight="1" x14ac:dyDescent="0.2">
      <c r="A549" s="31"/>
      <c r="B549" s="31"/>
      <c r="C549" s="31"/>
      <c r="D549" s="31"/>
      <c r="E549" s="31"/>
      <c r="F549" s="31"/>
      <c r="G549" s="32"/>
      <c r="H549" s="32"/>
      <c r="I549" s="32"/>
      <c r="J549" s="32"/>
      <c r="K549" s="32"/>
      <c r="L549" s="32"/>
      <c r="M549" s="32"/>
      <c r="N549" s="32"/>
      <c r="O549" s="32"/>
      <c r="P549" s="32"/>
      <c r="Q549" s="32"/>
      <c r="R549" s="32"/>
      <c r="S549" s="32"/>
      <c r="T549" s="32"/>
      <c r="U549" s="32"/>
      <c r="V549" s="32"/>
      <c r="W549" s="32"/>
      <c r="X549" s="32"/>
      <c r="Y549" s="32"/>
      <c r="Z549" s="32"/>
    </row>
    <row r="550" spans="1:26" ht="12.75" customHeight="1" x14ac:dyDescent="0.2">
      <c r="A550" s="31"/>
      <c r="B550" s="31"/>
      <c r="C550" s="31"/>
      <c r="D550" s="31"/>
      <c r="E550" s="31"/>
      <c r="F550" s="31"/>
      <c r="G550" s="32"/>
      <c r="H550" s="32"/>
      <c r="I550" s="32"/>
      <c r="J550" s="32"/>
      <c r="K550" s="32"/>
      <c r="L550" s="32"/>
      <c r="M550" s="32"/>
      <c r="N550" s="32"/>
      <c r="O550" s="32"/>
      <c r="P550" s="32"/>
      <c r="Q550" s="32"/>
      <c r="R550" s="32"/>
      <c r="S550" s="32"/>
      <c r="T550" s="32"/>
      <c r="U550" s="32"/>
      <c r="V550" s="32"/>
      <c r="W550" s="32"/>
      <c r="X550" s="32"/>
      <c r="Y550" s="32"/>
      <c r="Z550" s="32"/>
    </row>
    <row r="551" spans="1:26" ht="12.75" customHeight="1" x14ac:dyDescent="0.2">
      <c r="A551" s="31"/>
      <c r="B551" s="31"/>
      <c r="C551" s="31"/>
      <c r="D551" s="31"/>
      <c r="E551" s="31"/>
      <c r="F551" s="31"/>
      <c r="G551" s="32"/>
      <c r="H551" s="32"/>
      <c r="I551" s="32"/>
      <c r="J551" s="32"/>
      <c r="K551" s="32"/>
      <c r="L551" s="32"/>
      <c r="M551" s="32"/>
      <c r="N551" s="32"/>
      <c r="O551" s="32"/>
      <c r="P551" s="32"/>
      <c r="Q551" s="32"/>
      <c r="R551" s="32"/>
      <c r="S551" s="32"/>
      <c r="T551" s="32"/>
      <c r="U551" s="32"/>
      <c r="V551" s="32"/>
      <c r="W551" s="32"/>
      <c r="X551" s="32"/>
      <c r="Y551" s="32"/>
      <c r="Z551" s="32"/>
    </row>
    <row r="552" spans="1:26" ht="12.75" customHeight="1" x14ac:dyDescent="0.2">
      <c r="A552" s="31"/>
      <c r="B552" s="31"/>
      <c r="C552" s="31"/>
      <c r="D552" s="31"/>
      <c r="E552" s="31"/>
      <c r="F552" s="31"/>
      <c r="G552" s="32"/>
      <c r="H552" s="32"/>
      <c r="I552" s="32"/>
      <c r="J552" s="32"/>
      <c r="K552" s="32"/>
      <c r="L552" s="32"/>
      <c r="M552" s="32"/>
      <c r="N552" s="32"/>
      <c r="O552" s="32"/>
      <c r="P552" s="32"/>
      <c r="Q552" s="32"/>
      <c r="R552" s="32"/>
      <c r="S552" s="32"/>
      <c r="T552" s="32"/>
      <c r="U552" s="32"/>
      <c r="V552" s="32"/>
      <c r="W552" s="32"/>
      <c r="X552" s="32"/>
      <c r="Y552" s="32"/>
      <c r="Z552" s="32"/>
    </row>
    <row r="553" spans="1:26" ht="12.75" customHeight="1" x14ac:dyDescent="0.2">
      <c r="A553" s="31"/>
      <c r="B553" s="31"/>
      <c r="C553" s="31"/>
      <c r="D553" s="31"/>
      <c r="E553" s="31"/>
      <c r="F553" s="31"/>
      <c r="G553" s="32"/>
      <c r="H553" s="32"/>
      <c r="I553" s="32"/>
      <c r="J553" s="32"/>
      <c r="K553" s="32"/>
      <c r="L553" s="32"/>
      <c r="M553" s="32"/>
      <c r="N553" s="32"/>
      <c r="O553" s="32"/>
      <c r="P553" s="32"/>
      <c r="Q553" s="32"/>
      <c r="R553" s="32"/>
      <c r="S553" s="32"/>
      <c r="T553" s="32"/>
      <c r="U553" s="32"/>
      <c r="V553" s="32"/>
      <c r="W553" s="32"/>
      <c r="X553" s="32"/>
      <c r="Y553" s="32"/>
      <c r="Z553" s="32"/>
    </row>
    <row r="554" spans="1:26" ht="12.75" customHeight="1" x14ac:dyDescent="0.2">
      <c r="A554" s="31"/>
      <c r="B554" s="31"/>
      <c r="C554" s="31"/>
      <c r="D554" s="31"/>
      <c r="E554" s="31"/>
      <c r="F554" s="31"/>
      <c r="G554" s="32"/>
      <c r="H554" s="32"/>
      <c r="I554" s="32"/>
      <c r="J554" s="32"/>
      <c r="K554" s="32"/>
      <c r="L554" s="32"/>
      <c r="M554" s="32"/>
      <c r="N554" s="32"/>
      <c r="O554" s="32"/>
      <c r="P554" s="32"/>
      <c r="Q554" s="32"/>
      <c r="R554" s="32"/>
      <c r="S554" s="32"/>
      <c r="T554" s="32"/>
      <c r="U554" s="32"/>
      <c r="V554" s="32"/>
      <c r="W554" s="32"/>
      <c r="X554" s="32"/>
      <c r="Y554" s="32"/>
      <c r="Z554" s="32"/>
    </row>
    <row r="555" spans="1:26" ht="12.75" customHeight="1" x14ac:dyDescent="0.2">
      <c r="A555" s="31"/>
      <c r="B555" s="31"/>
      <c r="C555" s="31"/>
      <c r="D555" s="31"/>
      <c r="E555" s="31"/>
      <c r="F555" s="31"/>
      <c r="G555" s="32"/>
      <c r="H555" s="32"/>
      <c r="I555" s="32"/>
      <c r="J555" s="32"/>
      <c r="K555" s="32"/>
      <c r="L555" s="32"/>
      <c r="M555" s="32"/>
      <c r="N555" s="32"/>
      <c r="O555" s="32"/>
      <c r="P555" s="32"/>
      <c r="Q555" s="32"/>
      <c r="R555" s="32"/>
      <c r="S555" s="32"/>
      <c r="T555" s="32"/>
      <c r="U555" s="32"/>
      <c r="V555" s="32"/>
      <c r="W555" s="32"/>
      <c r="X555" s="32"/>
      <c r="Y555" s="32"/>
      <c r="Z555" s="32"/>
    </row>
    <row r="556" spans="1:26" ht="12.75" customHeight="1" x14ac:dyDescent="0.2">
      <c r="A556" s="31"/>
      <c r="B556" s="31"/>
      <c r="C556" s="31"/>
      <c r="D556" s="31"/>
      <c r="E556" s="31"/>
      <c r="F556" s="31"/>
      <c r="G556" s="32"/>
      <c r="H556" s="32"/>
      <c r="I556" s="32"/>
      <c r="J556" s="32"/>
      <c r="K556" s="32"/>
      <c r="L556" s="32"/>
      <c r="M556" s="32"/>
      <c r="N556" s="32"/>
      <c r="O556" s="32"/>
      <c r="P556" s="32"/>
      <c r="Q556" s="32"/>
      <c r="R556" s="32"/>
      <c r="S556" s="32"/>
      <c r="T556" s="32"/>
      <c r="U556" s="32"/>
      <c r="V556" s="32"/>
      <c r="W556" s="32"/>
      <c r="X556" s="32"/>
      <c r="Y556" s="32"/>
      <c r="Z556" s="32"/>
    </row>
    <row r="557" spans="1:26" ht="12.75" customHeight="1" x14ac:dyDescent="0.2">
      <c r="A557" s="31"/>
      <c r="B557" s="31"/>
      <c r="C557" s="31"/>
      <c r="D557" s="31"/>
      <c r="E557" s="31"/>
      <c r="F557" s="31"/>
      <c r="G557" s="32"/>
      <c r="H557" s="32"/>
      <c r="I557" s="32"/>
      <c r="J557" s="32"/>
      <c r="K557" s="32"/>
      <c r="L557" s="32"/>
      <c r="M557" s="32"/>
      <c r="N557" s="32"/>
      <c r="O557" s="32"/>
      <c r="P557" s="32"/>
      <c r="Q557" s="32"/>
      <c r="R557" s="32"/>
      <c r="S557" s="32"/>
      <c r="T557" s="32"/>
      <c r="U557" s="32"/>
      <c r="V557" s="32"/>
      <c r="W557" s="32"/>
      <c r="X557" s="32"/>
      <c r="Y557" s="32"/>
      <c r="Z557" s="32"/>
    </row>
    <row r="558" spans="1:26" ht="12.75" customHeight="1" x14ac:dyDescent="0.2">
      <c r="A558" s="31"/>
      <c r="B558" s="31"/>
      <c r="C558" s="31"/>
      <c r="D558" s="31"/>
      <c r="E558" s="31"/>
      <c r="F558" s="31"/>
      <c r="G558" s="32"/>
      <c r="H558" s="32"/>
      <c r="I558" s="32"/>
      <c r="J558" s="32"/>
      <c r="K558" s="32"/>
      <c r="L558" s="32"/>
      <c r="M558" s="32"/>
      <c r="N558" s="32"/>
      <c r="O558" s="32"/>
      <c r="P558" s="32"/>
      <c r="Q558" s="32"/>
      <c r="R558" s="32"/>
      <c r="S558" s="32"/>
      <c r="T558" s="32"/>
      <c r="U558" s="32"/>
      <c r="V558" s="32"/>
      <c r="W558" s="32"/>
      <c r="X558" s="32"/>
      <c r="Y558" s="32"/>
      <c r="Z558" s="32"/>
    </row>
    <row r="559" spans="1:26" ht="12.75" customHeight="1" x14ac:dyDescent="0.2">
      <c r="A559" s="31"/>
      <c r="B559" s="31"/>
      <c r="C559" s="31"/>
      <c r="D559" s="31"/>
      <c r="E559" s="31"/>
      <c r="F559" s="31"/>
      <c r="G559" s="32"/>
      <c r="H559" s="32"/>
      <c r="I559" s="32"/>
      <c r="J559" s="32"/>
      <c r="K559" s="32"/>
      <c r="L559" s="32"/>
      <c r="M559" s="32"/>
      <c r="N559" s="32"/>
      <c r="O559" s="32"/>
      <c r="P559" s="32"/>
      <c r="Q559" s="32"/>
      <c r="R559" s="32"/>
      <c r="S559" s="32"/>
      <c r="T559" s="32"/>
      <c r="U559" s="32"/>
      <c r="V559" s="32"/>
      <c r="W559" s="32"/>
      <c r="X559" s="32"/>
      <c r="Y559" s="32"/>
      <c r="Z559" s="32"/>
    </row>
    <row r="560" spans="1:26" ht="12.75" customHeight="1" x14ac:dyDescent="0.2">
      <c r="A560" s="31"/>
      <c r="B560" s="31"/>
      <c r="C560" s="31"/>
      <c r="D560" s="31"/>
      <c r="E560" s="31"/>
      <c r="F560" s="31"/>
      <c r="G560" s="32"/>
      <c r="H560" s="32"/>
      <c r="I560" s="32"/>
      <c r="J560" s="32"/>
      <c r="K560" s="32"/>
      <c r="L560" s="32"/>
      <c r="M560" s="32"/>
      <c r="N560" s="32"/>
      <c r="O560" s="32"/>
      <c r="P560" s="32"/>
      <c r="Q560" s="32"/>
      <c r="R560" s="32"/>
      <c r="S560" s="32"/>
      <c r="T560" s="32"/>
      <c r="U560" s="32"/>
      <c r="V560" s="32"/>
      <c r="W560" s="32"/>
      <c r="X560" s="32"/>
      <c r="Y560" s="32"/>
      <c r="Z560" s="32"/>
    </row>
    <row r="561" spans="1:26" ht="12.75" customHeight="1" x14ac:dyDescent="0.2">
      <c r="A561" s="31"/>
      <c r="B561" s="31"/>
      <c r="C561" s="31"/>
      <c r="D561" s="31"/>
      <c r="E561" s="31"/>
      <c r="F561" s="31"/>
      <c r="G561" s="32"/>
      <c r="H561" s="32"/>
      <c r="I561" s="32"/>
      <c r="J561" s="32"/>
      <c r="K561" s="32"/>
      <c r="L561" s="32"/>
      <c r="M561" s="32"/>
      <c r="N561" s="32"/>
      <c r="O561" s="32"/>
      <c r="P561" s="32"/>
      <c r="Q561" s="32"/>
      <c r="R561" s="32"/>
      <c r="S561" s="32"/>
      <c r="T561" s="32"/>
      <c r="U561" s="32"/>
      <c r="V561" s="32"/>
      <c r="W561" s="32"/>
      <c r="X561" s="32"/>
      <c r="Y561" s="32"/>
      <c r="Z561" s="32"/>
    </row>
    <row r="562" spans="1:26" ht="12.75" customHeight="1" x14ac:dyDescent="0.2">
      <c r="A562" s="31"/>
      <c r="B562" s="31"/>
      <c r="C562" s="31"/>
      <c r="D562" s="31"/>
      <c r="E562" s="31"/>
      <c r="F562" s="31"/>
      <c r="G562" s="32"/>
      <c r="H562" s="32"/>
      <c r="I562" s="32"/>
      <c r="J562" s="32"/>
      <c r="K562" s="32"/>
      <c r="L562" s="32"/>
      <c r="M562" s="32"/>
      <c r="N562" s="32"/>
      <c r="O562" s="32"/>
      <c r="P562" s="32"/>
      <c r="Q562" s="32"/>
      <c r="R562" s="32"/>
      <c r="S562" s="32"/>
      <c r="T562" s="32"/>
      <c r="U562" s="32"/>
      <c r="V562" s="32"/>
      <c r="W562" s="32"/>
      <c r="X562" s="32"/>
      <c r="Y562" s="32"/>
      <c r="Z562" s="32"/>
    </row>
    <row r="563" spans="1:26" ht="12.75" customHeight="1" x14ac:dyDescent="0.2">
      <c r="A563" s="31"/>
      <c r="B563" s="31"/>
      <c r="C563" s="31"/>
      <c r="D563" s="31"/>
      <c r="E563" s="31"/>
      <c r="F563" s="31"/>
      <c r="G563" s="32"/>
      <c r="H563" s="32"/>
      <c r="I563" s="32"/>
      <c r="J563" s="32"/>
      <c r="K563" s="32"/>
      <c r="L563" s="32"/>
      <c r="M563" s="32"/>
      <c r="N563" s="32"/>
      <c r="O563" s="32"/>
      <c r="P563" s="32"/>
      <c r="Q563" s="32"/>
      <c r="R563" s="32"/>
      <c r="S563" s="32"/>
      <c r="T563" s="32"/>
      <c r="U563" s="32"/>
      <c r="V563" s="32"/>
      <c r="W563" s="32"/>
      <c r="X563" s="32"/>
      <c r="Y563" s="32"/>
      <c r="Z563" s="32"/>
    </row>
    <row r="564" spans="1:26" ht="12.75" customHeight="1" x14ac:dyDescent="0.2">
      <c r="A564" s="31"/>
      <c r="B564" s="31"/>
      <c r="C564" s="31"/>
      <c r="D564" s="31"/>
      <c r="E564" s="31"/>
      <c r="F564" s="31"/>
      <c r="G564" s="32"/>
      <c r="H564" s="32"/>
      <c r="I564" s="32"/>
      <c r="J564" s="32"/>
      <c r="K564" s="32"/>
      <c r="L564" s="32"/>
      <c r="M564" s="32"/>
      <c r="N564" s="32"/>
      <c r="O564" s="32"/>
      <c r="P564" s="32"/>
      <c r="Q564" s="32"/>
      <c r="R564" s="32"/>
      <c r="S564" s="32"/>
      <c r="T564" s="32"/>
      <c r="U564" s="32"/>
      <c r="V564" s="32"/>
      <c r="W564" s="32"/>
      <c r="X564" s="32"/>
      <c r="Y564" s="32"/>
      <c r="Z564" s="32"/>
    </row>
    <row r="565" spans="1:26" ht="12.75" customHeight="1" x14ac:dyDescent="0.2">
      <c r="A565" s="31"/>
      <c r="B565" s="31"/>
      <c r="C565" s="31"/>
      <c r="D565" s="31"/>
      <c r="E565" s="31"/>
      <c r="F565" s="31"/>
      <c r="G565" s="32"/>
      <c r="H565" s="32"/>
      <c r="I565" s="32"/>
      <c r="J565" s="32"/>
      <c r="K565" s="32"/>
      <c r="L565" s="32"/>
      <c r="M565" s="32"/>
      <c r="N565" s="32"/>
      <c r="O565" s="32"/>
      <c r="P565" s="32"/>
      <c r="Q565" s="32"/>
      <c r="R565" s="32"/>
      <c r="S565" s="32"/>
      <c r="T565" s="32"/>
      <c r="U565" s="32"/>
      <c r="V565" s="32"/>
      <c r="W565" s="32"/>
      <c r="X565" s="32"/>
      <c r="Y565" s="32"/>
      <c r="Z565" s="32"/>
    </row>
    <row r="566" spans="1:26" ht="12.75" customHeight="1" x14ac:dyDescent="0.2">
      <c r="A566" s="31"/>
      <c r="B566" s="31"/>
      <c r="C566" s="31"/>
      <c r="D566" s="31"/>
      <c r="E566" s="31"/>
      <c r="F566" s="31"/>
      <c r="G566" s="32"/>
      <c r="H566" s="32"/>
      <c r="I566" s="32"/>
      <c r="J566" s="32"/>
      <c r="K566" s="32"/>
      <c r="L566" s="32"/>
      <c r="M566" s="32"/>
      <c r="N566" s="32"/>
      <c r="O566" s="32"/>
      <c r="P566" s="32"/>
      <c r="Q566" s="32"/>
      <c r="R566" s="32"/>
      <c r="S566" s="32"/>
      <c r="T566" s="32"/>
      <c r="U566" s="32"/>
      <c r="V566" s="32"/>
      <c r="W566" s="32"/>
      <c r="X566" s="32"/>
      <c r="Y566" s="32"/>
      <c r="Z566" s="32"/>
    </row>
    <row r="567" spans="1:26" ht="12.75" customHeight="1" x14ac:dyDescent="0.2">
      <c r="A567" s="31"/>
      <c r="B567" s="31"/>
      <c r="C567" s="31"/>
      <c r="D567" s="31"/>
      <c r="E567" s="31"/>
      <c r="F567" s="31"/>
      <c r="G567" s="32"/>
      <c r="H567" s="32"/>
      <c r="I567" s="32"/>
      <c r="J567" s="32"/>
      <c r="K567" s="32"/>
      <c r="L567" s="32"/>
      <c r="M567" s="32"/>
      <c r="N567" s="32"/>
      <c r="O567" s="32"/>
      <c r="P567" s="32"/>
      <c r="Q567" s="32"/>
      <c r="R567" s="32"/>
      <c r="S567" s="32"/>
      <c r="T567" s="32"/>
      <c r="U567" s="32"/>
      <c r="V567" s="32"/>
      <c r="W567" s="32"/>
      <c r="X567" s="32"/>
      <c r="Y567" s="32"/>
      <c r="Z567" s="32"/>
    </row>
    <row r="568" spans="1:26" ht="12.75" customHeight="1" x14ac:dyDescent="0.2">
      <c r="A568" s="31"/>
      <c r="B568" s="31"/>
      <c r="C568" s="31"/>
      <c r="D568" s="31"/>
      <c r="E568" s="31"/>
      <c r="F568" s="31"/>
      <c r="G568" s="32"/>
      <c r="H568" s="32"/>
      <c r="I568" s="32"/>
      <c r="J568" s="32"/>
      <c r="K568" s="32"/>
      <c r="L568" s="32"/>
      <c r="M568" s="32"/>
      <c r="N568" s="32"/>
      <c r="O568" s="32"/>
      <c r="P568" s="32"/>
      <c r="Q568" s="32"/>
      <c r="R568" s="32"/>
      <c r="S568" s="32"/>
      <c r="T568" s="32"/>
      <c r="U568" s="32"/>
      <c r="V568" s="32"/>
      <c r="W568" s="32"/>
      <c r="X568" s="32"/>
      <c r="Y568" s="32"/>
      <c r="Z568" s="32"/>
    </row>
    <row r="569" spans="1:26" ht="12.75" customHeight="1" x14ac:dyDescent="0.2">
      <c r="A569" s="31"/>
      <c r="B569" s="31"/>
      <c r="C569" s="31"/>
      <c r="D569" s="31"/>
      <c r="E569" s="31"/>
      <c r="F569" s="31"/>
      <c r="G569" s="32"/>
      <c r="H569" s="32"/>
      <c r="I569" s="32"/>
      <c r="J569" s="32"/>
      <c r="K569" s="32"/>
      <c r="L569" s="32"/>
      <c r="M569" s="32"/>
      <c r="N569" s="32"/>
      <c r="O569" s="32"/>
      <c r="P569" s="32"/>
      <c r="Q569" s="32"/>
      <c r="R569" s="32"/>
      <c r="S569" s="32"/>
      <c r="T569" s="32"/>
      <c r="U569" s="32"/>
      <c r="V569" s="32"/>
      <c r="W569" s="32"/>
      <c r="X569" s="32"/>
      <c r="Y569" s="32"/>
      <c r="Z569" s="32"/>
    </row>
    <row r="570" spans="1:26" ht="12.75" customHeight="1" x14ac:dyDescent="0.2">
      <c r="A570" s="31"/>
      <c r="B570" s="31"/>
      <c r="C570" s="31"/>
      <c r="D570" s="31"/>
      <c r="E570" s="31"/>
      <c r="F570" s="31"/>
      <c r="G570" s="32"/>
      <c r="H570" s="32"/>
      <c r="I570" s="32"/>
      <c r="J570" s="32"/>
      <c r="K570" s="32"/>
      <c r="L570" s="32"/>
      <c r="M570" s="32"/>
      <c r="N570" s="32"/>
      <c r="O570" s="32"/>
      <c r="P570" s="32"/>
      <c r="Q570" s="32"/>
      <c r="R570" s="32"/>
      <c r="S570" s="32"/>
      <c r="T570" s="32"/>
      <c r="U570" s="32"/>
      <c r="V570" s="32"/>
      <c r="W570" s="32"/>
      <c r="X570" s="32"/>
      <c r="Y570" s="32"/>
      <c r="Z570" s="32"/>
    </row>
    <row r="571" spans="1:26" ht="12.75" customHeight="1" x14ac:dyDescent="0.2">
      <c r="A571" s="31"/>
      <c r="B571" s="31"/>
      <c r="C571" s="31"/>
      <c r="D571" s="31"/>
      <c r="E571" s="31"/>
      <c r="F571" s="31"/>
      <c r="G571" s="32"/>
      <c r="H571" s="32"/>
      <c r="I571" s="32"/>
      <c r="J571" s="32"/>
      <c r="K571" s="32"/>
      <c r="L571" s="32"/>
      <c r="M571" s="32"/>
      <c r="N571" s="32"/>
      <c r="O571" s="32"/>
      <c r="P571" s="32"/>
      <c r="Q571" s="32"/>
      <c r="R571" s="32"/>
      <c r="S571" s="32"/>
      <c r="T571" s="32"/>
      <c r="U571" s="32"/>
      <c r="V571" s="32"/>
      <c r="W571" s="32"/>
      <c r="X571" s="32"/>
      <c r="Y571" s="32"/>
      <c r="Z571" s="32"/>
    </row>
    <row r="572" spans="1:26" ht="12.75" customHeight="1" x14ac:dyDescent="0.2">
      <c r="A572" s="31"/>
      <c r="B572" s="31"/>
      <c r="C572" s="31"/>
      <c r="D572" s="31"/>
      <c r="E572" s="31"/>
      <c r="F572" s="31"/>
      <c r="G572" s="32"/>
      <c r="H572" s="32"/>
      <c r="I572" s="32"/>
      <c r="J572" s="32"/>
      <c r="K572" s="32"/>
      <c r="L572" s="32"/>
      <c r="M572" s="32"/>
      <c r="N572" s="32"/>
      <c r="O572" s="32"/>
      <c r="P572" s="32"/>
      <c r="Q572" s="32"/>
      <c r="R572" s="32"/>
      <c r="S572" s="32"/>
      <c r="T572" s="32"/>
      <c r="U572" s="32"/>
      <c r="V572" s="32"/>
      <c r="W572" s="32"/>
      <c r="X572" s="32"/>
      <c r="Y572" s="32"/>
      <c r="Z572" s="32"/>
    </row>
    <row r="573" spans="1:26" ht="12.75" customHeight="1" x14ac:dyDescent="0.2">
      <c r="A573" s="31"/>
      <c r="B573" s="31"/>
      <c r="C573" s="31"/>
      <c r="D573" s="31"/>
      <c r="E573" s="31"/>
      <c r="F573" s="31"/>
      <c r="G573" s="32"/>
      <c r="H573" s="32"/>
      <c r="I573" s="32"/>
      <c r="J573" s="32"/>
      <c r="K573" s="32"/>
      <c r="L573" s="32"/>
      <c r="M573" s="32"/>
      <c r="N573" s="32"/>
      <c r="O573" s="32"/>
      <c r="P573" s="32"/>
      <c r="Q573" s="32"/>
      <c r="R573" s="32"/>
      <c r="S573" s="32"/>
      <c r="T573" s="32"/>
      <c r="U573" s="32"/>
      <c r="V573" s="32"/>
      <c r="W573" s="32"/>
      <c r="X573" s="32"/>
      <c r="Y573" s="32"/>
      <c r="Z573" s="32"/>
    </row>
    <row r="574" spans="1:26" ht="12.75" customHeight="1" x14ac:dyDescent="0.2">
      <c r="A574" s="31"/>
      <c r="B574" s="31"/>
      <c r="C574" s="31"/>
      <c r="D574" s="31"/>
      <c r="E574" s="31"/>
      <c r="F574" s="31"/>
      <c r="G574" s="32"/>
      <c r="H574" s="32"/>
      <c r="I574" s="32"/>
      <c r="J574" s="32"/>
      <c r="K574" s="32"/>
      <c r="L574" s="32"/>
      <c r="M574" s="32"/>
      <c r="N574" s="32"/>
      <c r="O574" s="32"/>
      <c r="P574" s="32"/>
      <c r="Q574" s="32"/>
      <c r="R574" s="32"/>
      <c r="S574" s="32"/>
      <c r="T574" s="32"/>
      <c r="U574" s="32"/>
      <c r="V574" s="32"/>
      <c r="W574" s="32"/>
      <c r="X574" s="32"/>
      <c r="Y574" s="32"/>
      <c r="Z574" s="32"/>
    </row>
    <row r="575" spans="1:26" ht="12.75" customHeight="1" x14ac:dyDescent="0.2">
      <c r="A575" s="31"/>
      <c r="B575" s="31"/>
      <c r="C575" s="31"/>
      <c r="D575" s="31"/>
      <c r="E575" s="31"/>
      <c r="F575" s="31"/>
      <c r="G575" s="32"/>
      <c r="H575" s="32"/>
      <c r="I575" s="32"/>
      <c r="J575" s="32"/>
      <c r="K575" s="32"/>
      <c r="L575" s="32"/>
      <c r="M575" s="32"/>
      <c r="N575" s="32"/>
      <c r="O575" s="32"/>
      <c r="P575" s="32"/>
      <c r="Q575" s="32"/>
      <c r="R575" s="32"/>
      <c r="S575" s="32"/>
      <c r="T575" s="32"/>
      <c r="U575" s="32"/>
      <c r="V575" s="32"/>
      <c r="W575" s="32"/>
      <c r="X575" s="32"/>
      <c r="Y575" s="32"/>
      <c r="Z575" s="32"/>
    </row>
    <row r="576" spans="1:26" ht="12.75" customHeight="1" x14ac:dyDescent="0.2">
      <c r="A576" s="31"/>
      <c r="B576" s="31"/>
      <c r="C576" s="31"/>
      <c r="D576" s="31"/>
      <c r="E576" s="31"/>
      <c r="F576" s="31"/>
      <c r="G576" s="32"/>
      <c r="H576" s="32"/>
      <c r="I576" s="32"/>
      <c r="J576" s="32"/>
      <c r="K576" s="32"/>
      <c r="L576" s="32"/>
      <c r="M576" s="32"/>
      <c r="N576" s="32"/>
      <c r="O576" s="32"/>
      <c r="P576" s="32"/>
      <c r="Q576" s="32"/>
      <c r="R576" s="32"/>
      <c r="S576" s="32"/>
      <c r="T576" s="32"/>
      <c r="U576" s="32"/>
      <c r="V576" s="32"/>
      <c r="W576" s="32"/>
      <c r="X576" s="32"/>
      <c r="Y576" s="32"/>
      <c r="Z576" s="32"/>
    </row>
    <row r="577" spans="1:26" ht="12.75" customHeight="1" x14ac:dyDescent="0.2">
      <c r="A577" s="31"/>
      <c r="B577" s="31"/>
      <c r="C577" s="31"/>
      <c r="D577" s="31"/>
      <c r="E577" s="31"/>
      <c r="F577" s="31"/>
      <c r="G577" s="32"/>
      <c r="H577" s="32"/>
      <c r="I577" s="32"/>
      <c r="J577" s="32"/>
      <c r="K577" s="32"/>
      <c r="L577" s="32"/>
      <c r="M577" s="32"/>
      <c r="N577" s="32"/>
      <c r="O577" s="32"/>
      <c r="P577" s="32"/>
      <c r="Q577" s="32"/>
      <c r="R577" s="32"/>
      <c r="S577" s="32"/>
      <c r="T577" s="32"/>
      <c r="U577" s="32"/>
      <c r="V577" s="32"/>
      <c r="W577" s="32"/>
      <c r="X577" s="32"/>
      <c r="Y577" s="32"/>
      <c r="Z577" s="32"/>
    </row>
    <row r="578" spans="1:26" ht="12.75" customHeight="1" x14ac:dyDescent="0.2">
      <c r="A578" s="31"/>
      <c r="B578" s="31"/>
      <c r="C578" s="31"/>
      <c r="D578" s="31"/>
      <c r="E578" s="31"/>
      <c r="F578" s="31"/>
      <c r="G578" s="32"/>
      <c r="H578" s="32"/>
      <c r="I578" s="32"/>
      <c r="J578" s="32"/>
      <c r="K578" s="32"/>
      <c r="L578" s="32"/>
      <c r="M578" s="32"/>
      <c r="N578" s="32"/>
      <c r="O578" s="32"/>
      <c r="P578" s="32"/>
      <c r="Q578" s="32"/>
      <c r="R578" s="32"/>
      <c r="S578" s="32"/>
      <c r="T578" s="32"/>
      <c r="U578" s="32"/>
      <c r="V578" s="32"/>
      <c r="W578" s="32"/>
      <c r="X578" s="32"/>
      <c r="Y578" s="32"/>
      <c r="Z578" s="32"/>
    </row>
    <row r="579" spans="1:26" ht="12.75" customHeight="1" x14ac:dyDescent="0.2">
      <c r="A579" s="31"/>
      <c r="B579" s="31"/>
      <c r="C579" s="31"/>
      <c r="D579" s="31"/>
      <c r="E579" s="31"/>
      <c r="F579" s="31"/>
      <c r="G579" s="32"/>
      <c r="H579" s="32"/>
      <c r="I579" s="32"/>
      <c r="J579" s="32"/>
      <c r="K579" s="32"/>
      <c r="L579" s="32"/>
      <c r="M579" s="32"/>
      <c r="N579" s="32"/>
      <c r="O579" s="32"/>
      <c r="P579" s="32"/>
      <c r="Q579" s="32"/>
      <c r="R579" s="32"/>
      <c r="S579" s="32"/>
      <c r="T579" s="32"/>
      <c r="U579" s="32"/>
      <c r="V579" s="32"/>
      <c r="W579" s="32"/>
      <c r="X579" s="32"/>
      <c r="Y579" s="32"/>
      <c r="Z579" s="32"/>
    </row>
    <row r="580" spans="1:26" ht="12.75" customHeight="1" x14ac:dyDescent="0.2">
      <c r="A580" s="31"/>
      <c r="B580" s="31"/>
      <c r="C580" s="31"/>
      <c r="D580" s="31"/>
      <c r="E580" s="31"/>
      <c r="F580" s="31"/>
      <c r="G580" s="32"/>
      <c r="H580" s="32"/>
      <c r="I580" s="32"/>
      <c r="J580" s="32"/>
      <c r="K580" s="32"/>
      <c r="L580" s="32"/>
      <c r="M580" s="32"/>
      <c r="N580" s="32"/>
      <c r="O580" s="32"/>
      <c r="P580" s="32"/>
      <c r="Q580" s="32"/>
      <c r="R580" s="32"/>
      <c r="S580" s="32"/>
      <c r="T580" s="32"/>
      <c r="U580" s="32"/>
      <c r="V580" s="32"/>
      <c r="W580" s="32"/>
      <c r="X580" s="32"/>
      <c r="Y580" s="32"/>
      <c r="Z580" s="32"/>
    </row>
    <row r="581" spans="1:26" ht="12.75" customHeight="1" x14ac:dyDescent="0.2">
      <c r="A581" s="31"/>
      <c r="B581" s="31"/>
      <c r="C581" s="31"/>
      <c r="D581" s="31"/>
      <c r="E581" s="31"/>
      <c r="F581" s="31"/>
      <c r="G581" s="32"/>
      <c r="H581" s="32"/>
      <c r="I581" s="32"/>
      <c r="J581" s="32"/>
      <c r="K581" s="32"/>
      <c r="L581" s="32"/>
      <c r="M581" s="32"/>
      <c r="N581" s="32"/>
      <c r="O581" s="32"/>
      <c r="P581" s="32"/>
      <c r="Q581" s="32"/>
      <c r="R581" s="32"/>
      <c r="S581" s="32"/>
      <c r="T581" s="32"/>
      <c r="U581" s="32"/>
      <c r="V581" s="32"/>
      <c r="W581" s="32"/>
      <c r="X581" s="32"/>
      <c r="Y581" s="32"/>
      <c r="Z581" s="32"/>
    </row>
    <row r="582" spans="1:26" ht="12.75" customHeight="1" x14ac:dyDescent="0.2">
      <c r="A582" s="31"/>
      <c r="B582" s="31"/>
      <c r="C582" s="31"/>
      <c r="D582" s="31"/>
      <c r="E582" s="31"/>
      <c r="F582" s="31"/>
      <c r="G582" s="32"/>
      <c r="H582" s="32"/>
      <c r="I582" s="32"/>
      <c r="J582" s="32"/>
      <c r="K582" s="32"/>
      <c r="L582" s="32"/>
      <c r="M582" s="32"/>
      <c r="N582" s="32"/>
      <c r="O582" s="32"/>
      <c r="P582" s="32"/>
      <c r="Q582" s="32"/>
      <c r="R582" s="32"/>
      <c r="S582" s="32"/>
      <c r="T582" s="32"/>
      <c r="U582" s="32"/>
      <c r="V582" s="32"/>
      <c r="W582" s="32"/>
      <c r="X582" s="32"/>
      <c r="Y582" s="32"/>
      <c r="Z582" s="32"/>
    </row>
    <row r="583" spans="1:26" ht="12.75" customHeight="1" x14ac:dyDescent="0.2">
      <c r="A583" s="31"/>
      <c r="B583" s="31"/>
      <c r="C583" s="31"/>
      <c r="D583" s="31"/>
      <c r="E583" s="31"/>
      <c r="F583" s="31"/>
      <c r="G583" s="32"/>
      <c r="H583" s="32"/>
      <c r="I583" s="32"/>
      <c r="J583" s="32"/>
      <c r="K583" s="32"/>
      <c r="L583" s="32"/>
      <c r="M583" s="32"/>
      <c r="N583" s="32"/>
      <c r="O583" s="32"/>
      <c r="P583" s="32"/>
      <c r="Q583" s="32"/>
      <c r="R583" s="32"/>
      <c r="S583" s="32"/>
      <c r="T583" s="32"/>
      <c r="U583" s="32"/>
      <c r="V583" s="32"/>
      <c r="W583" s="32"/>
      <c r="X583" s="32"/>
      <c r="Y583" s="32"/>
      <c r="Z583" s="32"/>
    </row>
    <row r="584" spans="1:26" ht="12.75" customHeight="1" x14ac:dyDescent="0.2">
      <c r="A584" s="31"/>
      <c r="B584" s="31"/>
      <c r="C584" s="31"/>
      <c r="D584" s="31"/>
      <c r="E584" s="31"/>
      <c r="F584" s="31"/>
      <c r="G584" s="32"/>
      <c r="H584" s="32"/>
      <c r="I584" s="32"/>
      <c r="J584" s="32"/>
      <c r="K584" s="32"/>
      <c r="L584" s="32"/>
      <c r="M584" s="32"/>
      <c r="N584" s="32"/>
      <c r="O584" s="32"/>
      <c r="P584" s="32"/>
      <c r="Q584" s="32"/>
      <c r="R584" s="32"/>
      <c r="S584" s="32"/>
      <c r="T584" s="32"/>
      <c r="U584" s="32"/>
      <c r="V584" s="32"/>
      <c r="W584" s="32"/>
      <c r="X584" s="32"/>
      <c r="Y584" s="32"/>
      <c r="Z584" s="32"/>
    </row>
    <row r="585" spans="1:26" ht="12.75" customHeight="1" x14ac:dyDescent="0.2">
      <c r="A585" s="31"/>
      <c r="B585" s="31"/>
      <c r="C585" s="31"/>
      <c r="D585" s="31"/>
      <c r="E585" s="31"/>
      <c r="F585" s="31"/>
      <c r="G585" s="32"/>
      <c r="H585" s="32"/>
      <c r="I585" s="32"/>
      <c r="J585" s="32"/>
      <c r="K585" s="32"/>
      <c r="L585" s="32"/>
      <c r="M585" s="32"/>
      <c r="N585" s="32"/>
      <c r="O585" s="32"/>
      <c r="P585" s="32"/>
      <c r="Q585" s="32"/>
      <c r="R585" s="32"/>
      <c r="S585" s="32"/>
      <c r="T585" s="32"/>
      <c r="U585" s="32"/>
      <c r="V585" s="32"/>
      <c r="W585" s="32"/>
      <c r="X585" s="32"/>
      <c r="Y585" s="32"/>
      <c r="Z585" s="32"/>
    </row>
    <row r="586" spans="1:26" ht="12.75" customHeight="1" x14ac:dyDescent="0.2">
      <c r="A586" s="31"/>
      <c r="B586" s="31"/>
      <c r="C586" s="31"/>
      <c r="D586" s="31"/>
      <c r="E586" s="31"/>
      <c r="F586" s="31"/>
      <c r="G586" s="32"/>
      <c r="H586" s="32"/>
      <c r="I586" s="32"/>
      <c r="J586" s="32"/>
      <c r="K586" s="32"/>
      <c r="L586" s="32"/>
      <c r="M586" s="32"/>
      <c r="N586" s="32"/>
      <c r="O586" s="32"/>
      <c r="P586" s="32"/>
      <c r="Q586" s="32"/>
      <c r="R586" s="32"/>
      <c r="S586" s="32"/>
      <c r="T586" s="32"/>
      <c r="U586" s="32"/>
      <c r="V586" s="32"/>
      <c r="W586" s="32"/>
      <c r="X586" s="32"/>
      <c r="Y586" s="32"/>
      <c r="Z586" s="32"/>
    </row>
    <row r="587" spans="1:26" ht="12.75" customHeight="1" x14ac:dyDescent="0.2">
      <c r="A587" s="31"/>
      <c r="B587" s="31"/>
      <c r="C587" s="31"/>
      <c r="D587" s="31"/>
      <c r="E587" s="31"/>
      <c r="F587" s="31"/>
      <c r="G587" s="32"/>
      <c r="H587" s="32"/>
      <c r="I587" s="32"/>
      <c r="J587" s="32"/>
      <c r="K587" s="32"/>
      <c r="L587" s="32"/>
      <c r="M587" s="32"/>
      <c r="N587" s="32"/>
      <c r="O587" s="32"/>
      <c r="P587" s="32"/>
      <c r="Q587" s="32"/>
      <c r="R587" s="32"/>
      <c r="S587" s="32"/>
      <c r="T587" s="32"/>
      <c r="U587" s="32"/>
      <c r="V587" s="32"/>
      <c r="W587" s="32"/>
      <c r="X587" s="32"/>
      <c r="Y587" s="32"/>
      <c r="Z587" s="32"/>
    </row>
    <row r="588" spans="1:26" ht="12.75" customHeight="1" x14ac:dyDescent="0.2">
      <c r="A588" s="31"/>
      <c r="B588" s="31"/>
      <c r="C588" s="31"/>
      <c r="D588" s="31"/>
      <c r="E588" s="31"/>
      <c r="F588" s="31"/>
      <c r="G588" s="32"/>
      <c r="H588" s="32"/>
      <c r="I588" s="32"/>
      <c r="J588" s="32"/>
      <c r="K588" s="32"/>
      <c r="L588" s="32"/>
      <c r="M588" s="32"/>
      <c r="N588" s="32"/>
      <c r="O588" s="32"/>
      <c r="P588" s="32"/>
      <c r="Q588" s="32"/>
      <c r="R588" s="32"/>
      <c r="S588" s="32"/>
      <c r="T588" s="32"/>
      <c r="U588" s="32"/>
      <c r="V588" s="32"/>
      <c r="W588" s="32"/>
      <c r="X588" s="32"/>
      <c r="Y588" s="32"/>
      <c r="Z588" s="32"/>
    </row>
    <row r="589" spans="1:26" ht="12.75" customHeight="1" x14ac:dyDescent="0.2">
      <c r="A589" s="31"/>
      <c r="B589" s="31"/>
      <c r="C589" s="31"/>
      <c r="D589" s="31"/>
      <c r="E589" s="31"/>
      <c r="F589" s="31"/>
      <c r="G589" s="32"/>
      <c r="H589" s="32"/>
      <c r="I589" s="32"/>
      <c r="J589" s="32"/>
      <c r="K589" s="32"/>
      <c r="L589" s="32"/>
      <c r="M589" s="32"/>
      <c r="N589" s="32"/>
      <c r="O589" s="32"/>
      <c r="P589" s="32"/>
      <c r="Q589" s="32"/>
      <c r="R589" s="32"/>
      <c r="S589" s="32"/>
      <c r="T589" s="32"/>
      <c r="U589" s="32"/>
      <c r="V589" s="32"/>
      <c r="W589" s="32"/>
      <c r="X589" s="32"/>
      <c r="Y589" s="32"/>
      <c r="Z589" s="32"/>
    </row>
    <row r="590" spans="1:26" ht="12.75" customHeight="1" x14ac:dyDescent="0.2">
      <c r="A590" s="31"/>
      <c r="B590" s="31"/>
      <c r="C590" s="31"/>
      <c r="D590" s="31"/>
      <c r="E590" s="31"/>
      <c r="F590" s="31"/>
      <c r="G590" s="32"/>
      <c r="H590" s="32"/>
      <c r="I590" s="32"/>
      <c r="J590" s="32"/>
      <c r="K590" s="32"/>
      <c r="L590" s="32"/>
      <c r="M590" s="32"/>
      <c r="N590" s="32"/>
      <c r="O590" s="32"/>
      <c r="P590" s="32"/>
      <c r="Q590" s="32"/>
      <c r="R590" s="32"/>
      <c r="S590" s="32"/>
      <c r="T590" s="32"/>
      <c r="U590" s="32"/>
      <c r="V590" s="32"/>
      <c r="W590" s="32"/>
      <c r="X590" s="32"/>
      <c r="Y590" s="32"/>
      <c r="Z590" s="32"/>
    </row>
    <row r="591" spans="1:26" ht="12.75" customHeight="1" x14ac:dyDescent="0.2">
      <c r="A591" s="31"/>
      <c r="B591" s="31"/>
      <c r="C591" s="31"/>
      <c r="D591" s="31"/>
      <c r="E591" s="31"/>
      <c r="F591" s="31"/>
      <c r="G591" s="32"/>
      <c r="H591" s="32"/>
      <c r="I591" s="32"/>
      <c r="J591" s="32"/>
      <c r="K591" s="32"/>
      <c r="L591" s="32"/>
      <c r="M591" s="32"/>
      <c r="N591" s="32"/>
      <c r="O591" s="32"/>
      <c r="P591" s="32"/>
      <c r="Q591" s="32"/>
      <c r="R591" s="32"/>
      <c r="S591" s="32"/>
      <c r="T591" s="32"/>
      <c r="U591" s="32"/>
      <c r="V591" s="32"/>
      <c r="W591" s="32"/>
      <c r="X591" s="32"/>
      <c r="Y591" s="32"/>
      <c r="Z591" s="32"/>
    </row>
    <row r="592" spans="1:26" ht="12.75" customHeight="1" x14ac:dyDescent="0.2">
      <c r="A592" s="31"/>
      <c r="B592" s="31"/>
      <c r="C592" s="31"/>
      <c r="D592" s="31"/>
      <c r="E592" s="31"/>
      <c r="F592" s="31"/>
      <c r="G592" s="32"/>
      <c r="H592" s="32"/>
      <c r="I592" s="32"/>
      <c r="J592" s="32"/>
      <c r="K592" s="32"/>
      <c r="L592" s="32"/>
      <c r="M592" s="32"/>
      <c r="N592" s="32"/>
      <c r="O592" s="32"/>
      <c r="P592" s="32"/>
      <c r="Q592" s="32"/>
      <c r="R592" s="32"/>
      <c r="S592" s="32"/>
      <c r="T592" s="32"/>
      <c r="U592" s="32"/>
      <c r="V592" s="32"/>
      <c r="W592" s="32"/>
      <c r="X592" s="32"/>
      <c r="Y592" s="32"/>
      <c r="Z592" s="32"/>
    </row>
    <row r="593" spans="1:26" ht="12.75" customHeight="1" x14ac:dyDescent="0.2">
      <c r="A593" s="31"/>
      <c r="B593" s="31"/>
      <c r="C593" s="31"/>
      <c r="D593" s="31"/>
      <c r="E593" s="31"/>
      <c r="F593" s="31"/>
      <c r="G593" s="32"/>
      <c r="H593" s="32"/>
      <c r="I593" s="32"/>
      <c r="J593" s="32"/>
      <c r="K593" s="32"/>
      <c r="L593" s="32"/>
      <c r="M593" s="32"/>
      <c r="N593" s="32"/>
      <c r="O593" s="32"/>
      <c r="P593" s="32"/>
      <c r="Q593" s="32"/>
      <c r="R593" s="32"/>
      <c r="S593" s="32"/>
      <c r="T593" s="32"/>
      <c r="U593" s="32"/>
      <c r="V593" s="32"/>
      <c r="W593" s="32"/>
      <c r="X593" s="32"/>
      <c r="Y593" s="32"/>
      <c r="Z593" s="32"/>
    </row>
    <row r="594" spans="1:26" ht="12.75" customHeight="1" x14ac:dyDescent="0.2">
      <c r="A594" s="31"/>
      <c r="B594" s="31"/>
      <c r="C594" s="31"/>
      <c r="D594" s="31"/>
      <c r="E594" s="31"/>
      <c r="F594" s="31"/>
      <c r="G594" s="32"/>
      <c r="H594" s="32"/>
      <c r="I594" s="32"/>
      <c r="J594" s="32"/>
      <c r="K594" s="32"/>
      <c r="L594" s="32"/>
      <c r="M594" s="32"/>
      <c r="N594" s="32"/>
      <c r="O594" s="32"/>
      <c r="P594" s="32"/>
      <c r="Q594" s="32"/>
      <c r="R594" s="32"/>
      <c r="S594" s="32"/>
      <c r="T594" s="32"/>
      <c r="U594" s="32"/>
      <c r="V594" s="32"/>
      <c r="W594" s="32"/>
      <c r="X594" s="32"/>
      <c r="Y594" s="32"/>
      <c r="Z594" s="32"/>
    </row>
    <row r="595" spans="1:26" ht="12.75" customHeight="1" x14ac:dyDescent="0.2">
      <c r="A595" s="31"/>
      <c r="B595" s="31"/>
      <c r="C595" s="31"/>
      <c r="D595" s="31"/>
      <c r="E595" s="31"/>
      <c r="F595" s="31"/>
      <c r="G595" s="32"/>
      <c r="H595" s="32"/>
      <c r="I595" s="32"/>
      <c r="J595" s="32"/>
      <c r="K595" s="32"/>
      <c r="L595" s="32"/>
      <c r="M595" s="32"/>
      <c r="N595" s="32"/>
      <c r="O595" s="32"/>
      <c r="P595" s="32"/>
      <c r="Q595" s="32"/>
      <c r="R595" s="32"/>
      <c r="S595" s="32"/>
      <c r="T595" s="32"/>
      <c r="U595" s="32"/>
      <c r="V595" s="32"/>
      <c r="W595" s="32"/>
      <c r="X595" s="32"/>
      <c r="Y595" s="32"/>
      <c r="Z595" s="32"/>
    </row>
    <row r="596" spans="1:26" ht="12.75" customHeight="1" x14ac:dyDescent="0.2">
      <c r="A596" s="31"/>
      <c r="B596" s="31"/>
      <c r="C596" s="31"/>
      <c r="D596" s="31"/>
      <c r="E596" s="31"/>
      <c r="F596" s="31"/>
      <c r="G596" s="32"/>
      <c r="H596" s="32"/>
      <c r="I596" s="32"/>
      <c r="J596" s="32"/>
      <c r="K596" s="32"/>
      <c r="L596" s="32"/>
      <c r="M596" s="32"/>
      <c r="N596" s="32"/>
      <c r="O596" s="32"/>
      <c r="P596" s="32"/>
      <c r="Q596" s="32"/>
      <c r="R596" s="32"/>
      <c r="S596" s="32"/>
      <c r="T596" s="32"/>
      <c r="U596" s="32"/>
      <c r="V596" s="32"/>
      <c r="W596" s="32"/>
      <c r="X596" s="32"/>
      <c r="Y596" s="32"/>
      <c r="Z596" s="32"/>
    </row>
    <row r="597" spans="1:26" ht="12.75" customHeight="1" x14ac:dyDescent="0.2">
      <c r="A597" s="31"/>
      <c r="B597" s="31"/>
      <c r="C597" s="31"/>
      <c r="D597" s="31"/>
      <c r="E597" s="31"/>
      <c r="F597" s="31"/>
      <c r="G597" s="32"/>
      <c r="H597" s="32"/>
      <c r="I597" s="32"/>
      <c r="J597" s="32"/>
      <c r="K597" s="32"/>
      <c r="L597" s="32"/>
      <c r="M597" s="32"/>
      <c r="N597" s="32"/>
      <c r="O597" s="32"/>
      <c r="P597" s="32"/>
      <c r="Q597" s="32"/>
      <c r="R597" s="32"/>
      <c r="S597" s="32"/>
      <c r="T597" s="32"/>
      <c r="U597" s="32"/>
      <c r="V597" s="32"/>
      <c r="W597" s="32"/>
      <c r="X597" s="32"/>
      <c r="Y597" s="32"/>
      <c r="Z597" s="32"/>
    </row>
    <row r="598" spans="1:26" ht="12.75" customHeight="1" x14ac:dyDescent="0.2">
      <c r="A598" s="31"/>
      <c r="B598" s="31"/>
      <c r="C598" s="31"/>
      <c r="D598" s="31"/>
      <c r="E598" s="31"/>
      <c r="F598" s="31"/>
      <c r="G598" s="32"/>
      <c r="H598" s="32"/>
      <c r="I598" s="32"/>
      <c r="J598" s="32"/>
      <c r="K598" s="32"/>
      <c r="L598" s="32"/>
      <c r="M598" s="32"/>
      <c r="N598" s="32"/>
      <c r="O598" s="32"/>
      <c r="P598" s="32"/>
      <c r="Q598" s="32"/>
      <c r="R598" s="32"/>
      <c r="S598" s="32"/>
      <c r="T598" s="32"/>
      <c r="U598" s="32"/>
      <c r="V598" s="32"/>
      <c r="W598" s="32"/>
      <c r="X598" s="32"/>
      <c r="Y598" s="32"/>
      <c r="Z598" s="32"/>
    </row>
    <row r="599" spans="1:26" ht="12.75" customHeight="1" x14ac:dyDescent="0.2">
      <c r="A599" s="31"/>
      <c r="B599" s="31"/>
      <c r="C599" s="31"/>
      <c r="D599" s="31"/>
      <c r="E599" s="31"/>
      <c r="F599" s="31"/>
      <c r="G599" s="32"/>
      <c r="H599" s="32"/>
      <c r="I599" s="32"/>
      <c r="J599" s="32"/>
      <c r="K599" s="32"/>
      <c r="L599" s="32"/>
      <c r="M599" s="32"/>
      <c r="N599" s="32"/>
      <c r="O599" s="32"/>
      <c r="P599" s="32"/>
      <c r="Q599" s="32"/>
      <c r="R599" s="32"/>
      <c r="S599" s="32"/>
      <c r="T599" s="32"/>
      <c r="U599" s="32"/>
      <c r="V599" s="32"/>
      <c r="W599" s="32"/>
      <c r="X599" s="32"/>
      <c r="Y599" s="32"/>
      <c r="Z599" s="32"/>
    </row>
    <row r="600" spans="1:26" ht="12.75" customHeight="1" x14ac:dyDescent="0.2">
      <c r="A600" s="31"/>
      <c r="B600" s="31"/>
      <c r="C600" s="31"/>
      <c r="D600" s="31"/>
      <c r="E600" s="31"/>
      <c r="F600" s="31"/>
      <c r="G600" s="32"/>
      <c r="H600" s="32"/>
      <c r="I600" s="32"/>
      <c r="J600" s="32"/>
      <c r="K600" s="32"/>
      <c r="L600" s="32"/>
      <c r="M600" s="32"/>
      <c r="N600" s="32"/>
      <c r="O600" s="32"/>
      <c r="P600" s="32"/>
      <c r="Q600" s="32"/>
      <c r="R600" s="32"/>
      <c r="S600" s="32"/>
      <c r="T600" s="32"/>
      <c r="U600" s="32"/>
      <c r="V600" s="32"/>
      <c r="W600" s="32"/>
      <c r="X600" s="32"/>
      <c r="Y600" s="32"/>
      <c r="Z600" s="32"/>
    </row>
    <row r="601" spans="1:26" ht="12.75" customHeight="1" x14ac:dyDescent="0.2">
      <c r="A601" s="31"/>
      <c r="B601" s="31"/>
      <c r="C601" s="31"/>
      <c r="D601" s="31"/>
      <c r="E601" s="31"/>
      <c r="F601" s="31"/>
      <c r="G601" s="32"/>
      <c r="H601" s="32"/>
      <c r="I601" s="32"/>
      <c r="J601" s="32"/>
      <c r="K601" s="32"/>
      <c r="L601" s="32"/>
      <c r="M601" s="32"/>
      <c r="N601" s="32"/>
      <c r="O601" s="32"/>
      <c r="P601" s="32"/>
      <c r="Q601" s="32"/>
      <c r="R601" s="32"/>
      <c r="S601" s="32"/>
      <c r="T601" s="32"/>
      <c r="U601" s="32"/>
      <c r="V601" s="32"/>
      <c r="W601" s="32"/>
      <c r="X601" s="32"/>
      <c r="Y601" s="32"/>
      <c r="Z601" s="32"/>
    </row>
    <row r="602" spans="1:26" ht="12.75" customHeight="1" x14ac:dyDescent="0.2">
      <c r="A602" s="31"/>
      <c r="B602" s="31"/>
      <c r="C602" s="31"/>
      <c r="D602" s="31"/>
      <c r="E602" s="31"/>
      <c r="F602" s="31"/>
      <c r="G602" s="32"/>
      <c r="H602" s="32"/>
      <c r="I602" s="32"/>
      <c r="J602" s="32"/>
      <c r="K602" s="32"/>
      <c r="L602" s="32"/>
      <c r="M602" s="32"/>
      <c r="N602" s="32"/>
      <c r="O602" s="32"/>
      <c r="P602" s="32"/>
      <c r="Q602" s="32"/>
      <c r="R602" s="32"/>
      <c r="S602" s="32"/>
      <c r="T602" s="32"/>
      <c r="U602" s="32"/>
      <c r="V602" s="32"/>
      <c r="W602" s="32"/>
      <c r="X602" s="32"/>
      <c r="Y602" s="32"/>
      <c r="Z602" s="32"/>
    </row>
    <row r="603" spans="1:26" ht="12.75" customHeight="1" x14ac:dyDescent="0.2">
      <c r="A603" s="31"/>
      <c r="B603" s="31"/>
      <c r="C603" s="31"/>
      <c r="D603" s="31"/>
      <c r="E603" s="31"/>
      <c r="F603" s="31"/>
      <c r="G603" s="32"/>
      <c r="H603" s="32"/>
      <c r="I603" s="32"/>
      <c r="J603" s="32"/>
      <c r="K603" s="32"/>
      <c r="L603" s="32"/>
      <c r="M603" s="32"/>
      <c r="N603" s="32"/>
      <c r="O603" s="32"/>
      <c r="P603" s="32"/>
      <c r="Q603" s="32"/>
      <c r="R603" s="32"/>
      <c r="S603" s="32"/>
      <c r="T603" s="32"/>
      <c r="U603" s="32"/>
      <c r="V603" s="32"/>
      <c r="W603" s="32"/>
      <c r="X603" s="32"/>
      <c r="Y603" s="32"/>
      <c r="Z603" s="32"/>
    </row>
    <row r="604" spans="1:26" ht="12.75" customHeight="1" x14ac:dyDescent="0.2">
      <c r="A604" s="31"/>
      <c r="B604" s="31"/>
      <c r="C604" s="31"/>
      <c r="D604" s="31"/>
      <c r="E604" s="31"/>
      <c r="F604" s="31"/>
      <c r="G604" s="32"/>
      <c r="H604" s="32"/>
      <c r="I604" s="32"/>
      <c r="J604" s="32"/>
      <c r="K604" s="32"/>
      <c r="L604" s="32"/>
      <c r="M604" s="32"/>
      <c r="N604" s="32"/>
      <c r="O604" s="32"/>
      <c r="P604" s="32"/>
      <c r="Q604" s="32"/>
      <c r="R604" s="32"/>
      <c r="S604" s="32"/>
      <c r="T604" s="32"/>
      <c r="U604" s="32"/>
      <c r="V604" s="32"/>
      <c r="W604" s="32"/>
      <c r="X604" s="32"/>
      <c r="Y604" s="32"/>
      <c r="Z604" s="32"/>
    </row>
    <row r="605" spans="1:26" ht="12.75" customHeight="1" x14ac:dyDescent="0.2">
      <c r="A605" s="31"/>
      <c r="B605" s="31"/>
      <c r="C605" s="31"/>
      <c r="D605" s="31"/>
      <c r="E605" s="31"/>
      <c r="F605" s="31"/>
      <c r="G605" s="32"/>
      <c r="H605" s="32"/>
      <c r="I605" s="32"/>
      <c r="J605" s="32"/>
      <c r="K605" s="32"/>
      <c r="L605" s="32"/>
      <c r="M605" s="32"/>
      <c r="N605" s="32"/>
      <c r="O605" s="32"/>
      <c r="P605" s="32"/>
      <c r="Q605" s="32"/>
      <c r="R605" s="32"/>
      <c r="S605" s="32"/>
      <c r="T605" s="32"/>
      <c r="U605" s="32"/>
      <c r="V605" s="32"/>
      <c r="W605" s="32"/>
      <c r="X605" s="32"/>
      <c r="Y605" s="32"/>
      <c r="Z605" s="32"/>
    </row>
    <row r="606" spans="1:26" ht="12.75" customHeight="1" x14ac:dyDescent="0.2">
      <c r="A606" s="31"/>
      <c r="B606" s="31"/>
      <c r="C606" s="31"/>
      <c r="D606" s="31"/>
      <c r="E606" s="31"/>
      <c r="F606" s="31"/>
      <c r="G606" s="32"/>
      <c r="H606" s="32"/>
      <c r="I606" s="32"/>
      <c r="J606" s="32"/>
      <c r="K606" s="32"/>
      <c r="L606" s="32"/>
      <c r="M606" s="32"/>
      <c r="N606" s="32"/>
      <c r="O606" s="32"/>
      <c r="P606" s="32"/>
      <c r="Q606" s="32"/>
      <c r="R606" s="32"/>
      <c r="S606" s="32"/>
      <c r="T606" s="32"/>
      <c r="U606" s="32"/>
      <c r="V606" s="32"/>
      <c r="W606" s="32"/>
      <c r="X606" s="32"/>
      <c r="Y606" s="32"/>
      <c r="Z606" s="32"/>
    </row>
    <row r="607" spans="1:26" ht="12.75" customHeight="1" x14ac:dyDescent="0.2">
      <c r="A607" s="31"/>
      <c r="B607" s="31"/>
      <c r="C607" s="31"/>
      <c r="D607" s="31"/>
      <c r="E607" s="31"/>
      <c r="F607" s="31"/>
      <c r="G607" s="32"/>
      <c r="H607" s="32"/>
      <c r="I607" s="32"/>
      <c r="J607" s="32"/>
      <c r="K607" s="32"/>
      <c r="L607" s="32"/>
      <c r="M607" s="32"/>
      <c r="N607" s="32"/>
      <c r="O607" s="32"/>
      <c r="P607" s="32"/>
      <c r="Q607" s="32"/>
      <c r="R607" s="32"/>
      <c r="S607" s="32"/>
      <c r="T607" s="32"/>
      <c r="U607" s="32"/>
      <c r="V607" s="32"/>
      <c r="W607" s="32"/>
      <c r="X607" s="32"/>
      <c r="Y607" s="32"/>
      <c r="Z607" s="32"/>
    </row>
    <row r="608" spans="1:26" ht="12.75" customHeight="1" x14ac:dyDescent="0.2">
      <c r="A608" s="31"/>
      <c r="B608" s="31"/>
      <c r="C608" s="31"/>
      <c r="D608" s="31"/>
      <c r="E608" s="31"/>
      <c r="F608" s="31"/>
      <c r="G608" s="32"/>
      <c r="H608" s="32"/>
      <c r="I608" s="32"/>
      <c r="J608" s="32"/>
      <c r="K608" s="32"/>
      <c r="L608" s="32"/>
      <c r="M608" s="32"/>
      <c r="N608" s="32"/>
      <c r="O608" s="32"/>
      <c r="P608" s="32"/>
      <c r="Q608" s="32"/>
      <c r="R608" s="32"/>
      <c r="S608" s="32"/>
      <c r="T608" s="32"/>
      <c r="U608" s="32"/>
      <c r="V608" s="32"/>
      <c r="W608" s="32"/>
      <c r="X608" s="32"/>
      <c r="Y608" s="32"/>
      <c r="Z608" s="32"/>
    </row>
    <row r="609" spans="1:26" ht="12.75" customHeight="1" x14ac:dyDescent="0.2">
      <c r="A609" s="31"/>
      <c r="B609" s="31"/>
      <c r="C609" s="31"/>
      <c r="D609" s="31"/>
      <c r="E609" s="31"/>
      <c r="F609" s="31"/>
      <c r="G609" s="32"/>
      <c r="H609" s="32"/>
      <c r="I609" s="32"/>
      <c r="J609" s="32"/>
      <c r="K609" s="32"/>
      <c r="L609" s="32"/>
      <c r="M609" s="32"/>
      <c r="N609" s="32"/>
      <c r="O609" s="32"/>
      <c r="P609" s="32"/>
      <c r="Q609" s="32"/>
      <c r="R609" s="32"/>
      <c r="S609" s="32"/>
      <c r="T609" s="32"/>
      <c r="U609" s="32"/>
      <c r="V609" s="32"/>
      <c r="W609" s="32"/>
      <c r="X609" s="32"/>
      <c r="Y609" s="32"/>
      <c r="Z609" s="32"/>
    </row>
    <row r="610" spans="1:26" ht="12.75" customHeight="1" x14ac:dyDescent="0.2">
      <c r="A610" s="31"/>
      <c r="B610" s="31"/>
      <c r="C610" s="31"/>
      <c r="D610" s="31"/>
      <c r="E610" s="31"/>
      <c r="F610" s="31"/>
      <c r="G610" s="32"/>
      <c r="H610" s="32"/>
      <c r="I610" s="32"/>
      <c r="J610" s="32"/>
      <c r="K610" s="32"/>
      <c r="L610" s="32"/>
      <c r="M610" s="32"/>
      <c r="N610" s="32"/>
      <c r="O610" s="32"/>
      <c r="P610" s="32"/>
      <c r="Q610" s="32"/>
      <c r="R610" s="32"/>
      <c r="S610" s="32"/>
      <c r="T610" s="32"/>
      <c r="U610" s="32"/>
      <c r="V610" s="32"/>
      <c r="W610" s="32"/>
      <c r="X610" s="32"/>
      <c r="Y610" s="32"/>
      <c r="Z610" s="32"/>
    </row>
    <row r="611" spans="1:26" ht="12.75" customHeight="1" x14ac:dyDescent="0.2">
      <c r="A611" s="31"/>
      <c r="B611" s="31"/>
      <c r="C611" s="31"/>
      <c r="D611" s="31"/>
      <c r="E611" s="31"/>
      <c r="F611" s="31"/>
      <c r="G611" s="32"/>
      <c r="H611" s="32"/>
      <c r="I611" s="32"/>
      <c r="J611" s="32"/>
      <c r="K611" s="32"/>
      <c r="L611" s="32"/>
      <c r="M611" s="32"/>
      <c r="N611" s="32"/>
      <c r="O611" s="32"/>
      <c r="P611" s="32"/>
      <c r="Q611" s="32"/>
      <c r="R611" s="32"/>
      <c r="S611" s="32"/>
      <c r="T611" s="32"/>
      <c r="U611" s="32"/>
      <c r="V611" s="32"/>
      <c r="W611" s="32"/>
      <c r="X611" s="32"/>
      <c r="Y611" s="32"/>
      <c r="Z611" s="32"/>
    </row>
    <row r="612" spans="1:26" ht="12.75" customHeight="1" x14ac:dyDescent="0.2">
      <c r="A612" s="31"/>
      <c r="B612" s="31"/>
      <c r="C612" s="31"/>
      <c r="D612" s="31"/>
      <c r="E612" s="31"/>
      <c r="F612" s="31"/>
      <c r="G612" s="32"/>
      <c r="H612" s="32"/>
      <c r="I612" s="32"/>
      <c r="J612" s="32"/>
      <c r="K612" s="32"/>
      <c r="L612" s="32"/>
      <c r="M612" s="32"/>
      <c r="N612" s="32"/>
      <c r="O612" s="32"/>
      <c r="P612" s="32"/>
      <c r="Q612" s="32"/>
      <c r="R612" s="32"/>
      <c r="S612" s="32"/>
      <c r="T612" s="32"/>
      <c r="U612" s="32"/>
      <c r="V612" s="32"/>
      <c r="W612" s="32"/>
      <c r="X612" s="32"/>
      <c r="Y612" s="32"/>
      <c r="Z612" s="32"/>
    </row>
    <row r="613" spans="1:26" ht="12.75" customHeight="1" x14ac:dyDescent="0.2">
      <c r="A613" s="31"/>
      <c r="B613" s="31"/>
      <c r="C613" s="31"/>
      <c r="D613" s="31"/>
      <c r="E613" s="31"/>
      <c r="F613" s="31"/>
      <c r="G613" s="32"/>
      <c r="H613" s="32"/>
      <c r="I613" s="32"/>
      <c r="J613" s="32"/>
      <c r="K613" s="32"/>
      <c r="L613" s="32"/>
      <c r="M613" s="32"/>
      <c r="N613" s="32"/>
      <c r="O613" s="32"/>
      <c r="P613" s="32"/>
      <c r="Q613" s="32"/>
      <c r="R613" s="32"/>
      <c r="S613" s="32"/>
      <c r="T613" s="32"/>
      <c r="U613" s="32"/>
      <c r="V613" s="32"/>
      <c r="W613" s="32"/>
      <c r="X613" s="32"/>
      <c r="Y613" s="32"/>
      <c r="Z613" s="32"/>
    </row>
    <row r="614" spans="1:26" ht="12.75" customHeight="1" x14ac:dyDescent="0.2">
      <c r="A614" s="31"/>
      <c r="B614" s="31"/>
      <c r="C614" s="31"/>
      <c r="D614" s="31"/>
      <c r="E614" s="31"/>
      <c r="F614" s="31"/>
      <c r="G614" s="32"/>
      <c r="H614" s="32"/>
      <c r="I614" s="32"/>
      <c r="J614" s="32"/>
      <c r="K614" s="32"/>
      <c r="L614" s="32"/>
      <c r="M614" s="32"/>
      <c r="N614" s="32"/>
      <c r="O614" s="32"/>
      <c r="P614" s="32"/>
      <c r="Q614" s="32"/>
      <c r="R614" s="32"/>
      <c r="S614" s="32"/>
      <c r="T614" s="32"/>
      <c r="U614" s="32"/>
      <c r="V614" s="32"/>
      <c r="W614" s="32"/>
      <c r="X614" s="32"/>
      <c r="Y614" s="32"/>
      <c r="Z614" s="32"/>
    </row>
    <row r="615" spans="1:26" ht="12.75" customHeight="1" x14ac:dyDescent="0.2">
      <c r="A615" s="31"/>
      <c r="B615" s="31"/>
      <c r="C615" s="31"/>
      <c r="D615" s="31"/>
      <c r="E615" s="31"/>
      <c r="F615" s="31"/>
      <c r="G615" s="32"/>
      <c r="H615" s="32"/>
      <c r="I615" s="32"/>
      <c r="J615" s="32"/>
      <c r="K615" s="32"/>
      <c r="L615" s="32"/>
      <c r="M615" s="32"/>
      <c r="N615" s="32"/>
      <c r="O615" s="32"/>
      <c r="P615" s="32"/>
      <c r="Q615" s="32"/>
      <c r="R615" s="32"/>
      <c r="S615" s="32"/>
      <c r="T615" s="32"/>
      <c r="U615" s="32"/>
      <c r="V615" s="32"/>
      <c r="W615" s="32"/>
      <c r="X615" s="32"/>
      <c r="Y615" s="32"/>
      <c r="Z615" s="32"/>
    </row>
    <row r="616" spans="1:26" ht="12.75" customHeight="1" x14ac:dyDescent="0.2">
      <c r="A616" s="31"/>
      <c r="B616" s="31"/>
      <c r="C616" s="31"/>
      <c r="D616" s="31"/>
      <c r="E616" s="31"/>
      <c r="F616" s="31"/>
      <c r="G616" s="32"/>
      <c r="H616" s="32"/>
      <c r="I616" s="32"/>
      <c r="J616" s="32"/>
      <c r="K616" s="32"/>
      <c r="L616" s="32"/>
      <c r="M616" s="32"/>
      <c r="N616" s="32"/>
      <c r="O616" s="32"/>
      <c r="P616" s="32"/>
      <c r="Q616" s="32"/>
      <c r="R616" s="32"/>
      <c r="S616" s="32"/>
      <c r="T616" s="32"/>
      <c r="U616" s="32"/>
      <c r="V616" s="32"/>
      <c r="W616" s="32"/>
      <c r="X616" s="32"/>
      <c r="Y616" s="32"/>
      <c r="Z616" s="32"/>
    </row>
    <row r="617" spans="1:26" ht="12.75" customHeight="1" x14ac:dyDescent="0.2">
      <c r="A617" s="31"/>
      <c r="B617" s="31"/>
      <c r="C617" s="31"/>
      <c r="D617" s="31"/>
      <c r="E617" s="31"/>
      <c r="F617" s="31"/>
      <c r="G617" s="32"/>
      <c r="H617" s="32"/>
      <c r="I617" s="32"/>
      <c r="J617" s="32"/>
      <c r="K617" s="32"/>
      <c r="L617" s="32"/>
      <c r="M617" s="32"/>
      <c r="N617" s="32"/>
      <c r="O617" s="32"/>
      <c r="P617" s="32"/>
      <c r="Q617" s="32"/>
      <c r="R617" s="32"/>
      <c r="S617" s="32"/>
      <c r="T617" s="32"/>
      <c r="U617" s="32"/>
      <c r="V617" s="32"/>
      <c r="W617" s="32"/>
      <c r="X617" s="32"/>
      <c r="Y617" s="32"/>
      <c r="Z617" s="32"/>
    </row>
    <row r="618" spans="1:26" ht="12.75" customHeight="1" x14ac:dyDescent="0.2">
      <c r="A618" s="31"/>
      <c r="B618" s="31"/>
      <c r="C618" s="31"/>
      <c r="D618" s="31"/>
      <c r="E618" s="31"/>
      <c r="F618" s="31"/>
      <c r="G618" s="32"/>
      <c r="H618" s="32"/>
      <c r="I618" s="32"/>
      <c r="J618" s="32"/>
      <c r="K618" s="32"/>
      <c r="L618" s="32"/>
      <c r="M618" s="32"/>
      <c r="N618" s="32"/>
      <c r="O618" s="32"/>
      <c r="P618" s="32"/>
      <c r="Q618" s="32"/>
      <c r="R618" s="32"/>
      <c r="S618" s="32"/>
      <c r="T618" s="32"/>
      <c r="U618" s="32"/>
      <c r="V618" s="32"/>
      <c r="W618" s="32"/>
      <c r="X618" s="32"/>
      <c r="Y618" s="32"/>
      <c r="Z618" s="32"/>
    </row>
    <row r="619" spans="1:26" ht="12.75" customHeight="1" x14ac:dyDescent="0.2">
      <c r="A619" s="31"/>
      <c r="B619" s="31"/>
      <c r="C619" s="31"/>
      <c r="D619" s="31"/>
      <c r="E619" s="31"/>
      <c r="F619" s="31"/>
      <c r="G619" s="32"/>
      <c r="H619" s="32"/>
      <c r="I619" s="32"/>
      <c r="J619" s="32"/>
      <c r="K619" s="32"/>
      <c r="L619" s="32"/>
      <c r="M619" s="32"/>
      <c r="N619" s="32"/>
      <c r="O619" s="32"/>
      <c r="P619" s="32"/>
      <c r="Q619" s="32"/>
      <c r="R619" s="32"/>
      <c r="S619" s="32"/>
      <c r="T619" s="32"/>
      <c r="U619" s="32"/>
      <c r="V619" s="32"/>
      <c r="W619" s="32"/>
      <c r="X619" s="32"/>
      <c r="Y619" s="32"/>
      <c r="Z619" s="32"/>
    </row>
    <row r="620" spans="1:26" ht="12.75" customHeight="1" x14ac:dyDescent="0.2">
      <c r="A620" s="31"/>
      <c r="B620" s="31"/>
      <c r="C620" s="31"/>
      <c r="D620" s="31"/>
      <c r="E620" s="31"/>
      <c r="F620" s="31"/>
      <c r="G620" s="32"/>
      <c r="H620" s="32"/>
      <c r="I620" s="32"/>
      <c r="J620" s="32"/>
      <c r="K620" s="32"/>
      <c r="L620" s="32"/>
      <c r="M620" s="32"/>
      <c r="N620" s="32"/>
      <c r="O620" s="32"/>
      <c r="P620" s="32"/>
      <c r="Q620" s="32"/>
      <c r="R620" s="32"/>
      <c r="S620" s="32"/>
      <c r="T620" s="32"/>
      <c r="U620" s="32"/>
      <c r="V620" s="32"/>
      <c r="W620" s="32"/>
      <c r="X620" s="32"/>
      <c r="Y620" s="32"/>
      <c r="Z620" s="32"/>
    </row>
    <row r="621" spans="1:26" ht="12.75" customHeight="1" x14ac:dyDescent="0.2">
      <c r="A621" s="31"/>
      <c r="B621" s="31"/>
      <c r="C621" s="31"/>
      <c r="D621" s="31"/>
      <c r="E621" s="31"/>
      <c r="F621" s="31"/>
      <c r="G621" s="32"/>
      <c r="H621" s="32"/>
      <c r="I621" s="32"/>
      <c r="J621" s="32"/>
      <c r="K621" s="32"/>
      <c r="L621" s="32"/>
      <c r="M621" s="32"/>
      <c r="N621" s="32"/>
      <c r="O621" s="32"/>
      <c r="P621" s="32"/>
      <c r="Q621" s="32"/>
      <c r="R621" s="32"/>
      <c r="S621" s="32"/>
      <c r="T621" s="32"/>
      <c r="U621" s="32"/>
      <c r="V621" s="32"/>
      <c r="W621" s="32"/>
      <c r="X621" s="32"/>
      <c r="Y621" s="32"/>
      <c r="Z621" s="32"/>
    </row>
    <row r="622" spans="1:26" ht="12.75" customHeight="1" x14ac:dyDescent="0.2">
      <c r="A622" s="31"/>
      <c r="B622" s="31"/>
      <c r="C622" s="31"/>
      <c r="D622" s="31"/>
      <c r="E622" s="31"/>
      <c r="F622" s="31"/>
      <c r="G622" s="32"/>
      <c r="H622" s="32"/>
      <c r="I622" s="32"/>
      <c r="J622" s="32"/>
      <c r="K622" s="32"/>
      <c r="L622" s="32"/>
      <c r="M622" s="32"/>
      <c r="N622" s="32"/>
      <c r="O622" s="32"/>
      <c r="P622" s="32"/>
      <c r="Q622" s="32"/>
      <c r="R622" s="32"/>
      <c r="S622" s="32"/>
      <c r="T622" s="32"/>
      <c r="U622" s="32"/>
      <c r="V622" s="32"/>
      <c r="W622" s="32"/>
      <c r="X622" s="32"/>
      <c r="Y622" s="32"/>
      <c r="Z622" s="32"/>
    </row>
    <row r="623" spans="1:26" ht="12.75" customHeight="1" x14ac:dyDescent="0.2">
      <c r="A623" s="31"/>
      <c r="B623" s="31"/>
      <c r="C623" s="31"/>
      <c r="D623" s="31"/>
      <c r="E623" s="31"/>
      <c r="F623" s="31"/>
      <c r="G623" s="32"/>
      <c r="H623" s="32"/>
      <c r="I623" s="32"/>
      <c r="J623" s="32"/>
      <c r="K623" s="32"/>
      <c r="L623" s="32"/>
      <c r="M623" s="32"/>
      <c r="N623" s="32"/>
      <c r="O623" s="32"/>
      <c r="P623" s="32"/>
      <c r="Q623" s="32"/>
      <c r="R623" s="32"/>
      <c r="S623" s="32"/>
      <c r="T623" s="32"/>
      <c r="U623" s="32"/>
      <c r="V623" s="32"/>
      <c r="W623" s="32"/>
      <c r="X623" s="32"/>
      <c r="Y623" s="32"/>
      <c r="Z623" s="32"/>
    </row>
    <row r="624" spans="1:26" ht="12.75" customHeight="1" x14ac:dyDescent="0.2">
      <c r="A624" s="31"/>
      <c r="B624" s="31"/>
      <c r="C624" s="31"/>
      <c r="D624" s="31"/>
      <c r="E624" s="31"/>
      <c r="F624" s="31"/>
      <c r="G624" s="32"/>
      <c r="H624" s="32"/>
      <c r="I624" s="32"/>
      <c r="J624" s="32"/>
      <c r="K624" s="32"/>
      <c r="L624" s="32"/>
      <c r="M624" s="32"/>
      <c r="N624" s="32"/>
      <c r="O624" s="32"/>
      <c r="P624" s="32"/>
      <c r="Q624" s="32"/>
      <c r="R624" s="32"/>
      <c r="S624" s="32"/>
      <c r="T624" s="32"/>
      <c r="U624" s="32"/>
      <c r="V624" s="32"/>
      <c r="W624" s="32"/>
      <c r="X624" s="32"/>
      <c r="Y624" s="32"/>
      <c r="Z624" s="32"/>
    </row>
    <row r="625" spans="1:26" ht="12.75" customHeight="1" x14ac:dyDescent="0.2">
      <c r="A625" s="31"/>
      <c r="B625" s="31"/>
      <c r="C625" s="31"/>
      <c r="D625" s="31"/>
      <c r="E625" s="31"/>
      <c r="F625" s="31"/>
      <c r="G625" s="32"/>
      <c r="H625" s="32"/>
      <c r="I625" s="32"/>
      <c r="J625" s="32"/>
      <c r="K625" s="32"/>
      <c r="L625" s="32"/>
      <c r="M625" s="32"/>
      <c r="N625" s="32"/>
      <c r="O625" s="32"/>
      <c r="P625" s="32"/>
      <c r="Q625" s="32"/>
      <c r="R625" s="32"/>
      <c r="S625" s="32"/>
      <c r="T625" s="32"/>
      <c r="U625" s="32"/>
      <c r="V625" s="32"/>
      <c r="W625" s="32"/>
      <c r="X625" s="32"/>
      <c r="Y625" s="32"/>
      <c r="Z625" s="32"/>
    </row>
    <row r="626" spans="1:26" ht="12.75" customHeight="1" x14ac:dyDescent="0.2">
      <c r="A626" s="31"/>
      <c r="B626" s="31"/>
      <c r="C626" s="31"/>
      <c r="D626" s="31"/>
      <c r="E626" s="31"/>
      <c r="F626" s="31"/>
      <c r="G626" s="32"/>
      <c r="H626" s="32"/>
      <c r="I626" s="32"/>
      <c r="J626" s="32"/>
      <c r="K626" s="32"/>
      <c r="L626" s="32"/>
      <c r="M626" s="32"/>
      <c r="N626" s="32"/>
      <c r="O626" s="32"/>
      <c r="P626" s="32"/>
      <c r="Q626" s="32"/>
      <c r="R626" s="32"/>
      <c r="S626" s="32"/>
      <c r="T626" s="32"/>
      <c r="U626" s="32"/>
      <c r="V626" s="32"/>
      <c r="W626" s="32"/>
      <c r="X626" s="32"/>
      <c r="Y626" s="32"/>
      <c r="Z626" s="32"/>
    </row>
    <row r="627" spans="1:26" ht="12.75" customHeight="1" x14ac:dyDescent="0.2">
      <c r="A627" s="31"/>
      <c r="B627" s="31"/>
      <c r="C627" s="31"/>
      <c r="D627" s="31"/>
      <c r="E627" s="31"/>
      <c r="F627" s="31"/>
      <c r="G627" s="32"/>
      <c r="H627" s="32"/>
      <c r="I627" s="32"/>
      <c r="J627" s="32"/>
      <c r="K627" s="32"/>
      <c r="L627" s="32"/>
      <c r="M627" s="32"/>
      <c r="N627" s="32"/>
      <c r="O627" s="32"/>
      <c r="P627" s="32"/>
      <c r="Q627" s="32"/>
      <c r="R627" s="32"/>
      <c r="S627" s="32"/>
      <c r="T627" s="32"/>
      <c r="U627" s="32"/>
      <c r="V627" s="32"/>
      <c r="W627" s="32"/>
      <c r="X627" s="32"/>
      <c r="Y627" s="32"/>
      <c r="Z627" s="32"/>
    </row>
    <row r="628" spans="1:26" ht="12.75" customHeight="1" x14ac:dyDescent="0.2">
      <c r="A628" s="31"/>
      <c r="B628" s="31"/>
      <c r="C628" s="31"/>
      <c r="D628" s="31"/>
      <c r="E628" s="31"/>
      <c r="F628" s="31"/>
      <c r="G628" s="32"/>
      <c r="H628" s="32"/>
      <c r="I628" s="32"/>
      <c r="J628" s="32"/>
      <c r="K628" s="32"/>
      <c r="L628" s="32"/>
      <c r="M628" s="32"/>
      <c r="N628" s="32"/>
      <c r="O628" s="32"/>
      <c r="P628" s="32"/>
      <c r="Q628" s="32"/>
      <c r="R628" s="32"/>
      <c r="S628" s="32"/>
      <c r="T628" s="32"/>
      <c r="U628" s="32"/>
      <c r="V628" s="32"/>
      <c r="W628" s="32"/>
      <c r="X628" s="32"/>
      <c r="Y628" s="32"/>
      <c r="Z628" s="32"/>
    </row>
    <row r="629" spans="1:26" ht="12.75" customHeight="1" x14ac:dyDescent="0.2">
      <c r="A629" s="31"/>
      <c r="B629" s="31"/>
      <c r="C629" s="31"/>
      <c r="D629" s="31"/>
      <c r="E629" s="31"/>
      <c r="F629" s="31"/>
      <c r="G629" s="32"/>
      <c r="H629" s="32"/>
      <c r="I629" s="32"/>
      <c r="J629" s="32"/>
      <c r="K629" s="32"/>
      <c r="L629" s="32"/>
      <c r="M629" s="32"/>
      <c r="N629" s="32"/>
      <c r="O629" s="32"/>
      <c r="P629" s="32"/>
      <c r="Q629" s="32"/>
      <c r="R629" s="32"/>
      <c r="S629" s="32"/>
      <c r="T629" s="32"/>
      <c r="U629" s="32"/>
      <c r="V629" s="32"/>
      <c r="W629" s="32"/>
      <c r="X629" s="32"/>
      <c r="Y629" s="32"/>
      <c r="Z629" s="32"/>
    </row>
    <row r="630" spans="1:26" ht="12.75" customHeight="1" x14ac:dyDescent="0.2">
      <c r="A630" s="31"/>
      <c r="B630" s="31"/>
      <c r="C630" s="31"/>
      <c r="D630" s="31"/>
      <c r="E630" s="31"/>
      <c r="F630" s="31"/>
      <c r="G630" s="32"/>
      <c r="H630" s="32"/>
      <c r="I630" s="32"/>
      <c r="J630" s="32"/>
      <c r="K630" s="32"/>
      <c r="L630" s="32"/>
      <c r="M630" s="32"/>
      <c r="N630" s="32"/>
      <c r="O630" s="32"/>
      <c r="P630" s="32"/>
      <c r="Q630" s="32"/>
      <c r="R630" s="32"/>
      <c r="S630" s="32"/>
      <c r="T630" s="32"/>
      <c r="U630" s="32"/>
      <c r="V630" s="32"/>
      <c r="W630" s="32"/>
      <c r="X630" s="32"/>
      <c r="Y630" s="32"/>
      <c r="Z630" s="32"/>
    </row>
    <row r="631" spans="1:26" ht="12.75" customHeight="1" x14ac:dyDescent="0.2">
      <c r="A631" s="31"/>
      <c r="B631" s="31"/>
      <c r="C631" s="31"/>
      <c r="D631" s="31"/>
      <c r="E631" s="31"/>
      <c r="F631" s="31"/>
      <c r="G631" s="32"/>
      <c r="H631" s="32"/>
      <c r="I631" s="32"/>
      <c r="J631" s="32"/>
      <c r="K631" s="32"/>
      <c r="L631" s="32"/>
      <c r="M631" s="32"/>
      <c r="N631" s="32"/>
      <c r="O631" s="32"/>
      <c r="P631" s="32"/>
      <c r="Q631" s="32"/>
      <c r="R631" s="32"/>
      <c r="S631" s="32"/>
      <c r="T631" s="32"/>
      <c r="U631" s="32"/>
      <c r="V631" s="32"/>
      <c r="W631" s="32"/>
      <c r="X631" s="32"/>
      <c r="Y631" s="32"/>
      <c r="Z631" s="32"/>
    </row>
    <row r="632" spans="1:26" ht="12.75" customHeight="1" x14ac:dyDescent="0.2">
      <c r="A632" s="31"/>
      <c r="B632" s="31"/>
      <c r="C632" s="31"/>
      <c r="D632" s="31"/>
      <c r="E632" s="31"/>
      <c r="F632" s="31"/>
      <c r="G632" s="32"/>
      <c r="H632" s="32"/>
      <c r="I632" s="32"/>
      <c r="J632" s="32"/>
      <c r="K632" s="32"/>
      <c r="L632" s="32"/>
      <c r="M632" s="32"/>
      <c r="N632" s="32"/>
      <c r="O632" s="32"/>
      <c r="P632" s="32"/>
      <c r="Q632" s="32"/>
      <c r="R632" s="32"/>
      <c r="S632" s="32"/>
      <c r="T632" s="32"/>
      <c r="U632" s="32"/>
      <c r="V632" s="32"/>
      <c r="W632" s="32"/>
      <c r="X632" s="32"/>
      <c r="Y632" s="32"/>
      <c r="Z632" s="32"/>
    </row>
    <row r="633" spans="1:26" ht="12.75" customHeight="1" x14ac:dyDescent="0.2">
      <c r="A633" s="31"/>
      <c r="B633" s="31"/>
      <c r="C633" s="31"/>
      <c r="D633" s="31"/>
      <c r="E633" s="31"/>
      <c r="F633" s="31"/>
      <c r="G633" s="32"/>
      <c r="H633" s="32"/>
      <c r="I633" s="32"/>
      <c r="J633" s="32"/>
      <c r="K633" s="32"/>
      <c r="L633" s="32"/>
      <c r="M633" s="32"/>
      <c r="N633" s="32"/>
      <c r="O633" s="32"/>
      <c r="P633" s="32"/>
      <c r="Q633" s="32"/>
      <c r="R633" s="32"/>
      <c r="S633" s="32"/>
      <c r="T633" s="32"/>
      <c r="U633" s="32"/>
      <c r="V633" s="32"/>
      <c r="W633" s="32"/>
      <c r="X633" s="32"/>
      <c r="Y633" s="32"/>
      <c r="Z633" s="32"/>
    </row>
    <row r="634" spans="1:26" ht="12.75" customHeight="1" x14ac:dyDescent="0.2">
      <c r="A634" s="31"/>
      <c r="B634" s="31"/>
      <c r="C634" s="31"/>
      <c r="D634" s="31"/>
      <c r="E634" s="31"/>
      <c r="F634" s="31"/>
      <c r="G634" s="32"/>
      <c r="H634" s="32"/>
      <c r="I634" s="32"/>
      <c r="J634" s="32"/>
      <c r="K634" s="32"/>
      <c r="L634" s="32"/>
      <c r="M634" s="32"/>
      <c r="N634" s="32"/>
      <c r="O634" s="32"/>
      <c r="P634" s="32"/>
      <c r="Q634" s="32"/>
      <c r="R634" s="32"/>
      <c r="S634" s="32"/>
      <c r="T634" s="32"/>
      <c r="U634" s="32"/>
      <c r="V634" s="32"/>
      <c r="W634" s="32"/>
      <c r="X634" s="32"/>
      <c r="Y634" s="32"/>
      <c r="Z634" s="32"/>
    </row>
    <row r="635" spans="1:26" ht="12.75" customHeight="1" x14ac:dyDescent="0.2">
      <c r="A635" s="31"/>
      <c r="B635" s="31"/>
      <c r="C635" s="31"/>
      <c r="D635" s="31"/>
      <c r="E635" s="31"/>
      <c r="F635" s="31"/>
      <c r="G635" s="32"/>
      <c r="H635" s="32"/>
      <c r="I635" s="32"/>
      <c r="J635" s="32"/>
      <c r="K635" s="32"/>
      <c r="L635" s="32"/>
      <c r="M635" s="32"/>
      <c r="N635" s="32"/>
      <c r="O635" s="32"/>
      <c r="P635" s="32"/>
      <c r="Q635" s="32"/>
      <c r="R635" s="32"/>
      <c r="S635" s="32"/>
      <c r="T635" s="32"/>
      <c r="U635" s="32"/>
      <c r="V635" s="32"/>
      <c r="W635" s="32"/>
      <c r="X635" s="32"/>
      <c r="Y635" s="32"/>
      <c r="Z635" s="32"/>
    </row>
    <row r="636" spans="1:26" ht="12.75" customHeight="1" x14ac:dyDescent="0.2">
      <c r="A636" s="31"/>
      <c r="B636" s="31"/>
      <c r="C636" s="31"/>
      <c r="D636" s="31"/>
      <c r="E636" s="31"/>
      <c r="F636" s="31"/>
      <c r="G636" s="32"/>
      <c r="H636" s="32"/>
      <c r="I636" s="32"/>
      <c r="J636" s="32"/>
      <c r="K636" s="32"/>
      <c r="L636" s="32"/>
      <c r="M636" s="32"/>
      <c r="N636" s="32"/>
      <c r="O636" s="32"/>
      <c r="P636" s="32"/>
      <c r="Q636" s="32"/>
      <c r="R636" s="32"/>
      <c r="S636" s="32"/>
      <c r="T636" s="32"/>
      <c r="U636" s="32"/>
      <c r="V636" s="32"/>
      <c r="W636" s="32"/>
      <c r="X636" s="32"/>
      <c r="Y636" s="32"/>
      <c r="Z636" s="32"/>
    </row>
    <row r="637" spans="1:26" ht="12.75" customHeight="1" x14ac:dyDescent="0.2">
      <c r="A637" s="31"/>
      <c r="B637" s="31"/>
      <c r="C637" s="31"/>
      <c r="D637" s="31"/>
      <c r="E637" s="31"/>
      <c r="F637" s="31"/>
      <c r="G637" s="32"/>
      <c r="H637" s="32"/>
      <c r="I637" s="32"/>
      <c r="J637" s="32"/>
      <c r="K637" s="32"/>
      <c r="L637" s="32"/>
      <c r="M637" s="32"/>
      <c r="N637" s="32"/>
      <c r="O637" s="32"/>
      <c r="P637" s="32"/>
      <c r="Q637" s="32"/>
      <c r="R637" s="32"/>
      <c r="S637" s="32"/>
      <c r="T637" s="32"/>
      <c r="U637" s="32"/>
      <c r="V637" s="32"/>
      <c r="W637" s="32"/>
      <c r="X637" s="32"/>
      <c r="Y637" s="32"/>
      <c r="Z637" s="32"/>
    </row>
    <row r="638" spans="1:26" ht="12.75" customHeight="1" x14ac:dyDescent="0.2">
      <c r="A638" s="31"/>
      <c r="B638" s="31"/>
      <c r="C638" s="31"/>
      <c r="D638" s="31"/>
      <c r="E638" s="31"/>
      <c r="F638" s="31"/>
      <c r="G638" s="32"/>
      <c r="H638" s="32"/>
      <c r="I638" s="32"/>
      <c r="J638" s="32"/>
      <c r="K638" s="32"/>
      <c r="L638" s="32"/>
      <c r="M638" s="32"/>
      <c r="N638" s="32"/>
      <c r="O638" s="32"/>
      <c r="P638" s="32"/>
      <c r="Q638" s="32"/>
      <c r="R638" s="32"/>
      <c r="S638" s="32"/>
      <c r="T638" s="32"/>
      <c r="U638" s="32"/>
      <c r="V638" s="32"/>
      <c r="W638" s="32"/>
      <c r="X638" s="32"/>
      <c r="Y638" s="32"/>
      <c r="Z638" s="32"/>
    </row>
    <row r="639" spans="1:26" ht="12.75" customHeight="1" x14ac:dyDescent="0.2">
      <c r="A639" s="31"/>
      <c r="B639" s="31"/>
      <c r="C639" s="31"/>
      <c r="D639" s="31"/>
      <c r="E639" s="31"/>
      <c r="F639" s="31"/>
      <c r="G639" s="32"/>
      <c r="H639" s="32"/>
      <c r="I639" s="32"/>
      <c r="J639" s="32"/>
      <c r="K639" s="32"/>
      <c r="L639" s="32"/>
      <c r="M639" s="32"/>
      <c r="N639" s="32"/>
      <c r="O639" s="32"/>
      <c r="P639" s="32"/>
      <c r="Q639" s="32"/>
      <c r="R639" s="32"/>
      <c r="S639" s="32"/>
      <c r="T639" s="32"/>
      <c r="U639" s="32"/>
      <c r="V639" s="32"/>
      <c r="W639" s="32"/>
      <c r="X639" s="32"/>
      <c r="Y639" s="32"/>
      <c r="Z639" s="32"/>
    </row>
    <row r="640" spans="1:26" ht="12.75" customHeight="1" x14ac:dyDescent="0.2">
      <c r="A640" s="31"/>
      <c r="B640" s="31"/>
      <c r="C640" s="31"/>
      <c r="D640" s="31"/>
      <c r="E640" s="31"/>
      <c r="F640" s="31"/>
      <c r="G640" s="32"/>
      <c r="H640" s="32"/>
      <c r="I640" s="32"/>
      <c r="J640" s="32"/>
      <c r="K640" s="32"/>
      <c r="L640" s="32"/>
      <c r="M640" s="32"/>
      <c r="N640" s="32"/>
      <c r="O640" s="32"/>
      <c r="P640" s="32"/>
      <c r="Q640" s="32"/>
      <c r="R640" s="32"/>
      <c r="S640" s="32"/>
      <c r="T640" s="32"/>
      <c r="U640" s="32"/>
      <c r="V640" s="32"/>
      <c r="W640" s="32"/>
      <c r="X640" s="32"/>
      <c r="Y640" s="32"/>
      <c r="Z640" s="32"/>
    </row>
    <row r="641" spans="1:26" ht="12.75" customHeight="1" x14ac:dyDescent="0.2">
      <c r="A641" s="31"/>
      <c r="B641" s="31"/>
      <c r="C641" s="31"/>
      <c r="D641" s="31"/>
      <c r="E641" s="31"/>
      <c r="F641" s="31"/>
      <c r="G641" s="32"/>
      <c r="H641" s="32"/>
      <c r="I641" s="32"/>
      <c r="J641" s="32"/>
      <c r="K641" s="32"/>
      <c r="L641" s="32"/>
      <c r="M641" s="32"/>
      <c r="N641" s="32"/>
      <c r="O641" s="32"/>
      <c r="P641" s="32"/>
      <c r="Q641" s="32"/>
      <c r="R641" s="32"/>
      <c r="S641" s="32"/>
      <c r="T641" s="32"/>
      <c r="U641" s="32"/>
      <c r="V641" s="32"/>
      <c r="W641" s="32"/>
      <c r="X641" s="32"/>
      <c r="Y641" s="32"/>
      <c r="Z641" s="32"/>
    </row>
    <row r="642" spans="1:26" ht="12.75" customHeight="1" x14ac:dyDescent="0.2">
      <c r="A642" s="31"/>
      <c r="B642" s="31"/>
      <c r="C642" s="31"/>
      <c r="D642" s="31"/>
      <c r="E642" s="31"/>
      <c r="F642" s="31"/>
      <c r="G642" s="32"/>
      <c r="H642" s="32"/>
      <c r="I642" s="32"/>
      <c r="J642" s="32"/>
      <c r="K642" s="32"/>
      <c r="L642" s="32"/>
      <c r="M642" s="32"/>
      <c r="N642" s="32"/>
      <c r="O642" s="32"/>
      <c r="P642" s="32"/>
      <c r="Q642" s="32"/>
      <c r="R642" s="32"/>
      <c r="S642" s="32"/>
      <c r="T642" s="32"/>
      <c r="U642" s="32"/>
      <c r="V642" s="32"/>
      <c r="W642" s="32"/>
      <c r="X642" s="32"/>
      <c r="Y642" s="32"/>
      <c r="Z642" s="32"/>
    </row>
    <row r="643" spans="1:26" ht="12.75" customHeight="1" x14ac:dyDescent="0.2">
      <c r="A643" s="31"/>
      <c r="B643" s="31"/>
      <c r="C643" s="31"/>
      <c r="D643" s="31"/>
      <c r="E643" s="31"/>
      <c r="F643" s="31"/>
      <c r="G643" s="32"/>
      <c r="H643" s="32"/>
      <c r="I643" s="32"/>
      <c r="J643" s="32"/>
      <c r="K643" s="32"/>
      <c r="L643" s="32"/>
      <c r="M643" s="32"/>
      <c r="N643" s="32"/>
      <c r="O643" s="32"/>
      <c r="P643" s="32"/>
      <c r="Q643" s="32"/>
      <c r="R643" s="32"/>
      <c r="S643" s="32"/>
      <c r="T643" s="32"/>
      <c r="U643" s="32"/>
      <c r="V643" s="32"/>
      <c r="W643" s="32"/>
      <c r="X643" s="32"/>
      <c r="Y643" s="32"/>
      <c r="Z643" s="32"/>
    </row>
    <row r="644" spans="1:26" ht="12.75" customHeight="1" x14ac:dyDescent="0.2">
      <c r="A644" s="31"/>
      <c r="B644" s="31"/>
      <c r="C644" s="31"/>
      <c r="D644" s="31"/>
      <c r="E644" s="31"/>
      <c r="F644" s="31"/>
      <c r="G644" s="32"/>
      <c r="H644" s="32"/>
      <c r="I644" s="32"/>
      <c r="J644" s="32"/>
      <c r="K644" s="32"/>
      <c r="L644" s="32"/>
      <c r="M644" s="32"/>
      <c r="N644" s="32"/>
      <c r="O644" s="32"/>
      <c r="P644" s="32"/>
      <c r="Q644" s="32"/>
      <c r="R644" s="32"/>
      <c r="S644" s="32"/>
      <c r="T644" s="32"/>
      <c r="U644" s="32"/>
      <c r="V644" s="32"/>
      <c r="W644" s="32"/>
      <c r="X644" s="32"/>
      <c r="Y644" s="32"/>
      <c r="Z644" s="32"/>
    </row>
    <row r="645" spans="1:26" ht="12.75" customHeight="1" x14ac:dyDescent="0.2">
      <c r="A645" s="31"/>
      <c r="B645" s="31"/>
      <c r="C645" s="31"/>
      <c r="D645" s="31"/>
      <c r="E645" s="31"/>
      <c r="F645" s="31"/>
      <c r="G645" s="32"/>
      <c r="H645" s="32"/>
      <c r="I645" s="32"/>
      <c r="J645" s="32"/>
      <c r="K645" s="32"/>
      <c r="L645" s="32"/>
      <c r="M645" s="32"/>
      <c r="N645" s="32"/>
      <c r="O645" s="32"/>
      <c r="P645" s="32"/>
      <c r="Q645" s="32"/>
      <c r="R645" s="32"/>
      <c r="S645" s="32"/>
      <c r="T645" s="32"/>
      <c r="U645" s="32"/>
      <c r="V645" s="32"/>
      <c r="W645" s="32"/>
      <c r="X645" s="32"/>
      <c r="Y645" s="32"/>
      <c r="Z645" s="32"/>
    </row>
    <row r="646" spans="1:26" ht="12.75" customHeight="1" x14ac:dyDescent="0.2">
      <c r="A646" s="31"/>
      <c r="B646" s="31"/>
      <c r="C646" s="31"/>
      <c r="D646" s="31"/>
      <c r="E646" s="31"/>
      <c r="F646" s="31"/>
      <c r="G646" s="32"/>
      <c r="H646" s="32"/>
      <c r="I646" s="32"/>
      <c r="J646" s="32"/>
      <c r="K646" s="32"/>
      <c r="L646" s="32"/>
      <c r="M646" s="32"/>
      <c r="N646" s="32"/>
      <c r="O646" s="32"/>
      <c r="P646" s="32"/>
      <c r="Q646" s="32"/>
      <c r="R646" s="32"/>
      <c r="S646" s="32"/>
      <c r="T646" s="32"/>
      <c r="U646" s="32"/>
      <c r="V646" s="32"/>
      <c r="W646" s="32"/>
      <c r="X646" s="32"/>
      <c r="Y646" s="32"/>
      <c r="Z646" s="32"/>
    </row>
    <row r="647" spans="1:26" ht="12.75" customHeight="1" x14ac:dyDescent="0.2">
      <c r="A647" s="31"/>
      <c r="B647" s="31"/>
      <c r="C647" s="31"/>
      <c r="D647" s="31"/>
      <c r="E647" s="31"/>
      <c r="F647" s="31"/>
      <c r="G647" s="32"/>
      <c r="H647" s="32"/>
      <c r="I647" s="32"/>
      <c r="J647" s="32"/>
      <c r="K647" s="32"/>
      <c r="L647" s="32"/>
      <c r="M647" s="32"/>
      <c r="N647" s="32"/>
      <c r="O647" s="32"/>
      <c r="P647" s="32"/>
      <c r="Q647" s="32"/>
      <c r="R647" s="32"/>
      <c r="S647" s="32"/>
      <c r="T647" s="32"/>
      <c r="U647" s="32"/>
      <c r="V647" s="32"/>
      <c r="W647" s="32"/>
      <c r="X647" s="32"/>
      <c r="Y647" s="32"/>
      <c r="Z647" s="32"/>
    </row>
    <row r="648" spans="1:26" ht="12.75" customHeight="1" x14ac:dyDescent="0.2">
      <c r="A648" s="31"/>
      <c r="B648" s="31"/>
      <c r="C648" s="31"/>
      <c r="D648" s="31"/>
      <c r="E648" s="31"/>
      <c r="F648" s="31"/>
      <c r="G648" s="32"/>
      <c r="H648" s="32"/>
      <c r="I648" s="32"/>
      <c r="J648" s="32"/>
      <c r="K648" s="32"/>
      <c r="L648" s="32"/>
      <c r="M648" s="32"/>
      <c r="N648" s="32"/>
      <c r="O648" s="32"/>
      <c r="P648" s="32"/>
      <c r="Q648" s="32"/>
      <c r="R648" s="32"/>
      <c r="S648" s="32"/>
      <c r="T648" s="32"/>
      <c r="U648" s="32"/>
      <c r="V648" s="32"/>
      <c r="W648" s="32"/>
      <c r="X648" s="32"/>
      <c r="Y648" s="32"/>
      <c r="Z648" s="32"/>
    </row>
    <row r="649" spans="1:26" ht="12.75" customHeight="1" x14ac:dyDescent="0.2">
      <c r="A649" s="31"/>
      <c r="B649" s="31"/>
      <c r="C649" s="31"/>
      <c r="D649" s="31"/>
      <c r="E649" s="31"/>
      <c r="F649" s="31"/>
      <c r="G649" s="32"/>
      <c r="H649" s="32"/>
      <c r="I649" s="32"/>
      <c r="J649" s="32"/>
      <c r="K649" s="32"/>
      <c r="L649" s="32"/>
      <c r="M649" s="32"/>
      <c r="N649" s="32"/>
      <c r="O649" s="32"/>
      <c r="P649" s="32"/>
      <c r="Q649" s="32"/>
      <c r="R649" s="32"/>
      <c r="S649" s="32"/>
      <c r="T649" s="32"/>
      <c r="U649" s="32"/>
      <c r="V649" s="32"/>
      <c r="W649" s="32"/>
      <c r="X649" s="32"/>
      <c r="Y649" s="32"/>
      <c r="Z649" s="32"/>
    </row>
    <row r="650" spans="1:26" ht="12.75" customHeight="1" x14ac:dyDescent="0.2">
      <c r="A650" s="31"/>
      <c r="B650" s="31"/>
      <c r="C650" s="31"/>
      <c r="D650" s="31"/>
      <c r="E650" s="31"/>
      <c r="F650" s="31"/>
      <c r="G650" s="32"/>
      <c r="H650" s="32"/>
      <c r="I650" s="32"/>
      <c r="J650" s="32"/>
      <c r="K650" s="32"/>
      <c r="L650" s="32"/>
      <c r="M650" s="32"/>
      <c r="N650" s="32"/>
      <c r="O650" s="32"/>
      <c r="P650" s="32"/>
      <c r="Q650" s="32"/>
      <c r="R650" s="32"/>
      <c r="S650" s="32"/>
      <c r="T650" s="32"/>
      <c r="U650" s="32"/>
      <c r="V650" s="32"/>
      <c r="W650" s="32"/>
      <c r="X650" s="32"/>
      <c r="Y650" s="32"/>
      <c r="Z650" s="32"/>
    </row>
    <row r="651" spans="1:26" ht="12.75" customHeight="1" x14ac:dyDescent="0.2">
      <c r="A651" s="31"/>
      <c r="B651" s="31"/>
      <c r="C651" s="31"/>
      <c r="D651" s="31"/>
      <c r="E651" s="31"/>
      <c r="F651" s="31"/>
      <c r="G651" s="32"/>
      <c r="H651" s="32"/>
      <c r="I651" s="32"/>
      <c r="J651" s="32"/>
      <c r="K651" s="32"/>
      <c r="L651" s="32"/>
      <c r="M651" s="32"/>
      <c r="N651" s="32"/>
      <c r="O651" s="32"/>
      <c r="P651" s="32"/>
      <c r="Q651" s="32"/>
      <c r="R651" s="32"/>
      <c r="S651" s="32"/>
      <c r="T651" s="32"/>
      <c r="U651" s="32"/>
      <c r="V651" s="32"/>
      <c r="W651" s="32"/>
      <c r="X651" s="32"/>
      <c r="Y651" s="32"/>
      <c r="Z651" s="32"/>
    </row>
    <row r="652" spans="1:26" ht="12.75" customHeight="1" x14ac:dyDescent="0.2">
      <c r="A652" s="31"/>
      <c r="B652" s="31"/>
      <c r="C652" s="31"/>
      <c r="D652" s="31"/>
      <c r="E652" s="31"/>
      <c r="F652" s="31"/>
      <c r="G652" s="32"/>
      <c r="H652" s="32"/>
      <c r="I652" s="32"/>
      <c r="J652" s="32"/>
      <c r="K652" s="32"/>
      <c r="L652" s="32"/>
      <c r="M652" s="32"/>
      <c r="N652" s="32"/>
      <c r="O652" s="32"/>
      <c r="P652" s="32"/>
      <c r="Q652" s="32"/>
      <c r="R652" s="32"/>
      <c r="S652" s="32"/>
      <c r="T652" s="32"/>
      <c r="U652" s="32"/>
      <c r="V652" s="32"/>
      <c r="W652" s="32"/>
      <c r="X652" s="32"/>
      <c r="Y652" s="32"/>
      <c r="Z652" s="32"/>
    </row>
    <row r="653" spans="1:26" ht="12.75" customHeight="1" x14ac:dyDescent="0.2">
      <c r="A653" s="31"/>
      <c r="B653" s="31"/>
      <c r="C653" s="31"/>
      <c r="D653" s="31"/>
      <c r="E653" s="31"/>
      <c r="F653" s="31"/>
      <c r="G653" s="32"/>
      <c r="H653" s="32"/>
      <c r="I653" s="32"/>
      <c r="J653" s="32"/>
      <c r="K653" s="32"/>
      <c r="L653" s="32"/>
      <c r="M653" s="32"/>
      <c r="N653" s="32"/>
      <c r="O653" s="32"/>
      <c r="P653" s="32"/>
      <c r="Q653" s="32"/>
      <c r="R653" s="32"/>
      <c r="S653" s="32"/>
      <c r="T653" s="32"/>
      <c r="U653" s="32"/>
      <c r="V653" s="32"/>
      <c r="W653" s="32"/>
      <c r="X653" s="32"/>
      <c r="Y653" s="32"/>
      <c r="Z653" s="32"/>
    </row>
    <row r="654" spans="1:26" ht="12.75" customHeight="1" x14ac:dyDescent="0.2">
      <c r="A654" s="31"/>
      <c r="B654" s="31"/>
      <c r="C654" s="31"/>
      <c r="D654" s="31"/>
      <c r="E654" s="31"/>
      <c r="F654" s="31"/>
      <c r="G654" s="32"/>
      <c r="H654" s="32"/>
      <c r="I654" s="32"/>
      <c r="J654" s="32"/>
      <c r="K654" s="32"/>
      <c r="L654" s="32"/>
      <c r="M654" s="32"/>
      <c r="N654" s="32"/>
      <c r="O654" s="32"/>
      <c r="P654" s="32"/>
      <c r="Q654" s="32"/>
      <c r="R654" s="32"/>
      <c r="S654" s="32"/>
      <c r="T654" s="32"/>
      <c r="U654" s="32"/>
      <c r="V654" s="32"/>
      <c r="W654" s="32"/>
      <c r="X654" s="32"/>
      <c r="Y654" s="32"/>
      <c r="Z654" s="32"/>
    </row>
    <row r="655" spans="1:26" ht="12.75" customHeight="1" x14ac:dyDescent="0.2">
      <c r="A655" s="31"/>
      <c r="B655" s="31"/>
      <c r="C655" s="31"/>
      <c r="D655" s="31"/>
      <c r="E655" s="31"/>
      <c r="F655" s="31"/>
      <c r="G655" s="32"/>
      <c r="H655" s="32"/>
      <c r="I655" s="32"/>
      <c r="J655" s="32"/>
      <c r="K655" s="32"/>
      <c r="L655" s="32"/>
      <c r="M655" s="32"/>
      <c r="N655" s="32"/>
      <c r="O655" s="32"/>
      <c r="P655" s="32"/>
      <c r="Q655" s="32"/>
      <c r="R655" s="32"/>
      <c r="S655" s="32"/>
      <c r="T655" s="32"/>
      <c r="U655" s="32"/>
      <c r="V655" s="32"/>
      <c r="W655" s="32"/>
      <c r="X655" s="32"/>
      <c r="Y655" s="32"/>
      <c r="Z655" s="32"/>
    </row>
    <row r="656" spans="1:26" ht="12.75" customHeight="1" x14ac:dyDescent="0.2">
      <c r="A656" s="31"/>
      <c r="B656" s="31"/>
      <c r="C656" s="31"/>
      <c r="D656" s="31"/>
      <c r="E656" s="31"/>
      <c r="F656" s="31"/>
      <c r="G656" s="32"/>
      <c r="H656" s="32"/>
      <c r="I656" s="32"/>
      <c r="J656" s="32"/>
      <c r="K656" s="32"/>
      <c r="L656" s="32"/>
      <c r="M656" s="32"/>
      <c r="N656" s="32"/>
      <c r="O656" s="32"/>
      <c r="P656" s="32"/>
      <c r="Q656" s="32"/>
      <c r="R656" s="32"/>
      <c r="S656" s="32"/>
      <c r="T656" s="32"/>
      <c r="U656" s="32"/>
      <c r="V656" s="32"/>
      <c r="W656" s="32"/>
      <c r="X656" s="32"/>
      <c r="Y656" s="32"/>
      <c r="Z656" s="32"/>
    </row>
    <row r="657" spans="1:26" ht="12.75" customHeight="1" x14ac:dyDescent="0.2">
      <c r="A657" s="31"/>
      <c r="B657" s="31"/>
      <c r="C657" s="31"/>
      <c r="D657" s="31"/>
      <c r="E657" s="31"/>
      <c r="F657" s="31"/>
      <c r="G657" s="32"/>
      <c r="H657" s="32"/>
      <c r="I657" s="32"/>
      <c r="J657" s="32"/>
      <c r="K657" s="32"/>
      <c r="L657" s="32"/>
      <c r="M657" s="32"/>
      <c r="N657" s="32"/>
      <c r="O657" s="32"/>
      <c r="P657" s="32"/>
      <c r="Q657" s="32"/>
      <c r="R657" s="32"/>
      <c r="S657" s="32"/>
      <c r="T657" s="32"/>
      <c r="U657" s="32"/>
      <c r="V657" s="32"/>
      <c r="W657" s="32"/>
      <c r="X657" s="32"/>
      <c r="Y657" s="32"/>
      <c r="Z657" s="32"/>
    </row>
    <row r="658" spans="1:26" ht="12.75" customHeight="1" x14ac:dyDescent="0.2">
      <c r="A658" s="31"/>
      <c r="B658" s="31"/>
      <c r="C658" s="31"/>
      <c r="D658" s="31"/>
      <c r="E658" s="31"/>
      <c r="F658" s="31"/>
      <c r="G658" s="32"/>
      <c r="H658" s="32"/>
      <c r="I658" s="32"/>
      <c r="J658" s="32"/>
      <c r="K658" s="32"/>
      <c r="L658" s="32"/>
      <c r="M658" s="32"/>
      <c r="N658" s="32"/>
      <c r="O658" s="32"/>
      <c r="P658" s="32"/>
      <c r="Q658" s="32"/>
      <c r="R658" s="32"/>
      <c r="S658" s="32"/>
      <c r="T658" s="32"/>
      <c r="U658" s="32"/>
      <c r="V658" s="32"/>
      <c r="W658" s="32"/>
      <c r="X658" s="32"/>
      <c r="Y658" s="32"/>
      <c r="Z658" s="32"/>
    </row>
    <row r="659" spans="1:26" ht="12.75" customHeight="1" x14ac:dyDescent="0.2">
      <c r="A659" s="31"/>
      <c r="B659" s="31"/>
      <c r="C659" s="31"/>
      <c r="D659" s="31"/>
      <c r="E659" s="31"/>
      <c r="F659" s="31"/>
      <c r="G659" s="32"/>
      <c r="H659" s="32"/>
      <c r="I659" s="32"/>
      <c r="J659" s="32"/>
      <c r="K659" s="32"/>
      <c r="L659" s="32"/>
      <c r="M659" s="32"/>
      <c r="N659" s="32"/>
      <c r="O659" s="32"/>
      <c r="P659" s="32"/>
      <c r="Q659" s="32"/>
      <c r="R659" s="32"/>
      <c r="S659" s="32"/>
      <c r="T659" s="32"/>
      <c r="U659" s="32"/>
      <c r="V659" s="32"/>
      <c r="W659" s="32"/>
      <c r="X659" s="32"/>
      <c r="Y659" s="32"/>
      <c r="Z659" s="32"/>
    </row>
    <row r="660" spans="1:26" ht="12.75" customHeight="1" x14ac:dyDescent="0.2">
      <c r="A660" s="31"/>
      <c r="B660" s="31"/>
      <c r="C660" s="31"/>
      <c r="D660" s="31"/>
      <c r="E660" s="31"/>
      <c r="F660" s="31"/>
      <c r="G660" s="32"/>
      <c r="H660" s="32"/>
      <c r="I660" s="32"/>
      <c r="J660" s="32"/>
      <c r="K660" s="32"/>
      <c r="L660" s="32"/>
      <c r="M660" s="32"/>
      <c r="N660" s="32"/>
      <c r="O660" s="32"/>
      <c r="P660" s="32"/>
      <c r="Q660" s="32"/>
      <c r="R660" s="32"/>
      <c r="S660" s="32"/>
      <c r="T660" s="32"/>
      <c r="U660" s="32"/>
      <c r="V660" s="32"/>
      <c r="W660" s="32"/>
      <c r="X660" s="32"/>
      <c r="Y660" s="32"/>
      <c r="Z660" s="32"/>
    </row>
    <row r="661" spans="1:26" ht="12.75" customHeight="1" x14ac:dyDescent="0.2">
      <c r="A661" s="31"/>
      <c r="B661" s="31"/>
      <c r="C661" s="31"/>
      <c r="D661" s="31"/>
      <c r="E661" s="31"/>
      <c r="F661" s="31"/>
      <c r="G661" s="32"/>
      <c r="H661" s="32"/>
      <c r="I661" s="32"/>
      <c r="J661" s="32"/>
      <c r="K661" s="32"/>
      <c r="L661" s="32"/>
      <c r="M661" s="32"/>
      <c r="N661" s="32"/>
      <c r="O661" s="32"/>
      <c r="P661" s="32"/>
      <c r="Q661" s="32"/>
      <c r="R661" s="32"/>
      <c r="S661" s="32"/>
      <c r="T661" s="32"/>
      <c r="U661" s="32"/>
      <c r="V661" s="32"/>
      <c r="W661" s="32"/>
      <c r="X661" s="32"/>
      <c r="Y661" s="32"/>
      <c r="Z661" s="32"/>
    </row>
    <row r="662" spans="1:26" ht="12.75" customHeight="1" x14ac:dyDescent="0.2">
      <c r="A662" s="31"/>
      <c r="B662" s="31"/>
      <c r="C662" s="31"/>
      <c r="D662" s="31"/>
      <c r="E662" s="31"/>
      <c r="F662" s="31"/>
      <c r="G662" s="32"/>
      <c r="H662" s="32"/>
      <c r="I662" s="32"/>
      <c r="J662" s="32"/>
      <c r="K662" s="32"/>
      <c r="L662" s="32"/>
      <c r="M662" s="32"/>
      <c r="N662" s="32"/>
      <c r="O662" s="32"/>
      <c r="P662" s="32"/>
      <c r="Q662" s="32"/>
      <c r="R662" s="32"/>
      <c r="S662" s="32"/>
      <c r="T662" s="32"/>
      <c r="U662" s="32"/>
      <c r="V662" s="32"/>
      <c r="W662" s="32"/>
      <c r="X662" s="32"/>
      <c r="Y662" s="32"/>
      <c r="Z662" s="32"/>
    </row>
    <row r="663" spans="1:26" ht="12.75" customHeight="1" x14ac:dyDescent="0.2">
      <c r="A663" s="31"/>
      <c r="B663" s="31"/>
      <c r="C663" s="31"/>
      <c r="D663" s="31"/>
      <c r="E663" s="31"/>
      <c r="F663" s="31"/>
      <c r="G663" s="32"/>
      <c r="H663" s="32"/>
      <c r="I663" s="32"/>
      <c r="J663" s="32"/>
      <c r="K663" s="32"/>
      <c r="L663" s="32"/>
      <c r="M663" s="32"/>
      <c r="N663" s="32"/>
      <c r="O663" s="32"/>
      <c r="P663" s="32"/>
      <c r="Q663" s="32"/>
      <c r="R663" s="32"/>
      <c r="S663" s="32"/>
      <c r="T663" s="32"/>
      <c r="U663" s="32"/>
      <c r="V663" s="32"/>
      <c r="W663" s="32"/>
      <c r="X663" s="32"/>
      <c r="Y663" s="32"/>
      <c r="Z663" s="32"/>
    </row>
    <row r="664" spans="1:26" ht="12.75" customHeight="1" x14ac:dyDescent="0.2">
      <c r="A664" s="31"/>
      <c r="B664" s="31"/>
      <c r="C664" s="31"/>
      <c r="D664" s="31"/>
      <c r="E664" s="31"/>
      <c r="F664" s="31"/>
      <c r="G664" s="32"/>
      <c r="H664" s="32"/>
      <c r="I664" s="32"/>
      <c r="J664" s="32"/>
      <c r="K664" s="32"/>
      <c r="L664" s="32"/>
      <c r="M664" s="32"/>
      <c r="N664" s="32"/>
      <c r="O664" s="32"/>
      <c r="P664" s="32"/>
      <c r="Q664" s="32"/>
      <c r="R664" s="32"/>
      <c r="S664" s="32"/>
      <c r="T664" s="32"/>
      <c r="U664" s="32"/>
      <c r="V664" s="32"/>
      <c r="W664" s="32"/>
      <c r="X664" s="32"/>
      <c r="Y664" s="32"/>
      <c r="Z664" s="32"/>
    </row>
    <row r="665" spans="1:26" ht="12.75" customHeight="1" x14ac:dyDescent="0.2">
      <c r="A665" s="31"/>
      <c r="B665" s="31"/>
      <c r="C665" s="31"/>
      <c r="D665" s="31"/>
      <c r="E665" s="31"/>
      <c r="F665" s="31"/>
      <c r="G665" s="32"/>
      <c r="H665" s="32"/>
      <c r="I665" s="32"/>
      <c r="J665" s="32"/>
      <c r="K665" s="32"/>
      <c r="L665" s="32"/>
      <c r="M665" s="32"/>
      <c r="N665" s="32"/>
      <c r="O665" s="32"/>
      <c r="P665" s="32"/>
      <c r="Q665" s="32"/>
      <c r="R665" s="32"/>
      <c r="S665" s="32"/>
      <c r="T665" s="32"/>
      <c r="U665" s="32"/>
      <c r="V665" s="32"/>
      <c r="W665" s="32"/>
      <c r="X665" s="32"/>
      <c r="Y665" s="32"/>
      <c r="Z665" s="32"/>
    </row>
    <row r="666" spans="1:26" ht="12.75" customHeight="1" x14ac:dyDescent="0.2">
      <c r="A666" s="31"/>
      <c r="B666" s="31"/>
      <c r="C666" s="31"/>
      <c r="D666" s="31"/>
      <c r="E666" s="31"/>
      <c r="F666" s="31"/>
      <c r="G666" s="32"/>
      <c r="H666" s="32"/>
      <c r="I666" s="32"/>
      <c r="J666" s="32"/>
      <c r="K666" s="32"/>
      <c r="L666" s="32"/>
      <c r="M666" s="32"/>
      <c r="N666" s="32"/>
      <c r="O666" s="32"/>
      <c r="P666" s="32"/>
      <c r="Q666" s="32"/>
      <c r="R666" s="32"/>
      <c r="S666" s="32"/>
      <c r="T666" s="32"/>
      <c r="U666" s="32"/>
      <c r="V666" s="32"/>
      <c r="W666" s="32"/>
      <c r="X666" s="32"/>
      <c r="Y666" s="32"/>
      <c r="Z666" s="32"/>
    </row>
    <row r="667" spans="1:26" ht="12.75" customHeight="1" x14ac:dyDescent="0.2">
      <c r="A667" s="31"/>
      <c r="B667" s="31"/>
      <c r="C667" s="31"/>
      <c r="D667" s="31"/>
      <c r="E667" s="31"/>
      <c r="F667" s="31"/>
      <c r="G667" s="32"/>
      <c r="H667" s="32"/>
      <c r="I667" s="32"/>
      <c r="J667" s="32"/>
      <c r="K667" s="32"/>
      <c r="L667" s="32"/>
      <c r="M667" s="32"/>
      <c r="N667" s="32"/>
      <c r="O667" s="32"/>
      <c r="P667" s="32"/>
      <c r="Q667" s="32"/>
      <c r="R667" s="32"/>
      <c r="S667" s="32"/>
      <c r="T667" s="32"/>
      <c r="U667" s="32"/>
      <c r="V667" s="32"/>
      <c r="W667" s="32"/>
      <c r="X667" s="32"/>
      <c r="Y667" s="32"/>
      <c r="Z667" s="32"/>
    </row>
    <row r="668" spans="1:26" ht="12.75" customHeight="1" x14ac:dyDescent="0.2">
      <c r="A668" s="31"/>
      <c r="B668" s="31"/>
      <c r="C668" s="31"/>
      <c r="D668" s="31"/>
      <c r="E668" s="31"/>
      <c r="F668" s="31"/>
      <c r="G668" s="32"/>
      <c r="H668" s="32"/>
      <c r="I668" s="32"/>
      <c r="J668" s="32"/>
      <c r="K668" s="32"/>
      <c r="L668" s="32"/>
      <c r="M668" s="32"/>
      <c r="N668" s="32"/>
      <c r="O668" s="32"/>
      <c r="P668" s="32"/>
      <c r="Q668" s="32"/>
      <c r="R668" s="32"/>
      <c r="S668" s="32"/>
      <c r="T668" s="32"/>
      <c r="U668" s="32"/>
      <c r="V668" s="32"/>
      <c r="W668" s="32"/>
      <c r="X668" s="32"/>
      <c r="Y668" s="32"/>
      <c r="Z668" s="32"/>
    </row>
    <row r="669" spans="1:26" ht="12.75" customHeight="1" x14ac:dyDescent="0.2">
      <c r="A669" s="31"/>
      <c r="B669" s="31"/>
      <c r="C669" s="31"/>
      <c r="D669" s="31"/>
      <c r="E669" s="31"/>
      <c r="F669" s="31"/>
      <c r="G669" s="32"/>
      <c r="H669" s="32"/>
      <c r="I669" s="32"/>
      <c r="J669" s="32"/>
      <c r="K669" s="32"/>
      <c r="L669" s="32"/>
      <c r="M669" s="32"/>
      <c r="N669" s="32"/>
      <c r="O669" s="32"/>
      <c r="P669" s="32"/>
      <c r="Q669" s="32"/>
      <c r="R669" s="32"/>
      <c r="S669" s="32"/>
      <c r="T669" s="32"/>
      <c r="U669" s="32"/>
      <c r="V669" s="32"/>
      <c r="W669" s="32"/>
      <c r="X669" s="32"/>
      <c r="Y669" s="32"/>
      <c r="Z669" s="32"/>
    </row>
    <row r="670" spans="1:26" ht="12.75" customHeight="1" x14ac:dyDescent="0.2">
      <c r="A670" s="31"/>
      <c r="B670" s="31"/>
      <c r="C670" s="31"/>
      <c r="D670" s="31"/>
      <c r="E670" s="31"/>
      <c r="F670" s="31"/>
      <c r="G670" s="32"/>
      <c r="H670" s="32"/>
      <c r="I670" s="32"/>
      <c r="J670" s="32"/>
      <c r="K670" s="32"/>
      <c r="L670" s="32"/>
      <c r="M670" s="32"/>
      <c r="N670" s="32"/>
      <c r="O670" s="32"/>
      <c r="P670" s="32"/>
      <c r="Q670" s="32"/>
      <c r="R670" s="32"/>
      <c r="S670" s="32"/>
      <c r="T670" s="32"/>
      <c r="U670" s="32"/>
      <c r="V670" s="32"/>
      <c r="W670" s="32"/>
      <c r="X670" s="32"/>
      <c r="Y670" s="32"/>
      <c r="Z670" s="32"/>
    </row>
    <row r="671" spans="1:26" ht="12.75" customHeight="1" x14ac:dyDescent="0.2">
      <c r="A671" s="31"/>
      <c r="B671" s="31"/>
      <c r="C671" s="31"/>
      <c r="D671" s="31"/>
      <c r="E671" s="31"/>
      <c r="F671" s="31"/>
      <c r="G671" s="32"/>
      <c r="H671" s="32"/>
      <c r="I671" s="32"/>
      <c r="J671" s="32"/>
      <c r="K671" s="32"/>
      <c r="L671" s="32"/>
      <c r="M671" s="32"/>
      <c r="N671" s="32"/>
      <c r="O671" s="32"/>
      <c r="P671" s="32"/>
      <c r="Q671" s="32"/>
      <c r="R671" s="32"/>
      <c r="S671" s="32"/>
      <c r="T671" s="32"/>
      <c r="U671" s="32"/>
      <c r="V671" s="32"/>
      <c r="W671" s="32"/>
      <c r="X671" s="32"/>
      <c r="Y671" s="32"/>
      <c r="Z671" s="32"/>
    </row>
    <row r="672" spans="1:26" ht="12.75" customHeight="1" x14ac:dyDescent="0.2">
      <c r="A672" s="31"/>
      <c r="B672" s="31"/>
      <c r="C672" s="31"/>
      <c r="D672" s="31"/>
      <c r="E672" s="31"/>
      <c r="F672" s="31"/>
      <c r="G672" s="32"/>
      <c r="H672" s="32"/>
      <c r="I672" s="32"/>
      <c r="J672" s="32"/>
      <c r="K672" s="32"/>
      <c r="L672" s="32"/>
      <c r="M672" s="32"/>
      <c r="N672" s="32"/>
      <c r="O672" s="32"/>
      <c r="P672" s="32"/>
      <c r="Q672" s="32"/>
      <c r="R672" s="32"/>
      <c r="S672" s="32"/>
      <c r="T672" s="32"/>
      <c r="U672" s="32"/>
      <c r="V672" s="32"/>
      <c r="W672" s="32"/>
      <c r="X672" s="32"/>
      <c r="Y672" s="32"/>
      <c r="Z672" s="32"/>
    </row>
    <row r="673" spans="1:26" ht="12.75" customHeight="1" x14ac:dyDescent="0.2">
      <c r="A673" s="31"/>
      <c r="B673" s="31"/>
      <c r="C673" s="31"/>
      <c r="D673" s="31"/>
      <c r="E673" s="31"/>
      <c r="F673" s="31"/>
      <c r="G673" s="32"/>
      <c r="H673" s="32"/>
      <c r="I673" s="32"/>
      <c r="J673" s="32"/>
      <c r="K673" s="32"/>
      <c r="L673" s="32"/>
      <c r="M673" s="32"/>
      <c r="N673" s="32"/>
      <c r="O673" s="32"/>
      <c r="P673" s="32"/>
      <c r="Q673" s="32"/>
      <c r="R673" s="32"/>
      <c r="S673" s="32"/>
      <c r="T673" s="32"/>
      <c r="U673" s="32"/>
      <c r="V673" s="32"/>
      <c r="W673" s="32"/>
      <c r="X673" s="32"/>
      <c r="Y673" s="32"/>
      <c r="Z673" s="32"/>
    </row>
    <row r="674" spans="1:26" ht="12.75" customHeight="1" x14ac:dyDescent="0.2">
      <c r="A674" s="31"/>
      <c r="B674" s="31"/>
      <c r="C674" s="31"/>
      <c r="D674" s="31"/>
      <c r="E674" s="31"/>
      <c r="F674" s="31"/>
      <c r="G674" s="32"/>
      <c r="H674" s="32"/>
      <c r="I674" s="32"/>
      <c r="J674" s="32"/>
      <c r="K674" s="32"/>
      <c r="L674" s="32"/>
      <c r="M674" s="32"/>
      <c r="N674" s="32"/>
      <c r="O674" s="32"/>
      <c r="P674" s="32"/>
      <c r="Q674" s="32"/>
      <c r="R674" s="32"/>
      <c r="S674" s="32"/>
      <c r="T674" s="32"/>
      <c r="U674" s="32"/>
      <c r="V674" s="32"/>
      <c r="W674" s="32"/>
      <c r="X674" s="32"/>
      <c r="Y674" s="32"/>
      <c r="Z674" s="32"/>
    </row>
    <row r="675" spans="1:26" ht="12.75" customHeight="1" x14ac:dyDescent="0.2">
      <c r="A675" s="31"/>
      <c r="B675" s="31"/>
      <c r="C675" s="31"/>
      <c r="D675" s="31"/>
      <c r="E675" s="31"/>
      <c r="F675" s="31"/>
      <c r="G675" s="32"/>
      <c r="H675" s="32"/>
      <c r="I675" s="32"/>
      <c r="J675" s="32"/>
      <c r="K675" s="32"/>
      <c r="L675" s="32"/>
      <c r="M675" s="32"/>
      <c r="N675" s="32"/>
      <c r="O675" s="32"/>
      <c r="P675" s="32"/>
      <c r="Q675" s="32"/>
      <c r="R675" s="32"/>
      <c r="S675" s="32"/>
      <c r="T675" s="32"/>
      <c r="U675" s="32"/>
      <c r="V675" s="32"/>
      <c r="W675" s="32"/>
      <c r="X675" s="32"/>
      <c r="Y675" s="32"/>
      <c r="Z675" s="32"/>
    </row>
    <row r="676" spans="1:26" ht="12.75" customHeight="1" x14ac:dyDescent="0.2">
      <c r="A676" s="31"/>
      <c r="B676" s="31"/>
      <c r="C676" s="31"/>
      <c r="D676" s="31"/>
      <c r="E676" s="31"/>
      <c r="F676" s="31"/>
      <c r="G676" s="32"/>
      <c r="H676" s="32"/>
      <c r="I676" s="32"/>
      <c r="J676" s="32"/>
      <c r="K676" s="32"/>
      <c r="L676" s="32"/>
      <c r="M676" s="32"/>
      <c r="N676" s="32"/>
      <c r="O676" s="32"/>
      <c r="P676" s="32"/>
      <c r="Q676" s="32"/>
      <c r="R676" s="32"/>
      <c r="S676" s="32"/>
      <c r="T676" s="32"/>
      <c r="U676" s="32"/>
      <c r="V676" s="32"/>
      <c r="W676" s="32"/>
      <c r="X676" s="32"/>
      <c r="Y676" s="32"/>
      <c r="Z676" s="32"/>
    </row>
    <row r="677" spans="1:26" ht="12.75" customHeight="1" x14ac:dyDescent="0.2">
      <c r="A677" s="31"/>
      <c r="B677" s="31"/>
      <c r="C677" s="31"/>
      <c r="D677" s="31"/>
      <c r="E677" s="31"/>
      <c r="F677" s="31"/>
      <c r="G677" s="32"/>
      <c r="H677" s="32"/>
      <c r="I677" s="32"/>
      <c r="J677" s="32"/>
      <c r="K677" s="32"/>
      <c r="L677" s="32"/>
      <c r="M677" s="32"/>
      <c r="N677" s="32"/>
      <c r="O677" s="32"/>
      <c r="P677" s="32"/>
      <c r="Q677" s="32"/>
      <c r="R677" s="32"/>
      <c r="S677" s="32"/>
      <c r="T677" s="32"/>
      <c r="U677" s="32"/>
      <c r="V677" s="32"/>
      <c r="W677" s="32"/>
      <c r="X677" s="32"/>
      <c r="Y677" s="32"/>
      <c r="Z677" s="32"/>
    </row>
    <row r="678" spans="1:26" ht="12.75" customHeight="1" x14ac:dyDescent="0.2">
      <c r="A678" s="31"/>
      <c r="B678" s="31"/>
      <c r="C678" s="31"/>
      <c r="D678" s="31"/>
      <c r="E678" s="31"/>
      <c r="F678" s="31"/>
      <c r="G678" s="32"/>
      <c r="H678" s="32"/>
      <c r="I678" s="32"/>
      <c r="J678" s="32"/>
      <c r="K678" s="32"/>
      <c r="L678" s="32"/>
      <c r="M678" s="32"/>
      <c r="N678" s="32"/>
      <c r="O678" s="32"/>
      <c r="P678" s="32"/>
      <c r="Q678" s="32"/>
      <c r="R678" s="32"/>
      <c r="S678" s="32"/>
      <c r="T678" s="32"/>
      <c r="U678" s="32"/>
      <c r="V678" s="32"/>
      <c r="W678" s="32"/>
      <c r="X678" s="32"/>
      <c r="Y678" s="32"/>
      <c r="Z678" s="32"/>
    </row>
    <row r="679" spans="1:26" ht="12.75" customHeight="1" x14ac:dyDescent="0.2">
      <c r="A679" s="31"/>
      <c r="B679" s="31"/>
      <c r="C679" s="31"/>
      <c r="D679" s="31"/>
      <c r="E679" s="31"/>
      <c r="F679" s="31"/>
      <c r="G679" s="32"/>
      <c r="H679" s="32"/>
      <c r="I679" s="32"/>
      <c r="J679" s="32"/>
      <c r="K679" s="32"/>
      <c r="L679" s="32"/>
      <c r="M679" s="32"/>
      <c r="N679" s="32"/>
      <c r="O679" s="32"/>
      <c r="P679" s="32"/>
      <c r="Q679" s="32"/>
      <c r="R679" s="32"/>
      <c r="S679" s="32"/>
      <c r="T679" s="32"/>
      <c r="U679" s="32"/>
      <c r="V679" s="32"/>
      <c r="W679" s="32"/>
      <c r="X679" s="32"/>
      <c r="Y679" s="32"/>
      <c r="Z679" s="32"/>
    </row>
    <row r="680" spans="1:26" ht="12.75" customHeight="1" x14ac:dyDescent="0.2">
      <c r="A680" s="31"/>
      <c r="B680" s="31"/>
      <c r="C680" s="31"/>
      <c r="D680" s="31"/>
      <c r="E680" s="31"/>
      <c r="F680" s="31"/>
      <c r="G680" s="32"/>
      <c r="H680" s="32"/>
      <c r="I680" s="32"/>
      <c r="J680" s="32"/>
      <c r="K680" s="32"/>
      <c r="L680" s="32"/>
      <c r="M680" s="32"/>
      <c r="N680" s="32"/>
      <c r="O680" s="32"/>
      <c r="P680" s="32"/>
      <c r="Q680" s="32"/>
      <c r="R680" s="32"/>
      <c r="S680" s="32"/>
      <c r="T680" s="32"/>
      <c r="U680" s="32"/>
      <c r="V680" s="32"/>
      <c r="W680" s="32"/>
      <c r="X680" s="32"/>
      <c r="Y680" s="32"/>
      <c r="Z680" s="32"/>
    </row>
    <row r="681" spans="1:26" ht="12.75" customHeight="1" x14ac:dyDescent="0.2">
      <c r="A681" s="31"/>
      <c r="B681" s="31"/>
      <c r="C681" s="31"/>
      <c r="D681" s="31"/>
      <c r="E681" s="31"/>
      <c r="F681" s="31"/>
      <c r="G681" s="32"/>
      <c r="H681" s="32"/>
      <c r="I681" s="32"/>
      <c r="J681" s="32"/>
      <c r="K681" s="32"/>
      <c r="L681" s="32"/>
      <c r="M681" s="32"/>
      <c r="N681" s="32"/>
      <c r="O681" s="32"/>
      <c r="P681" s="32"/>
      <c r="Q681" s="32"/>
      <c r="R681" s="32"/>
      <c r="S681" s="32"/>
      <c r="T681" s="32"/>
      <c r="U681" s="32"/>
      <c r="V681" s="32"/>
      <c r="W681" s="32"/>
      <c r="X681" s="32"/>
      <c r="Y681" s="32"/>
      <c r="Z681" s="32"/>
    </row>
    <row r="682" spans="1:26" ht="12.75" customHeight="1" x14ac:dyDescent="0.2">
      <c r="A682" s="31"/>
      <c r="B682" s="31"/>
      <c r="C682" s="31"/>
      <c r="D682" s="31"/>
      <c r="E682" s="31"/>
      <c r="F682" s="31"/>
      <c r="G682" s="32"/>
      <c r="H682" s="32"/>
      <c r="I682" s="32"/>
      <c r="J682" s="32"/>
      <c r="K682" s="32"/>
      <c r="L682" s="32"/>
      <c r="M682" s="32"/>
      <c r="N682" s="32"/>
      <c r="O682" s="32"/>
      <c r="P682" s="32"/>
      <c r="Q682" s="32"/>
      <c r="R682" s="32"/>
      <c r="S682" s="32"/>
      <c r="T682" s="32"/>
      <c r="U682" s="32"/>
      <c r="V682" s="32"/>
      <c r="W682" s="32"/>
      <c r="X682" s="32"/>
      <c r="Y682" s="32"/>
      <c r="Z682" s="32"/>
    </row>
    <row r="683" spans="1:26" ht="12.75" customHeight="1" x14ac:dyDescent="0.2">
      <c r="A683" s="31"/>
      <c r="B683" s="31"/>
      <c r="C683" s="31"/>
      <c r="D683" s="31"/>
      <c r="E683" s="31"/>
      <c r="F683" s="31"/>
      <c r="G683" s="32"/>
      <c r="H683" s="32"/>
      <c r="I683" s="32"/>
      <c r="J683" s="32"/>
      <c r="K683" s="32"/>
      <c r="L683" s="32"/>
      <c r="M683" s="32"/>
      <c r="N683" s="32"/>
      <c r="O683" s="32"/>
      <c r="P683" s="32"/>
      <c r="Q683" s="32"/>
      <c r="R683" s="32"/>
      <c r="S683" s="32"/>
      <c r="T683" s="32"/>
      <c r="U683" s="32"/>
      <c r="V683" s="32"/>
      <c r="W683" s="32"/>
      <c r="X683" s="32"/>
      <c r="Y683" s="32"/>
      <c r="Z683" s="32"/>
    </row>
    <row r="684" spans="1:26" ht="12.75" customHeight="1" x14ac:dyDescent="0.2">
      <c r="A684" s="31"/>
      <c r="B684" s="31"/>
      <c r="C684" s="31"/>
      <c r="D684" s="31"/>
      <c r="E684" s="31"/>
      <c r="F684" s="31"/>
      <c r="G684" s="32"/>
      <c r="H684" s="32"/>
      <c r="I684" s="32"/>
      <c r="J684" s="32"/>
      <c r="K684" s="32"/>
      <c r="L684" s="32"/>
      <c r="M684" s="32"/>
      <c r="N684" s="32"/>
      <c r="O684" s="32"/>
      <c r="P684" s="32"/>
      <c r="Q684" s="32"/>
      <c r="R684" s="32"/>
      <c r="S684" s="32"/>
      <c r="T684" s="32"/>
      <c r="U684" s="32"/>
      <c r="V684" s="32"/>
      <c r="W684" s="32"/>
      <c r="X684" s="32"/>
      <c r="Y684" s="32"/>
      <c r="Z684" s="32"/>
    </row>
    <row r="685" spans="1:26" ht="12.75" customHeight="1" x14ac:dyDescent="0.2">
      <c r="A685" s="31"/>
      <c r="B685" s="31"/>
      <c r="C685" s="31"/>
      <c r="D685" s="31"/>
      <c r="E685" s="31"/>
      <c r="F685" s="31"/>
      <c r="G685" s="32"/>
      <c r="H685" s="32"/>
      <c r="I685" s="32"/>
      <c r="J685" s="32"/>
      <c r="K685" s="32"/>
      <c r="L685" s="32"/>
      <c r="M685" s="32"/>
      <c r="N685" s="32"/>
      <c r="O685" s="32"/>
      <c r="P685" s="32"/>
      <c r="Q685" s="32"/>
      <c r="R685" s="32"/>
      <c r="S685" s="32"/>
      <c r="T685" s="32"/>
      <c r="U685" s="32"/>
      <c r="V685" s="32"/>
      <c r="W685" s="32"/>
      <c r="X685" s="32"/>
      <c r="Y685" s="32"/>
      <c r="Z685" s="32"/>
    </row>
    <row r="686" spans="1:26" ht="12.75" customHeight="1" x14ac:dyDescent="0.2">
      <c r="A686" s="31"/>
      <c r="B686" s="31"/>
      <c r="C686" s="31"/>
      <c r="D686" s="31"/>
      <c r="E686" s="31"/>
      <c r="F686" s="31"/>
      <c r="G686" s="32"/>
      <c r="H686" s="32"/>
      <c r="I686" s="32"/>
      <c r="J686" s="32"/>
      <c r="K686" s="32"/>
      <c r="L686" s="32"/>
      <c r="M686" s="32"/>
      <c r="N686" s="32"/>
      <c r="O686" s="32"/>
      <c r="P686" s="32"/>
      <c r="Q686" s="32"/>
      <c r="R686" s="32"/>
      <c r="S686" s="32"/>
      <c r="T686" s="32"/>
      <c r="U686" s="32"/>
      <c r="V686" s="32"/>
      <c r="W686" s="32"/>
      <c r="X686" s="32"/>
      <c r="Y686" s="32"/>
      <c r="Z686" s="32"/>
    </row>
    <row r="687" spans="1:26" ht="12.75" customHeight="1" x14ac:dyDescent="0.2">
      <c r="A687" s="31"/>
      <c r="B687" s="31"/>
      <c r="C687" s="31"/>
      <c r="D687" s="31"/>
      <c r="E687" s="31"/>
      <c r="F687" s="31"/>
      <c r="G687" s="32"/>
      <c r="H687" s="32"/>
      <c r="I687" s="32"/>
      <c r="J687" s="32"/>
      <c r="K687" s="32"/>
      <c r="L687" s="32"/>
      <c r="M687" s="32"/>
      <c r="N687" s="32"/>
      <c r="O687" s="32"/>
      <c r="P687" s="32"/>
      <c r="Q687" s="32"/>
      <c r="R687" s="32"/>
      <c r="S687" s="32"/>
      <c r="T687" s="32"/>
      <c r="U687" s="32"/>
      <c r="V687" s="32"/>
      <c r="W687" s="32"/>
      <c r="X687" s="32"/>
      <c r="Y687" s="32"/>
      <c r="Z687" s="32"/>
    </row>
    <row r="688" spans="1:26" ht="12.75" customHeight="1" x14ac:dyDescent="0.2">
      <c r="A688" s="31"/>
      <c r="B688" s="31"/>
      <c r="C688" s="31"/>
      <c r="D688" s="31"/>
      <c r="E688" s="31"/>
      <c r="F688" s="31"/>
      <c r="G688" s="32"/>
      <c r="H688" s="32"/>
      <c r="I688" s="32"/>
      <c r="J688" s="32"/>
      <c r="K688" s="32"/>
      <c r="L688" s="32"/>
      <c r="M688" s="32"/>
      <c r="N688" s="32"/>
      <c r="O688" s="32"/>
      <c r="P688" s="32"/>
      <c r="Q688" s="32"/>
      <c r="R688" s="32"/>
      <c r="S688" s="32"/>
      <c r="T688" s="32"/>
      <c r="U688" s="32"/>
      <c r="V688" s="32"/>
      <c r="W688" s="32"/>
      <c r="X688" s="32"/>
      <c r="Y688" s="32"/>
      <c r="Z688" s="32"/>
    </row>
    <row r="689" spans="1:26" ht="12.75" customHeight="1" x14ac:dyDescent="0.2">
      <c r="A689" s="31"/>
      <c r="B689" s="31"/>
      <c r="C689" s="31"/>
      <c r="D689" s="31"/>
      <c r="E689" s="31"/>
      <c r="F689" s="31"/>
      <c r="G689" s="32"/>
      <c r="H689" s="32"/>
      <c r="I689" s="32"/>
      <c r="J689" s="32"/>
      <c r="K689" s="32"/>
      <c r="L689" s="32"/>
      <c r="M689" s="32"/>
      <c r="N689" s="32"/>
      <c r="O689" s="32"/>
      <c r="P689" s="32"/>
      <c r="Q689" s="32"/>
      <c r="R689" s="32"/>
      <c r="S689" s="32"/>
      <c r="T689" s="32"/>
      <c r="U689" s="32"/>
      <c r="V689" s="32"/>
      <c r="W689" s="32"/>
      <c r="X689" s="32"/>
      <c r="Y689" s="32"/>
      <c r="Z689" s="32"/>
    </row>
    <row r="690" spans="1:26" ht="12.75" customHeight="1" x14ac:dyDescent="0.2">
      <c r="A690" s="31"/>
      <c r="B690" s="31"/>
      <c r="C690" s="31"/>
      <c r="D690" s="31"/>
      <c r="E690" s="31"/>
      <c r="F690" s="31"/>
      <c r="G690" s="32"/>
      <c r="H690" s="32"/>
      <c r="I690" s="32"/>
      <c r="J690" s="32"/>
      <c r="K690" s="32"/>
      <c r="L690" s="32"/>
      <c r="M690" s="32"/>
      <c r="N690" s="32"/>
      <c r="O690" s="32"/>
      <c r="P690" s="32"/>
      <c r="Q690" s="32"/>
      <c r="R690" s="32"/>
      <c r="S690" s="32"/>
      <c r="T690" s="32"/>
      <c r="U690" s="32"/>
      <c r="V690" s="32"/>
      <c r="W690" s="32"/>
      <c r="X690" s="32"/>
      <c r="Y690" s="32"/>
      <c r="Z690" s="32"/>
    </row>
    <row r="691" spans="1:26" ht="12.75" customHeight="1" x14ac:dyDescent="0.2">
      <c r="A691" s="31"/>
      <c r="B691" s="31"/>
      <c r="C691" s="31"/>
      <c r="D691" s="31"/>
      <c r="E691" s="31"/>
      <c r="F691" s="31"/>
      <c r="G691" s="32"/>
      <c r="H691" s="32"/>
      <c r="I691" s="32"/>
      <c r="J691" s="32"/>
      <c r="K691" s="32"/>
      <c r="L691" s="32"/>
      <c r="M691" s="32"/>
      <c r="N691" s="32"/>
      <c r="O691" s="32"/>
      <c r="P691" s="32"/>
      <c r="Q691" s="32"/>
      <c r="R691" s="32"/>
      <c r="S691" s="32"/>
      <c r="T691" s="32"/>
      <c r="U691" s="32"/>
      <c r="V691" s="32"/>
      <c r="W691" s="32"/>
      <c r="X691" s="32"/>
      <c r="Y691" s="32"/>
      <c r="Z691" s="32"/>
    </row>
    <row r="692" spans="1:26" ht="12.75" customHeight="1" x14ac:dyDescent="0.2">
      <c r="A692" s="31"/>
      <c r="B692" s="31"/>
      <c r="C692" s="31"/>
      <c r="D692" s="31"/>
      <c r="E692" s="31"/>
      <c r="F692" s="31"/>
      <c r="G692" s="32"/>
      <c r="H692" s="32"/>
      <c r="I692" s="32"/>
      <c r="J692" s="32"/>
      <c r="K692" s="32"/>
      <c r="L692" s="32"/>
      <c r="M692" s="32"/>
      <c r="N692" s="32"/>
      <c r="O692" s="32"/>
      <c r="P692" s="32"/>
      <c r="Q692" s="32"/>
      <c r="R692" s="32"/>
      <c r="S692" s="32"/>
      <c r="T692" s="32"/>
      <c r="U692" s="32"/>
      <c r="V692" s="32"/>
      <c r="W692" s="32"/>
      <c r="X692" s="32"/>
      <c r="Y692" s="32"/>
      <c r="Z692" s="32"/>
    </row>
    <row r="693" spans="1:26" ht="12.75" customHeight="1" x14ac:dyDescent="0.2">
      <c r="A693" s="31"/>
      <c r="B693" s="31"/>
      <c r="C693" s="31"/>
      <c r="D693" s="31"/>
      <c r="E693" s="31"/>
      <c r="F693" s="31"/>
      <c r="G693" s="32"/>
      <c r="H693" s="32"/>
      <c r="I693" s="32"/>
      <c r="J693" s="32"/>
      <c r="K693" s="32"/>
      <c r="L693" s="32"/>
      <c r="M693" s="32"/>
      <c r="N693" s="32"/>
      <c r="O693" s="32"/>
      <c r="P693" s="32"/>
      <c r="Q693" s="32"/>
      <c r="R693" s="32"/>
      <c r="S693" s="32"/>
      <c r="T693" s="32"/>
      <c r="U693" s="32"/>
      <c r="V693" s="32"/>
      <c r="W693" s="32"/>
      <c r="X693" s="32"/>
      <c r="Y693" s="32"/>
      <c r="Z693" s="32"/>
    </row>
    <row r="694" spans="1:26" ht="12.75" customHeight="1" x14ac:dyDescent="0.2">
      <c r="A694" s="31"/>
      <c r="B694" s="31"/>
      <c r="C694" s="31"/>
      <c r="D694" s="31"/>
      <c r="E694" s="31"/>
      <c r="F694" s="31"/>
      <c r="G694" s="32"/>
      <c r="H694" s="32"/>
      <c r="I694" s="32"/>
      <c r="J694" s="32"/>
      <c r="K694" s="32"/>
      <c r="L694" s="32"/>
      <c r="M694" s="32"/>
      <c r="N694" s="32"/>
      <c r="O694" s="32"/>
      <c r="P694" s="32"/>
      <c r="Q694" s="32"/>
      <c r="R694" s="32"/>
      <c r="S694" s="32"/>
      <c r="T694" s="32"/>
      <c r="U694" s="32"/>
      <c r="V694" s="32"/>
      <c r="W694" s="32"/>
      <c r="X694" s="32"/>
      <c r="Y694" s="32"/>
      <c r="Z694" s="32"/>
    </row>
    <row r="695" spans="1:26" ht="12.75" customHeight="1" x14ac:dyDescent="0.2">
      <c r="A695" s="31"/>
      <c r="B695" s="31"/>
      <c r="C695" s="31"/>
      <c r="D695" s="31"/>
      <c r="E695" s="31"/>
      <c r="F695" s="31"/>
      <c r="G695" s="32"/>
      <c r="H695" s="32"/>
      <c r="I695" s="32"/>
      <c r="J695" s="32"/>
      <c r="K695" s="32"/>
      <c r="L695" s="32"/>
      <c r="M695" s="32"/>
      <c r="N695" s="32"/>
      <c r="O695" s="32"/>
      <c r="P695" s="32"/>
      <c r="Q695" s="32"/>
      <c r="R695" s="32"/>
      <c r="S695" s="32"/>
      <c r="T695" s="32"/>
      <c r="U695" s="32"/>
      <c r="V695" s="32"/>
      <c r="W695" s="32"/>
      <c r="X695" s="32"/>
      <c r="Y695" s="32"/>
      <c r="Z695" s="32"/>
    </row>
    <row r="696" spans="1:26" ht="12.75" customHeight="1" x14ac:dyDescent="0.2">
      <c r="A696" s="31"/>
      <c r="B696" s="31"/>
      <c r="C696" s="31"/>
      <c r="D696" s="31"/>
      <c r="E696" s="31"/>
      <c r="F696" s="31"/>
      <c r="G696" s="32"/>
      <c r="H696" s="32"/>
      <c r="I696" s="32"/>
      <c r="J696" s="32"/>
      <c r="K696" s="32"/>
      <c r="L696" s="32"/>
      <c r="M696" s="32"/>
      <c r="N696" s="32"/>
      <c r="O696" s="32"/>
      <c r="P696" s="32"/>
      <c r="Q696" s="32"/>
      <c r="R696" s="32"/>
      <c r="S696" s="32"/>
      <c r="T696" s="32"/>
      <c r="U696" s="32"/>
      <c r="V696" s="32"/>
      <c r="W696" s="32"/>
      <c r="X696" s="32"/>
      <c r="Y696" s="32"/>
      <c r="Z696" s="32"/>
    </row>
    <row r="697" spans="1:26" ht="12.75" customHeight="1" x14ac:dyDescent="0.2">
      <c r="A697" s="31"/>
      <c r="B697" s="31"/>
      <c r="C697" s="31"/>
      <c r="D697" s="31"/>
      <c r="E697" s="31"/>
      <c r="F697" s="31"/>
      <c r="G697" s="32"/>
      <c r="H697" s="32"/>
      <c r="I697" s="32"/>
      <c r="J697" s="32"/>
      <c r="K697" s="32"/>
      <c r="L697" s="32"/>
      <c r="M697" s="32"/>
      <c r="N697" s="32"/>
      <c r="O697" s="32"/>
      <c r="P697" s="32"/>
      <c r="Q697" s="32"/>
      <c r="R697" s="32"/>
      <c r="S697" s="32"/>
      <c r="T697" s="32"/>
      <c r="U697" s="32"/>
      <c r="V697" s="32"/>
      <c r="W697" s="32"/>
      <c r="X697" s="32"/>
      <c r="Y697" s="32"/>
      <c r="Z697" s="32"/>
    </row>
    <row r="698" spans="1:26" ht="12.75" customHeight="1" x14ac:dyDescent="0.2">
      <c r="A698" s="31"/>
      <c r="B698" s="31"/>
      <c r="C698" s="31"/>
      <c r="D698" s="31"/>
      <c r="E698" s="31"/>
      <c r="F698" s="31"/>
      <c r="G698" s="32"/>
      <c r="H698" s="32"/>
      <c r="I698" s="32"/>
      <c r="J698" s="32"/>
      <c r="K698" s="32"/>
      <c r="L698" s="32"/>
      <c r="M698" s="32"/>
      <c r="N698" s="32"/>
      <c r="O698" s="32"/>
      <c r="P698" s="32"/>
      <c r="Q698" s="32"/>
      <c r="R698" s="32"/>
      <c r="S698" s="32"/>
      <c r="T698" s="32"/>
      <c r="U698" s="32"/>
      <c r="V698" s="32"/>
      <c r="W698" s="32"/>
      <c r="X698" s="32"/>
      <c r="Y698" s="32"/>
      <c r="Z698" s="32"/>
    </row>
    <row r="699" spans="1:26" ht="12.75" customHeight="1" x14ac:dyDescent="0.2">
      <c r="A699" s="31"/>
      <c r="B699" s="31"/>
      <c r="C699" s="31"/>
      <c r="D699" s="31"/>
      <c r="E699" s="31"/>
      <c r="F699" s="31"/>
      <c r="G699" s="32"/>
      <c r="H699" s="32"/>
      <c r="I699" s="32"/>
      <c r="J699" s="32"/>
      <c r="K699" s="32"/>
      <c r="L699" s="32"/>
      <c r="M699" s="32"/>
      <c r="N699" s="32"/>
      <c r="O699" s="32"/>
      <c r="P699" s="32"/>
      <c r="Q699" s="32"/>
      <c r="R699" s="32"/>
      <c r="S699" s="32"/>
      <c r="T699" s="32"/>
      <c r="U699" s="32"/>
      <c r="V699" s="32"/>
      <c r="W699" s="32"/>
      <c r="X699" s="32"/>
      <c r="Y699" s="32"/>
      <c r="Z699" s="32"/>
    </row>
    <row r="700" spans="1:26" ht="12.75" customHeight="1" x14ac:dyDescent="0.2">
      <c r="A700" s="31"/>
      <c r="B700" s="31"/>
      <c r="C700" s="31"/>
      <c r="D700" s="31"/>
      <c r="E700" s="31"/>
      <c r="F700" s="31"/>
      <c r="G700" s="32"/>
      <c r="H700" s="32"/>
      <c r="I700" s="32"/>
      <c r="J700" s="32"/>
      <c r="K700" s="32"/>
      <c r="L700" s="32"/>
      <c r="M700" s="32"/>
      <c r="N700" s="32"/>
      <c r="O700" s="32"/>
      <c r="P700" s="32"/>
      <c r="Q700" s="32"/>
      <c r="R700" s="32"/>
      <c r="S700" s="32"/>
      <c r="T700" s="32"/>
      <c r="U700" s="32"/>
      <c r="V700" s="32"/>
      <c r="W700" s="32"/>
      <c r="X700" s="32"/>
      <c r="Y700" s="32"/>
      <c r="Z700" s="32"/>
    </row>
    <row r="701" spans="1:26" ht="12.75" customHeight="1" x14ac:dyDescent="0.2">
      <c r="A701" s="31"/>
      <c r="B701" s="31"/>
      <c r="C701" s="31"/>
      <c r="D701" s="31"/>
      <c r="E701" s="31"/>
      <c r="F701" s="31"/>
      <c r="G701" s="32"/>
      <c r="H701" s="32"/>
      <c r="I701" s="32"/>
      <c r="J701" s="32"/>
      <c r="K701" s="32"/>
      <c r="L701" s="32"/>
      <c r="M701" s="32"/>
      <c r="N701" s="32"/>
      <c r="O701" s="32"/>
      <c r="P701" s="32"/>
      <c r="Q701" s="32"/>
      <c r="R701" s="32"/>
      <c r="S701" s="32"/>
      <c r="T701" s="32"/>
      <c r="U701" s="32"/>
      <c r="V701" s="32"/>
      <c r="W701" s="32"/>
      <c r="X701" s="32"/>
      <c r="Y701" s="32"/>
      <c r="Z701" s="32"/>
    </row>
    <row r="702" spans="1:26" ht="12.75" customHeight="1" x14ac:dyDescent="0.2">
      <c r="A702" s="31"/>
      <c r="B702" s="31"/>
      <c r="C702" s="31"/>
      <c r="D702" s="31"/>
      <c r="E702" s="31"/>
      <c r="F702" s="31"/>
      <c r="G702" s="32"/>
      <c r="H702" s="32"/>
      <c r="I702" s="32"/>
      <c r="J702" s="32"/>
      <c r="K702" s="32"/>
      <c r="L702" s="32"/>
      <c r="M702" s="32"/>
      <c r="N702" s="32"/>
      <c r="O702" s="32"/>
      <c r="P702" s="32"/>
      <c r="Q702" s="32"/>
      <c r="R702" s="32"/>
      <c r="S702" s="32"/>
      <c r="T702" s="32"/>
      <c r="U702" s="32"/>
      <c r="V702" s="32"/>
      <c r="W702" s="32"/>
      <c r="X702" s="32"/>
      <c r="Y702" s="32"/>
      <c r="Z702" s="32"/>
    </row>
    <row r="703" spans="1:26" ht="12.75" customHeight="1" x14ac:dyDescent="0.2">
      <c r="A703" s="31"/>
      <c r="B703" s="31"/>
      <c r="C703" s="31"/>
      <c r="D703" s="31"/>
      <c r="E703" s="31"/>
      <c r="F703" s="31"/>
      <c r="G703" s="32"/>
      <c r="H703" s="32"/>
      <c r="I703" s="32"/>
      <c r="J703" s="32"/>
      <c r="K703" s="32"/>
      <c r="L703" s="32"/>
      <c r="M703" s="32"/>
      <c r="N703" s="32"/>
      <c r="O703" s="32"/>
      <c r="P703" s="32"/>
      <c r="Q703" s="32"/>
      <c r="R703" s="32"/>
      <c r="S703" s="32"/>
      <c r="T703" s="32"/>
      <c r="U703" s="32"/>
      <c r="V703" s="32"/>
      <c r="W703" s="32"/>
      <c r="X703" s="32"/>
      <c r="Y703" s="32"/>
      <c r="Z703" s="32"/>
    </row>
    <row r="704" spans="1:26" ht="12.75" customHeight="1" x14ac:dyDescent="0.2">
      <c r="A704" s="31"/>
      <c r="B704" s="31"/>
      <c r="C704" s="31"/>
      <c r="D704" s="31"/>
      <c r="E704" s="31"/>
      <c r="F704" s="31"/>
      <c r="G704" s="32"/>
      <c r="H704" s="32"/>
      <c r="I704" s="32"/>
      <c r="J704" s="32"/>
      <c r="K704" s="32"/>
      <c r="L704" s="32"/>
      <c r="M704" s="32"/>
      <c r="N704" s="32"/>
      <c r="O704" s="32"/>
      <c r="P704" s="32"/>
      <c r="Q704" s="32"/>
      <c r="R704" s="32"/>
      <c r="S704" s="32"/>
      <c r="T704" s="32"/>
      <c r="U704" s="32"/>
      <c r="V704" s="32"/>
      <c r="W704" s="32"/>
      <c r="X704" s="32"/>
      <c r="Y704" s="32"/>
      <c r="Z704" s="32"/>
    </row>
    <row r="705" spans="1:26" ht="12.75" customHeight="1" x14ac:dyDescent="0.2">
      <c r="A705" s="31"/>
      <c r="B705" s="31"/>
      <c r="C705" s="31"/>
      <c r="D705" s="31"/>
      <c r="E705" s="31"/>
      <c r="F705" s="31"/>
      <c r="G705" s="32"/>
      <c r="H705" s="32"/>
      <c r="I705" s="32"/>
      <c r="J705" s="32"/>
      <c r="K705" s="32"/>
      <c r="L705" s="32"/>
      <c r="M705" s="32"/>
      <c r="N705" s="32"/>
      <c r="O705" s="32"/>
      <c r="P705" s="32"/>
      <c r="Q705" s="32"/>
      <c r="R705" s="32"/>
      <c r="S705" s="32"/>
      <c r="T705" s="32"/>
      <c r="U705" s="32"/>
      <c r="V705" s="32"/>
      <c r="W705" s="32"/>
      <c r="X705" s="32"/>
      <c r="Y705" s="32"/>
      <c r="Z705" s="32"/>
    </row>
    <row r="706" spans="1:26" ht="12.75" customHeight="1" x14ac:dyDescent="0.2">
      <c r="A706" s="31"/>
      <c r="B706" s="31"/>
      <c r="C706" s="31"/>
      <c r="D706" s="31"/>
      <c r="E706" s="31"/>
      <c r="F706" s="31"/>
      <c r="G706" s="32"/>
      <c r="H706" s="32"/>
      <c r="I706" s="32"/>
      <c r="J706" s="32"/>
      <c r="K706" s="32"/>
      <c r="L706" s="32"/>
      <c r="M706" s="32"/>
      <c r="N706" s="32"/>
      <c r="O706" s="32"/>
      <c r="P706" s="32"/>
      <c r="Q706" s="32"/>
      <c r="R706" s="32"/>
      <c r="S706" s="32"/>
      <c r="T706" s="32"/>
      <c r="U706" s="32"/>
      <c r="V706" s="32"/>
      <c r="W706" s="32"/>
      <c r="X706" s="32"/>
      <c r="Y706" s="32"/>
      <c r="Z706" s="32"/>
    </row>
    <row r="707" spans="1:26" ht="12.75" customHeight="1" x14ac:dyDescent="0.2">
      <c r="A707" s="31"/>
      <c r="B707" s="31"/>
      <c r="C707" s="31"/>
      <c r="D707" s="31"/>
      <c r="E707" s="31"/>
      <c r="F707" s="31"/>
      <c r="G707" s="32"/>
      <c r="H707" s="32"/>
      <c r="I707" s="32"/>
      <c r="J707" s="32"/>
      <c r="K707" s="32"/>
      <c r="L707" s="32"/>
      <c r="M707" s="32"/>
      <c r="N707" s="32"/>
      <c r="O707" s="32"/>
      <c r="P707" s="32"/>
      <c r="Q707" s="32"/>
      <c r="R707" s="32"/>
      <c r="S707" s="32"/>
      <c r="T707" s="32"/>
      <c r="U707" s="32"/>
      <c r="V707" s="32"/>
      <c r="W707" s="32"/>
      <c r="X707" s="32"/>
      <c r="Y707" s="32"/>
      <c r="Z707" s="32"/>
    </row>
    <row r="708" spans="1:26" ht="12.75" customHeight="1" x14ac:dyDescent="0.2">
      <c r="A708" s="31"/>
      <c r="B708" s="31"/>
      <c r="C708" s="31"/>
      <c r="D708" s="31"/>
      <c r="E708" s="31"/>
      <c r="F708" s="31"/>
      <c r="G708" s="32"/>
      <c r="H708" s="32"/>
      <c r="I708" s="32"/>
      <c r="J708" s="32"/>
      <c r="K708" s="32"/>
      <c r="L708" s="32"/>
      <c r="M708" s="32"/>
      <c r="N708" s="32"/>
      <c r="O708" s="32"/>
      <c r="P708" s="32"/>
      <c r="Q708" s="32"/>
      <c r="R708" s="32"/>
      <c r="S708" s="32"/>
      <c r="T708" s="32"/>
      <c r="U708" s="32"/>
      <c r="V708" s="32"/>
      <c r="W708" s="32"/>
      <c r="X708" s="32"/>
      <c r="Y708" s="32"/>
      <c r="Z708" s="32"/>
    </row>
    <row r="709" spans="1:26" ht="12.75" customHeight="1" x14ac:dyDescent="0.2">
      <c r="A709" s="31"/>
      <c r="B709" s="31"/>
      <c r="C709" s="31"/>
      <c r="D709" s="31"/>
      <c r="E709" s="31"/>
      <c r="F709" s="31"/>
      <c r="G709" s="32"/>
      <c r="H709" s="32"/>
      <c r="I709" s="32"/>
      <c r="J709" s="32"/>
      <c r="K709" s="32"/>
      <c r="L709" s="32"/>
      <c r="M709" s="32"/>
      <c r="N709" s="32"/>
      <c r="O709" s="32"/>
      <c r="P709" s="32"/>
      <c r="Q709" s="32"/>
      <c r="R709" s="32"/>
      <c r="S709" s="32"/>
      <c r="T709" s="32"/>
      <c r="U709" s="32"/>
      <c r="V709" s="32"/>
      <c r="W709" s="32"/>
      <c r="X709" s="32"/>
      <c r="Y709" s="32"/>
      <c r="Z709" s="32"/>
    </row>
    <row r="710" spans="1:26" ht="12.75" customHeight="1" x14ac:dyDescent="0.2">
      <c r="A710" s="31"/>
      <c r="B710" s="31"/>
      <c r="C710" s="31"/>
      <c r="D710" s="31"/>
      <c r="E710" s="31"/>
      <c r="F710" s="31"/>
      <c r="G710" s="32"/>
      <c r="H710" s="32"/>
      <c r="I710" s="32"/>
      <c r="J710" s="32"/>
      <c r="K710" s="32"/>
      <c r="L710" s="32"/>
      <c r="M710" s="32"/>
      <c r="N710" s="32"/>
      <c r="O710" s="32"/>
      <c r="P710" s="32"/>
      <c r="Q710" s="32"/>
      <c r="R710" s="32"/>
      <c r="S710" s="32"/>
      <c r="T710" s="32"/>
      <c r="U710" s="32"/>
      <c r="V710" s="32"/>
      <c r="W710" s="32"/>
      <c r="X710" s="32"/>
      <c r="Y710" s="32"/>
      <c r="Z710" s="32"/>
    </row>
    <row r="711" spans="1:26" ht="12.75" customHeight="1" x14ac:dyDescent="0.2">
      <c r="A711" s="31"/>
      <c r="B711" s="31"/>
      <c r="C711" s="31"/>
      <c r="D711" s="31"/>
      <c r="E711" s="31"/>
      <c r="F711" s="31"/>
      <c r="G711" s="32"/>
      <c r="H711" s="32"/>
      <c r="I711" s="32"/>
      <c r="J711" s="32"/>
      <c r="K711" s="32"/>
      <c r="L711" s="32"/>
      <c r="M711" s="32"/>
      <c r="N711" s="32"/>
      <c r="O711" s="32"/>
      <c r="P711" s="32"/>
      <c r="Q711" s="32"/>
      <c r="R711" s="32"/>
      <c r="S711" s="32"/>
      <c r="T711" s="32"/>
      <c r="U711" s="32"/>
      <c r="V711" s="32"/>
      <c r="W711" s="32"/>
      <c r="X711" s="32"/>
      <c r="Y711" s="32"/>
      <c r="Z711" s="32"/>
    </row>
    <row r="712" spans="1:26" ht="12.75" customHeight="1" x14ac:dyDescent="0.2">
      <c r="A712" s="31"/>
      <c r="B712" s="31"/>
      <c r="C712" s="31"/>
      <c r="D712" s="31"/>
      <c r="E712" s="31"/>
      <c r="F712" s="31"/>
      <c r="G712" s="32"/>
      <c r="H712" s="32"/>
      <c r="I712" s="32"/>
      <c r="J712" s="32"/>
      <c r="K712" s="32"/>
      <c r="L712" s="32"/>
      <c r="M712" s="32"/>
      <c r="N712" s="32"/>
      <c r="O712" s="32"/>
      <c r="P712" s="32"/>
      <c r="Q712" s="32"/>
      <c r="R712" s="32"/>
      <c r="S712" s="32"/>
      <c r="T712" s="32"/>
      <c r="U712" s="32"/>
      <c r="V712" s="32"/>
      <c r="W712" s="32"/>
      <c r="X712" s="32"/>
      <c r="Y712" s="32"/>
      <c r="Z712" s="32"/>
    </row>
    <row r="713" spans="1:26" ht="12.75" customHeight="1" x14ac:dyDescent="0.2">
      <c r="A713" s="31"/>
      <c r="B713" s="31"/>
      <c r="C713" s="31"/>
      <c r="D713" s="31"/>
      <c r="E713" s="31"/>
      <c r="F713" s="31"/>
      <c r="G713" s="32"/>
      <c r="H713" s="32"/>
      <c r="I713" s="32"/>
      <c r="J713" s="32"/>
      <c r="K713" s="32"/>
      <c r="L713" s="32"/>
      <c r="M713" s="32"/>
      <c r="N713" s="32"/>
      <c r="O713" s="32"/>
      <c r="P713" s="32"/>
      <c r="Q713" s="32"/>
      <c r="R713" s="32"/>
      <c r="S713" s="32"/>
      <c r="T713" s="32"/>
      <c r="U713" s="32"/>
      <c r="V713" s="32"/>
      <c r="W713" s="32"/>
      <c r="X713" s="32"/>
      <c r="Y713" s="32"/>
      <c r="Z713" s="32"/>
    </row>
    <row r="714" spans="1:26" ht="12.75" customHeight="1" x14ac:dyDescent="0.2">
      <c r="A714" s="31"/>
      <c r="B714" s="31"/>
      <c r="C714" s="31"/>
      <c r="D714" s="31"/>
      <c r="E714" s="31"/>
      <c r="F714" s="31"/>
      <c r="G714" s="32"/>
      <c r="H714" s="32"/>
      <c r="I714" s="32"/>
      <c r="J714" s="32"/>
      <c r="K714" s="32"/>
      <c r="L714" s="32"/>
      <c r="M714" s="32"/>
      <c r="N714" s="32"/>
      <c r="O714" s="32"/>
      <c r="P714" s="32"/>
      <c r="Q714" s="32"/>
      <c r="R714" s="32"/>
      <c r="S714" s="32"/>
      <c r="T714" s="32"/>
      <c r="U714" s="32"/>
      <c r="V714" s="32"/>
      <c r="W714" s="32"/>
      <c r="X714" s="32"/>
      <c r="Y714" s="32"/>
      <c r="Z714" s="32"/>
    </row>
    <row r="715" spans="1:26" ht="12.75" customHeight="1" x14ac:dyDescent="0.2">
      <c r="A715" s="31"/>
      <c r="B715" s="31"/>
      <c r="C715" s="31"/>
      <c r="D715" s="31"/>
      <c r="E715" s="31"/>
      <c r="F715" s="31"/>
      <c r="G715" s="32"/>
      <c r="H715" s="32"/>
      <c r="I715" s="32"/>
      <c r="J715" s="32"/>
      <c r="K715" s="32"/>
      <c r="L715" s="32"/>
      <c r="M715" s="32"/>
      <c r="N715" s="32"/>
      <c r="O715" s="32"/>
      <c r="P715" s="32"/>
      <c r="Q715" s="32"/>
      <c r="R715" s="32"/>
      <c r="S715" s="32"/>
      <c r="T715" s="32"/>
      <c r="U715" s="32"/>
      <c r="V715" s="32"/>
      <c r="W715" s="32"/>
      <c r="X715" s="32"/>
      <c r="Y715" s="32"/>
      <c r="Z715" s="32"/>
    </row>
    <row r="716" spans="1:26" ht="12.75" customHeight="1" x14ac:dyDescent="0.2">
      <c r="A716" s="31"/>
      <c r="B716" s="31"/>
      <c r="C716" s="31"/>
      <c r="D716" s="31"/>
      <c r="E716" s="31"/>
      <c r="F716" s="31"/>
      <c r="G716" s="32"/>
      <c r="H716" s="32"/>
      <c r="I716" s="32"/>
      <c r="J716" s="32"/>
      <c r="K716" s="32"/>
      <c r="L716" s="32"/>
      <c r="M716" s="32"/>
      <c r="N716" s="32"/>
      <c r="O716" s="32"/>
      <c r="P716" s="32"/>
      <c r="Q716" s="32"/>
      <c r="R716" s="32"/>
      <c r="S716" s="32"/>
      <c r="T716" s="32"/>
      <c r="U716" s="32"/>
      <c r="V716" s="32"/>
      <c r="W716" s="32"/>
      <c r="X716" s="32"/>
      <c r="Y716" s="32"/>
      <c r="Z716" s="32"/>
    </row>
    <row r="717" spans="1:26" ht="12.75" customHeight="1" x14ac:dyDescent="0.2">
      <c r="A717" s="31"/>
      <c r="B717" s="31"/>
      <c r="C717" s="31"/>
      <c r="D717" s="31"/>
      <c r="E717" s="31"/>
      <c r="F717" s="31"/>
      <c r="G717" s="32"/>
      <c r="H717" s="32"/>
      <c r="I717" s="32"/>
      <c r="J717" s="32"/>
      <c r="K717" s="32"/>
      <c r="L717" s="32"/>
      <c r="M717" s="32"/>
      <c r="N717" s="32"/>
      <c r="O717" s="32"/>
      <c r="P717" s="32"/>
      <c r="Q717" s="32"/>
      <c r="R717" s="32"/>
      <c r="S717" s="32"/>
      <c r="T717" s="32"/>
      <c r="U717" s="32"/>
      <c r="V717" s="32"/>
      <c r="W717" s="32"/>
      <c r="X717" s="32"/>
      <c r="Y717" s="32"/>
      <c r="Z717" s="32"/>
    </row>
    <row r="718" spans="1:26" ht="12.75" customHeight="1" x14ac:dyDescent="0.2">
      <c r="A718" s="31"/>
      <c r="B718" s="31"/>
      <c r="C718" s="31"/>
      <c r="D718" s="31"/>
      <c r="E718" s="31"/>
      <c r="F718" s="31"/>
      <c r="G718" s="32"/>
      <c r="H718" s="32"/>
      <c r="I718" s="32"/>
      <c r="J718" s="32"/>
      <c r="K718" s="32"/>
      <c r="L718" s="32"/>
      <c r="M718" s="32"/>
      <c r="N718" s="32"/>
      <c r="O718" s="32"/>
      <c r="P718" s="32"/>
      <c r="Q718" s="32"/>
      <c r="R718" s="32"/>
      <c r="S718" s="32"/>
      <c r="T718" s="32"/>
      <c r="U718" s="32"/>
      <c r="V718" s="32"/>
      <c r="W718" s="32"/>
      <c r="X718" s="32"/>
      <c r="Y718" s="32"/>
      <c r="Z718" s="32"/>
    </row>
    <row r="719" spans="1:26" ht="12.75" customHeight="1" x14ac:dyDescent="0.2">
      <c r="A719" s="31"/>
      <c r="B719" s="31"/>
      <c r="C719" s="31"/>
      <c r="D719" s="31"/>
      <c r="E719" s="31"/>
      <c r="F719" s="31"/>
      <c r="G719" s="32"/>
      <c r="H719" s="32"/>
      <c r="I719" s="32"/>
      <c r="J719" s="32"/>
      <c r="K719" s="32"/>
      <c r="L719" s="32"/>
      <c r="M719" s="32"/>
      <c r="N719" s="32"/>
      <c r="O719" s="32"/>
      <c r="P719" s="32"/>
      <c r="Q719" s="32"/>
      <c r="R719" s="32"/>
      <c r="S719" s="32"/>
      <c r="T719" s="32"/>
      <c r="U719" s="32"/>
      <c r="V719" s="32"/>
      <c r="W719" s="32"/>
      <c r="X719" s="32"/>
      <c r="Y719" s="32"/>
      <c r="Z719" s="32"/>
    </row>
    <row r="720" spans="1:26" ht="12.75" customHeight="1" x14ac:dyDescent="0.2">
      <c r="A720" s="31"/>
      <c r="B720" s="31"/>
      <c r="C720" s="31"/>
      <c r="D720" s="31"/>
      <c r="E720" s="31"/>
      <c r="F720" s="31"/>
      <c r="G720" s="32"/>
      <c r="H720" s="32"/>
      <c r="I720" s="32"/>
      <c r="J720" s="32"/>
      <c r="K720" s="32"/>
      <c r="L720" s="32"/>
      <c r="M720" s="32"/>
      <c r="N720" s="32"/>
      <c r="O720" s="32"/>
      <c r="P720" s="32"/>
      <c r="Q720" s="32"/>
      <c r="R720" s="32"/>
      <c r="S720" s="32"/>
      <c r="T720" s="32"/>
      <c r="U720" s="32"/>
      <c r="V720" s="32"/>
      <c r="W720" s="32"/>
      <c r="X720" s="32"/>
      <c r="Y720" s="32"/>
      <c r="Z720" s="32"/>
    </row>
    <row r="721" spans="1:26" ht="12.75" customHeight="1" x14ac:dyDescent="0.2">
      <c r="A721" s="31"/>
      <c r="B721" s="31"/>
      <c r="C721" s="31"/>
      <c r="D721" s="31"/>
      <c r="E721" s="31"/>
      <c r="F721" s="31"/>
      <c r="G721" s="32"/>
      <c r="H721" s="32"/>
      <c r="I721" s="32"/>
      <c r="J721" s="32"/>
      <c r="K721" s="32"/>
      <c r="L721" s="32"/>
      <c r="M721" s="32"/>
      <c r="N721" s="32"/>
      <c r="O721" s="32"/>
      <c r="P721" s="32"/>
      <c r="Q721" s="32"/>
      <c r="R721" s="32"/>
      <c r="S721" s="32"/>
      <c r="T721" s="32"/>
      <c r="U721" s="32"/>
      <c r="V721" s="32"/>
      <c r="W721" s="32"/>
      <c r="X721" s="32"/>
      <c r="Y721" s="32"/>
      <c r="Z721" s="32"/>
    </row>
    <row r="722" spans="1:26" ht="12.75" customHeight="1" x14ac:dyDescent="0.2">
      <c r="A722" s="31"/>
      <c r="B722" s="31"/>
      <c r="C722" s="31"/>
      <c r="D722" s="31"/>
      <c r="E722" s="31"/>
      <c r="F722" s="31"/>
      <c r="G722" s="32"/>
      <c r="H722" s="32"/>
      <c r="I722" s="32"/>
      <c r="J722" s="32"/>
      <c r="K722" s="32"/>
      <c r="L722" s="32"/>
      <c r="M722" s="32"/>
      <c r="N722" s="32"/>
      <c r="O722" s="32"/>
      <c r="P722" s="32"/>
      <c r="Q722" s="32"/>
      <c r="R722" s="32"/>
      <c r="S722" s="32"/>
      <c r="T722" s="32"/>
      <c r="U722" s="32"/>
      <c r="V722" s="32"/>
      <c r="W722" s="32"/>
      <c r="X722" s="32"/>
      <c r="Y722" s="32"/>
      <c r="Z722" s="32"/>
    </row>
    <row r="723" spans="1:26" ht="12.75" customHeight="1" x14ac:dyDescent="0.2">
      <c r="A723" s="31"/>
      <c r="B723" s="31"/>
      <c r="C723" s="31"/>
      <c r="D723" s="31"/>
      <c r="E723" s="31"/>
      <c r="F723" s="31"/>
      <c r="G723" s="32"/>
      <c r="H723" s="32"/>
      <c r="I723" s="32"/>
      <c r="J723" s="32"/>
      <c r="K723" s="32"/>
      <c r="L723" s="32"/>
      <c r="M723" s="32"/>
      <c r="N723" s="32"/>
      <c r="O723" s="32"/>
      <c r="P723" s="32"/>
      <c r="Q723" s="32"/>
      <c r="R723" s="32"/>
      <c r="S723" s="32"/>
      <c r="T723" s="32"/>
      <c r="U723" s="32"/>
      <c r="V723" s="32"/>
      <c r="W723" s="32"/>
      <c r="X723" s="32"/>
      <c r="Y723" s="32"/>
      <c r="Z723" s="32"/>
    </row>
    <row r="724" spans="1:26" ht="12.75" customHeight="1" x14ac:dyDescent="0.2">
      <c r="A724" s="31"/>
      <c r="B724" s="31"/>
      <c r="C724" s="31"/>
      <c r="D724" s="31"/>
      <c r="E724" s="31"/>
      <c r="F724" s="31"/>
      <c r="G724" s="32"/>
      <c r="H724" s="32"/>
      <c r="I724" s="32"/>
      <c r="J724" s="32"/>
      <c r="K724" s="32"/>
      <c r="L724" s="32"/>
      <c r="M724" s="32"/>
      <c r="N724" s="32"/>
      <c r="O724" s="32"/>
      <c r="P724" s="32"/>
      <c r="Q724" s="32"/>
      <c r="R724" s="32"/>
      <c r="S724" s="32"/>
      <c r="T724" s="32"/>
      <c r="U724" s="32"/>
      <c r="V724" s="32"/>
      <c r="W724" s="32"/>
      <c r="X724" s="32"/>
      <c r="Y724" s="32"/>
      <c r="Z724" s="32"/>
    </row>
    <row r="725" spans="1:26" ht="12.75" customHeight="1" x14ac:dyDescent="0.2">
      <c r="A725" s="31"/>
      <c r="B725" s="31"/>
      <c r="C725" s="31"/>
      <c r="D725" s="31"/>
      <c r="E725" s="31"/>
      <c r="F725" s="31"/>
      <c r="G725" s="32"/>
      <c r="H725" s="32"/>
      <c r="I725" s="32"/>
      <c r="J725" s="32"/>
      <c r="K725" s="32"/>
      <c r="L725" s="32"/>
      <c r="M725" s="32"/>
      <c r="N725" s="32"/>
      <c r="O725" s="32"/>
      <c r="P725" s="32"/>
      <c r="Q725" s="32"/>
      <c r="R725" s="32"/>
      <c r="S725" s="32"/>
      <c r="T725" s="32"/>
      <c r="U725" s="32"/>
      <c r="V725" s="32"/>
      <c r="W725" s="32"/>
      <c r="X725" s="32"/>
      <c r="Y725" s="32"/>
      <c r="Z725" s="32"/>
    </row>
    <row r="726" spans="1:26" ht="12.75" customHeight="1" x14ac:dyDescent="0.2">
      <c r="A726" s="31"/>
      <c r="B726" s="31"/>
      <c r="C726" s="31"/>
      <c r="D726" s="31"/>
      <c r="E726" s="31"/>
      <c r="F726" s="31"/>
      <c r="G726" s="32"/>
      <c r="H726" s="32"/>
      <c r="I726" s="32"/>
      <c r="J726" s="32"/>
      <c r="K726" s="32"/>
      <c r="L726" s="32"/>
      <c r="M726" s="32"/>
      <c r="N726" s="32"/>
      <c r="O726" s="32"/>
      <c r="P726" s="32"/>
      <c r="Q726" s="32"/>
      <c r="R726" s="32"/>
      <c r="S726" s="32"/>
      <c r="T726" s="32"/>
      <c r="U726" s="32"/>
      <c r="V726" s="32"/>
      <c r="W726" s="32"/>
      <c r="X726" s="32"/>
      <c r="Y726" s="32"/>
      <c r="Z726" s="32"/>
    </row>
    <row r="727" spans="1:26" ht="12.75" customHeight="1" x14ac:dyDescent="0.2">
      <c r="A727" s="31"/>
      <c r="B727" s="31"/>
      <c r="C727" s="31"/>
      <c r="D727" s="31"/>
      <c r="E727" s="31"/>
      <c r="F727" s="31"/>
      <c r="G727" s="32"/>
      <c r="H727" s="32"/>
      <c r="I727" s="32"/>
      <c r="J727" s="32"/>
      <c r="K727" s="32"/>
      <c r="L727" s="32"/>
      <c r="M727" s="32"/>
      <c r="N727" s="32"/>
      <c r="O727" s="32"/>
      <c r="P727" s="32"/>
      <c r="Q727" s="32"/>
      <c r="R727" s="32"/>
      <c r="S727" s="32"/>
      <c r="T727" s="32"/>
      <c r="U727" s="32"/>
      <c r="V727" s="32"/>
      <c r="W727" s="32"/>
      <c r="X727" s="32"/>
      <c r="Y727" s="32"/>
      <c r="Z727" s="32"/>
    </row>
    <row r="728" spans="1:26" ht="12.75" customHeight="1" x14ac:dyDescent="0.2">
      <c r="A728" s="31"/>
      <c r="B728" s="31"/>
      <c r="C728" s="31"/>
      <c r="D728" s="31"/>
      <c r="E728" s="31"/>
      <c r="F728" s="31"/>
      <c r="G728" s="32"/>
      <c r="H728" s="32"/>
      <c r="I728" s="32"/>
      <c r="J728" s="32"/>
      <c r="K728" s="32"/>
      <c r="L728" s="32"/>
      <c r="M728" s="32"/>
      <c r="N728" s="32"/>
      <c r="O728" s="32"/>
      <c r="P728" s="32"/>
      <c r="Q728" s="32"/>
      <c r="R728" s="32"/>
      <c r="S728" s="32"/>
      <c r="T728" s="32"/>
      <c r="U728" s="32"/>
      <c r="V728" s="32"/>
      <c r="W728" s="32"/>
      <c r="X728" s="32"/>
      <c r="Y728" s="32"/>
      <c r="Z728" s="32"/>
    </row>
    <row r="729" spans="1:26" ht="12.75" customHeight="1" x14ac:dyDescent="0.2">
      <c r="A729" s="31"/>
      <c r="B729" s="31"/>
      <c r="C729" s="31"/>
      <c r="D729" s="31"/>
      <c r="E729" s="31"/>
      <c r="F729" s="31"/>
      <c r="G729" s="32"/>
      <c r="H729" s="32"/>
      <c r="I729" s="32"/>
      <c r="J729" s="32"/>
      <c r="K729" s="32"/>
      <c r="L729" s="32"/>
      <c r="M729" s="32"/>
      <c r="N729" s="32"/>
      <c r="O729" s="32"/>
      <c r="P729" s="32"/>
      <c r="Q729" s="32"/>
      <c r="R729" s="32"/>
      <c r="S729" s="32"/>
      <c r="T729" s="32"/>
      <c r="U729" s="32"/>
      <c r="V729" s="32"/>
      <c r="W729" s="32"/>
      <c r="X729" s="32"/>
      <c r="Y729" s="32"/>
      <c r="Z729" s="32"/>
    </row>
    <row r="730" spans="1:26" ht="12.75" customHeight="1" x14ac:dyDescent="0.2">
      <c r="A730" s="31"/>
      <c r="B730" s="31"/>
      <c r="C730" s="31"/>
      <c r="D730" s="31"/>
      <c r="E730" s="31"/>
      <c r="F730" s="31"/>
      <c r="G730" s="32"/>
      <c r="H730" s="32"/>
      <c r="I730" s="32"/>
      <c r="J730" s="32"/>
      <c r="K730" s="32"/>
      <c r="L730" s="32"/>
      <c r="M730" s="32"/>
      <c r="N730" s="32"/>
      <c r="O730" s="32"/>
      <c r="P730" s="32"/>
      <c r="Q730" s="32"/>
      <c r="R730" s="32"/>
      <c r="S730" s="32"/>
      <c r="T730" s="32"/>
      <c r="U730" s="32"/>
      <c r="V730" s="32"/>
      <c r="W730" s="32"/>
      <c r="X730" s="32"/>
      <c r="Y730" s="32"/>
      <c r="Z730" s="32"/>
    </row>
    <row r="731" spans="1:26" ht="12.75" customHeight="1" x14ac:dyDescent="0.2">
      <c r="A731" s="31"/>
      <c r="B731" s="31"/>
      <c r="C731" s="31"/>
      <c r="D731" s="31"/>
      <c r="E731" s="31"/>
      <c r="F731" s="31"/>
      <c r="G731" s="32"/>
      <c r="H731" s="32"/>
      <c r="I731" s="32"/>
      <c r="J731" s="32"/>
      <c r="K731" s="32"/>
      <c r="L731" s="32"/>
      <c r="M731" s="32"/>
      <c r="N731" s="32"/>
      <c r="O731" s="32"/>
      <c r="P731" s="32"/>
      <c r="Q731" s="32"/>
      <c r="R731" s="32"/>
      <c r="S731" s="32"/>
      <c r="T731" s="32"/>
      <c r="U731" s="32"/>
      <c r="V731" s="32"/>
      <c r="W731" s="32"/>
      <c r="X731" s="32"/>
      <c r="Y731" s="32"/>
      <c r="Z731" s="32"/>
    </row>
    <row r="732" spans="1:26" ht="12.75" customHeight="1" x14ac:dyDescent="0.2">
      <c r="A732" s="31"/>
      <c r="B732" s="31"/>
      <c r="C732" s="31"/>
      <c r="D732" s="31"/>
      <c r="E732" s="31"/>
      <c r="F732" s="31"/>
      <c r="G732" s="32"/>
      <c r="H732" s="32"/>
      <c r="I732" s="32"/>
      <c r="J732" s="32"/>
      <c r="K732" s="32"/>
      <c r="L732" s="32"/>
      <c r="M732" s="32"/>
      <c r="N732" s="32"/>
      <c r="O732" s="32"/>
      <c r="P732" s="32"/>
      <c r="Q732" s="32"/>
      <c r="R732" s="32"/>
      <c r="S732" s="32"/>
      <c r="T732" s="32"/>
      <c r="U732" s="32"/>
      <c r="V732" s="32"/>
      <c r="W732" s="32"/>
      <c r="X732" s="32"/>
      <c r="Y732" s="32"/>
      <c r="Z732" s="32"/>
    </row>
    <row r="733" spans="1:26" ht="12.75" customHeight="1" x14ac:dyDescent="0.2">
      <c r="A733" s="31"/>
      <c r="B733" s="31"/>
      <c r="C733" s="31"/>
      <c r="D733" s="31"/>
      <c r="E733" s="31"/>
      <c r="F733" s="31"/>
      <c r="G733" s="32"/>
      <c r="H733" s="32"/>
      <c r="I733" s="32"/>
      <c r="J733" s="32"/>
      <c r="K733" s="32"/>
      <c r="L733" s="32"/>
      <c r="M733" s="32"/>
      <c r="N733" s="32"/>
      <c r="O733" s="32"/>
      <c r="P733" s="32"/>
      <c r="Q733" s="32"/>
      <c r="R733" s="32"/>
      <c r="S733" s="32"/>
      <c r="T733" s="32"/>
      <c r="U733" s="32"/>
      <c r="V733" s="32"/>
      <c r="W733" s="32"/>
      <c r="X733" s="32"/>
      <c r="Y733" s="32"/>
      <c r="Z733" s="32"/>
    </row>
    <row r="734" spans="1:26" ht="12.75" customHeight="1" x14ac:dyDescent="0.2">
      <c r="A734" s="31"/>
      <c r="B734" s="31"/>
      <c r="C734" s="31"/>
      <c r="D734" s="31"/>
      <c r="E734" s="31"/>
      <c r="F734" s="31"/>
      <c r="G734" s="32"/>
      <c r="H734" s="32"/>
      <c r="I734" s="32"/>
      <c r="J734" s="32"/>
      <c r="K734" s="32"/>
      <c r="L734" s="32"/>
      <c r="M734" s="32"/>
      <c r="N734" s="32"/>
      <c r="O734" s="32"/>
      <c r="P734" s="32"/>
      <c r="Q734" s="32"/>
      <c r="R734" s="32"/>
      <c r="S734" s="32"/>
      <c r="T734" s="32"/>
      <c r="U734" s="32"/>
      <c r="V734" s="32"/>
      <c r="W734" s="32"/>
      <c r="X734" s="32"/>
      <c r="Y734" s="32"/>
      <c r="Z734" s="32"/>
    </row>
    <row r="735" spans="1:26" ht="12.75" customHeight="1" x14ac:dyDescent="0.2">
      <c r="A735" s="31"/>
      <c r="B735" s="31"/>
      <c r="C735" s="31"/>
      <c r="D735" s="31"/>
      <c r="E735" s="31"/>
      <c r="F735" s="31"/>
      <c r="G735" s="32"/>
      <c r="H735" s="32"/>
      <c r="I735" s="32"/>
      <c r="J735" s="32"/>
      <c r="K735" s="32"/>
      <c r="L735" s="32"/>
      <c r="M735" s="32"/>
      <c r="N735" s="32"/>
      <c r="O735" s="32"/>
      <c r="P735" s="32"/>
      <c r="Q735" s="32"/>
      <c r="R735" s="32"/>
      <c r="S735" s="32"/>
      <c r="T735" s="32"/>
      <c r="U735" s="32"/>
      <c r="V735" s="32"/>
      <c r="W735" s="32"/>
      <c r="X735" s="32"/>
      <c r="Y735" s="32"/>
      <c r="Z735" s="32"/>
    </row>
    <row r="736" spans="1:26" ht="12.75" customHeight="1" x14ac:dyDescent="0.2">
      <c r="A736" s="31"/>
      <c r="B736" s="31"/>
      <c r="C736" s="31"/>
      <c r="D736" s="31"/>
      <c r="E736" s="31"/>
      <c r="F736" s="31"/>
      <c r="G736" s="32"/>
      <c r="H736" s="32"/>
      <c r="I736" s="32"/>
      <c r="J736" s="32"/>
      <c r="K736" s="32"/>
      <c r="L736" s="32"/>
      <c r="M736" s="32"/>
      <c r="N736" s="32"/>
      <c r="O736" s="32"/>
      <c r="P736" s="32"/>
      <c r="Q736" s="32"/>
      <c r="R736" s="32"/>
      <c r="S736" s="32"/>
      <c r="T736" s="32"/>
      <c r="U736" s="32"/>
      <c r="V736" s="32"/>
      <c r="W736" s="32"/>
      <c r="X736" s="32"/>
      <c r="Y736" s="32"/>
      <c r="Z736" s="32"/>
    </row>
    <row r="737" spans="1:26" ht="12.75" customHeight="1" x14ac:dyDescent="0.2">
      <c r="A737" s="31"/>
      <c r="B737" s="31"/>
      <c r="C737" s="31"/>
      <c r="D737" s="31"/>
      <c r="E737" s="31"/>
      <c r="F737" s="31"/>
      <c r="G737" s="32"/>
      <c r="H737" s="32"/>
      <c r="I737" s="32"/>
      <c r="J737" s="32"/>
      <c r="K737" s="32"/>
      <c r="L737" s="32"/>
      <c r="M737" s="32"/>
      <c r="N737" s="32"/>
      <c r="O737" s="32"/>
      <c r="P737" s="32"/>
      <c r="Q737" s="32"/>
      <c r="R737" s="32"/>
      <c r="S737" s="32"/>
      <c r="T737" s="32"/>
      <c r="U737" s="32"/>
      <c r="V737" s="32"/>
      <c r="W737" s="32"/>
      <c r="X737" s="32"/>
      <c r="Y737" s="32"/>
      <c r="Z737" s="32"/>
    </row>
    <row r="738" spans="1:26" ht="12.75" customHeight="1" x14ac:dyDescent="0.2">
      <c r="A738" s="31"/>
      <c r="B738" s="31"/>
      <c r="C738" s="31"/>
      <c r="D738" s="31"/>
      <c r="E738" s="31"/>
      <c r="F738" s="31"/>
      <c r="G738" s="32"/>
      <c r="H738" s="32"/>
      <c r="I738" s="32"/>
      <c r="J738" s="32"/>
      <c r="K738" s="32"/>
      <c r="L738" s="32"/>
      <c r="M738" s="32"/>
      <c r="N738" s="32"/>
      <c r="O738" s="32"/>
      <c r="P738" s="32"/>
      <c r="Q738" s="32"/>
      <c r="R738" s="32"/>
      <c r="S738" s="32"/>
      <c r="T738" s="32"/>
      <c r="U738" s="32"/>
      <c r="V738" s="32"/>
      <c r="W738" s="32"/>
      <c r="X738" s="32"/>
      <c r="Y738" s="32"/>
      <c r="Z738" s="32"/>
    </row>
    <row r="739" spans="1:26" ht="12.75" customHeight="1" x14ac:dyDescent="0.2">
      <c r="A739" s="31"/>
      <c r="B739" s="31"/>
      <c r="C739" s="31"/>
      <c r="D739" s="31"/>
      <c r="E739" s="31"/>
      <c r="F739" s="31"/>
      <c r="G739" s="32"/>
      <c r="H739" s="32"/>
      <c r="I739" s="32"/>
      <c r="J739" s="32"/>
      <c r="K739" s="32"/>
      <c r="L739" s="32"/>
      <c r="M739" s="32"/>
      <c r="N739" s="32"/>
      <c r="O739" s="32"/>
      <c r="P739" s="32"/>
      <c r="Q739" s="32"/>
      <c r="R739" s="32"/>
      <c r="S739" s="32"/>
      <c r="T739" s="32"/>
      <c r="U739" s="32"/>
      <c r="V739" s="32"/>
      <c r="W739" s="32"/>
      <c r="X739" s="32"/>
      <c r="Y739" s="32"/>
      <c r="Z739" s="32"/>
    </row>
    <row r="740" spans="1:26" ht="12.75" customHeight="1" x14ac:dyDescent="0.2">
      <c r="A740" s="31"/>
      <c r="B740" s="31"/>
      <c r="C740" s="31"/>
      <c r="D740" s="31"/>
      <c r="E740" s="31"/>
      <c r="F740" s="31"/>
      <c r="G740" s="32"/>
      <c r="H740" s="32"/>
      <c r="I740" s="32"/>
      <c r="J740" s="32"/>
      <c r="K740" s="32"/>
      <c r="L740" s="32"/>
      <c r="M740" s="32"/>
      <c r="N740" s="32"/>
      <c r="O740" s="32"/>
      <c r="P740" s="32"/>
      <c r="Q740" s="32"/>
      <c r="R740" s="32"/>
      <c r="S740" s="32"/>
      <c r="T740" s="32"/>
      <c r="U740" s="32"/>
      <c r="V740" s="32"/>
      <c r="W740" s="32"/>
      <c r="X740" s="32"/>
      <c r="Y740" s="32"/>
      <c r="Z740" s="32"/>
    </row>
    <row r="741" spans="1:26" ht="12.75" customHeight="1" x14ac:dyDescent="0.2">
      <c r="A741" s="31"/>
      <c r="B741" s="31"/>
      <c r="C741" s="31"/>
      <c r="D741" s="31"/>
      <c r="E741" s="31"/>
      <c r="F741" s="31"/>
      <c r="G741" s="32"/>
      <c r="H741" s="32"/>
      <c r="I741" s="32"/>
      <c r="J741" s="32"/>
      <c r="K741" s="32"/>
      <c r="L741" s="32"/>
      <c r="M741" s="32"/>
      <c r="N741" s="32"/>
      <c r="O741" s="32"/>
      <c r="P741" s="32"/>
      <c r="Q741" s="32"/>
      <c r="R741" s="32"/>
      <c r="S741" s="32"/>
      <c r="T741" s="32"/>
      <c r="U741" s="32"/>
      <c r="V741" s="32"/>
      <c r="W741" s="32"/>
      <c r="X741" s="32"/>
      <c r="Y741" s="32"/>
      <c r="Z741" s="32"/>
    </row>
    <row r="742" spans="1:26" ht="12.75" customHeight="1" x14ac:dyDescent="0.2">
      <c r="A742" s="31"/>
      <c r="B742" s="31"/>
      <c r="C742" s="31"/>
      <c r="D742" s="31"/>
      <c r="E742" s="31"/>
      <c r="F742" s="31"/>
      <c r="G742" s="32"/>
      <c r="H742" s="32"/>
      <c r="I742" s="32"/>
      <c r="J742" s="32"/>
      <c r="K742" s="32"/>
      <c r="L742" s="32"/>
      <c r="M742" s="32"/>
      <c r="N742" s="32"/>
      <c r="O742" s="32"/>
      <c r="P742" s="32"/>
      <c r="Q742" s="32"/>
      <c r="R742" s="32"/>
      <c r="S742" s="32"/>
      <c r="T742" s="32"/>
      <c r="U742" s="32"/>
      <c r="V742" s="32"/>
      <c r="W742" s="32"/>
      <c r="X742" s="32"/>
      <c r="Y742" s="32"/>
      <c r="Z742" s="32"/>
    </row>
    <row r="743" spans="1:26" ht="12.75" customHeight="1" x14ac:dyDescent="0.2">
      <c r="A743" s="31"/>
      <c r="B743" s="31"/>
      <c r="C743" s="31"/>
      <c r="D743" s="31"/>
      <c r="E743" s="31"/>
      <c r="F743" s="31"/>
      <c r="G743" s="32"/>
      <c r="H743" s="32"/>
      <c r="I743" s="32"/>
      <c r="J743" s="32"/>
      <c r="K743" s="32"/>
      <c r="L743" s="32"/>
      <c r="M743" s="32"/>
      <c r="N743" s="32"/>
      <c r="O743" s="32"/>
      <c r="P743" s="32"/>
      <c r="Q743" s="32"/>
      <c r="R743" s="32"/>
      <c r="S743" s="32"/>
      <c r="T743" s="32"/>
      <c r="U743" s="32"/>
      <c r="V743" s="32"/>
      <c r="W743" s="32"/>
      <c r="X743" s="32"/>
      <c r="Y743" s="32"/>
      <c r="Z743" s="32"/>
    </row>
    <row r="744" spans="1:26" ht="12.75" customHeight="1" x14ac:dyDescent="0.2">
      <c r="A744" s="31"/>
      <c r="B744" s="31"/>
      <c r="C744" s="31"/>
      <c r="D744" s="31"/>
      <c r="E744" s="31"/>
      <c r="F744" s="31"/>
      <c r="G744" s="32"/>
      <c r="H744" s="32"/>
      <c r="I744" s="32"/>
      <c r="J744" s="32"/>
      <c r="K744" s="32"/>
      <c r="L744" s="32"/>
      <c r="M744" s="32"/>
      <c r="N744" s="32"/>
      <c r="O744" s="32"/>
      <c r="P744" s="32"/>
      <c r="Q744" s="32"/>
      <c r="R744" s="32"/>
      <c r="S744" s="32"/>
      <c r="T744" s="32"/>
      <c r="U744" s="32"/>
      <c r="V744" s="32"/>
      <c r="W744" s="32"/>
      <c r="X744" s="32"/>
      <c r="Y744" s="32"/>
      <c r="Z744" s="32"/>
    </row>
    <row r="745" spans="1:26" ht="12.75" customHeight="1" x14ac:dyDescent="0.2">
      <c r="A745" s="31"/>
      <c r="B745" s="31"/>
      <c r="C745" s="31"/>
      <c r="D745" s="31"/>
      <c r="E745" s="31"/>
      <c r="F745" s="31"/>
      <c r="G745" s="32"/>
      <c r="H745" s="32"/>
      <c r="I745" s="32"/>
      <c r="J745" s="32"/>
      <c r="K745" s="32"/>
      <c r="L745" s="32"/>
      <c r="M745" s="32"/>
      <c r="N745" s="32"/>
      <c r="O745" s="32"/>
      <c r="P745" s="32"/>
      <c r="Q745" s="32"/>
      <c r="R745" s="32"/>
      <c r="S745" s="32"/>
      <c r="T745" s="32"/>
      <c r="U745" s="32"/>
      <c r="V745" s="32"/>
      <c r="W745" s="32"/>
      <c r="X745" s="32"/>
      <c r="Y745" s="32"/>
      <c r="Z745" s="32"/>
    </row>
    <row r="746" spans="1:26" ht="12.75" customHeight="1" x14ac:dyDescent="0.2">
      <c r="A746" s="31"/>
      <c r="B746" s="31"/>
      <c r="C746" s="31"/>
      <c r="D746" s="31"/>
      <c r="E746" s="31"/>
      <c r="F746" s="31"/>
      <c r="G746" s="32"/>
      <c r="H746" s="32"/>
      <c r="I746" s="32"/>
      <c r="J746" s="32"/>
      <c r="K746" s="32"/>
      <c r="L746" s="32"/>
      <c r="M746" s="32"/>
      <c r="N746" s="32"/>
      <c r="O746" s="32"/>
      <c r="P746" s="32"/>
      <c r="Q746" s="32"/>
      <c r="R746" s="32"/>
      <c r="S746" s="32"/>
      <c r="T746" s="32"/>
      <c r="U746" s="32"/>
      <c r="V746" s="32"/>
      <c r="W746" s="32"/>
      <c r="X746" s="32"/>
      <c r="Y746" s="32"/>
      <c r="Z746" s="32"/>
    </row>
    <row r="747" spans="1:26" ht="12.75" customHeight="1" x14ac:dyDescent="0.2">
      <c r="A747" s="31"/>
      <c r="B747" s="31"/>
      <c r="C747" s="31"/>
      <c r="D747" s="31"/>
      <c r="E747" s="31"/>
      <c r="F747" s="31"/>
      <c r="G747" s="32"/>
      <c r="H747" s="32"/>
      <c r="I747" s="32"/>
      <c r="J747" s="32"/>
      <c r="K747" s="32"/>
      <c r="L747" s="32"/>
      <c r="M747" s="32"/>
      <c r="N747" s="32"/>
      <c r="O747" s="32"/>
      <c r="P747" s="32"/>
      <c r="Q747" s="32"/>
      <c r="R747" s="32"/>
      <c r="S747" s="32"/>
      <c r="T747" s="32"/>
      <c r="U747" s="32"/>
      <c r="V747" s="32"/>
      <c r="W747" s="32"/>
      <c r="X747" s="32"/>
      <c r="Y747" s="32"/>
      <c r="Z747" s="32"/>
    </row>
    <row r="748" spans="1:26" ht="12.75" customHeight="1" x14ac:dyDescent="0.2">
      <c r="A748" s="31"/>
      <c r="B748" s="31"/>
      <c r="C748" s="31"/>
      <c r="D748" s="31"/>
      <c r="E748" s="31"/>
      <c r="F748" s="31"/>
      <c r="G748" s="32"/>
      <c r="H748" s="32"/>
      <c r="I748" s="32"/>
      <c r="J748" s="32"/>
      <c r="K748" s="32"/>
      <c r="L748" s="32"/>
      <c r="M748" s="32"/>
      <c r="N748" s="32"/>
      <c r="O748" s="32"/>
      <c r="P748" s="32"/>
      <c r="Q748" s="32"/>
      <c r="R748" s="32"/>
      <c r="S748" s="32"/>
      <c r="T748" s="32"/>
      <c r="U748" s="32"/>
      <c r="V748" s="32"/>
      <c r="W748" s="32"/>
      <c r="X748" s="32"/>
      <c r="Y748" s="32"/>
      <c r="Z748" s="32"/>
    </row>
    <row r="749" spans="1:26" ht="12.75" customHeight="1" x14ac:dyDescent="0.2">
      <c r="A749" s="31"/>
      <c r="B749" s="31"/>
      <c r="C749" s="31"/>
      <c r="D749" s="31"/>
      <c r="E749" s="31"/>
      <c r="F749" s="31"/>
      <c r="G749" s="32"/>
      <c r="H749" s="32"/>
      <c r="I749" s="32"/>
      <c r="J749" s="32"/>
      <c r="K749" s="32"/>
      <c r="L749" s="32"/>
      <c r="M749" s="32"/>
      <c r="N749" s="32"/>
      <c r="O749" s="32"/>
      <c r="P749" s="32"/>
      <c r="Q749" s="32"/>
      <c r="R749" s="32"/>
      <c r="S749" s="32"/>
      <c r="T749" s="32"/>
      <c r="U749" s="32"/>
      <c r="V749" s="32"/>
      <c r="W749" s="32"/>
      <c r="X749" s="32"/>
      <c r="Y749" s="32"/>
      <c r="Z749" s="32"/>
    </row>
    <row r="750" spans="1:26" ht="12.75" customHeight="1" x14ac:dyDescent="0.2">
      <c r="A750" s="31"/>
      <c r="B750" s="31"/>
      <c r="C750" s="31"/>
      <c r="D750" s="31"/>
      <c r="E750" s="31"/>
      <c r="F750" s="31"/>
      <c r="G750" s="32"/>
      <c r="H750" s="32"/>
      <c r="I750" s="32"/>
      <c r="J750" s="32"/>
      <c r="K750" s="32"/>
      <c r="L750" s="32"/>
      <c r="M750" s="32"/>
      <c r="N750" s="32"/>
      <c r="O750" s="32"/>
      <c r="P750" s="32"/>
      <c r="Q750" s="32"/>
      <c r="R750" s="32"/>
      <c r="S750" s="32"/>
      <c r="T750" s="32"/>
      <c r="U750" s="32"/>
      <c r="V750" s="32"/>
      <c r="W750" s="32"/>
      <c r="X750" s="32"/>
      <c r="Y750" s="32"/>
      <c r="Z750" s="32"/>
    </row>
    <row r="751" spans="1:26" ht="12.75" customHeight="1" x14ac:dyDescent="0.2">
      <c r="A751" s="31"/>
      <c r="B751" s="31"/>
      <c r="C751" s="31"/>
      <c r="D751" s="31"/>
      <c r="E751" s="31"/>
      <c r="F751" s="31"/>
      <c r="G751" s="32"/>
      <c r="H751" s="32"/>
      <c r="I751" s="32"/>
      <c r="J751" s="32"/>
      <c r="K751" s="32"/>
      <c r="L751" s="32"/>
      <c r="M751" s="32"/>
      <c r="N751" s="32"/>
      <c r="O751" s="32"/>
      <c r="P751" s="32"/>
      <c r="Q751" s="32"/>
      <c r="R751" s="32"/>
      <c r="S751" s="32"/>
      <c r="T751" s="32"/>
      <c r="U751" s="32"/>
      <c r="V751" s="32"/>
      <c r="W751" s="32"/>
      <c r="X751" s="32"/>
      <c r="Y751" s="32"/>
      <c r="Z751" s="32"/>
    </row>
    <row r="752" spans="1:26" ht="12.75" customHeight="1" x14ac:dyDescent="0.2">
      <c r="A752" s="31"/>
      <c r="B752" s="31"/>
      <c r="C752" s="31"/>
      <c r="D752" s="31"/>
      <c r="E752" s="31"/>
      <c r="F752" s="31"/>
      <c r="G752" s="32"/>
      <c r="H752" s="32"/>
      <c r="I752" s="32"/>
      <c r="J752" s="32"/>
      <c r="K752" s="32"/>
      <c r="L752" s="32"/>
      <c r="M752" s="32"/>
      <c r="N752" s="32"/>
      <c r="O752" s="32"/>
      <c r="P752" s="32"/>
      <c r="Q752" s="32"/>
      <c r="R752" s="32"/>
      <c r="S752" s="32"/>
      <c r="T752" s="32"/>
      <c r="U752" s="32"/>
      <c r="V752" s="32"/>
      <c r="W752" s="32"/>
      <c r="X752" s="32"/>
      <c r="Y752" s="32"/>
      <c r="Z752" s="32"/>
    </row>
    <row r="753" spans="1:26" ht="12.75" customHeight="1" x14ac:dyDescent="0.2">
      <c r="A753" s="31"/>
      <c r="B753" s="31"/>
      <c r="C753" s="31"/>
      <c r="D753" s="31"/>
      <c r="E753" s="31"/>
      <c r="F753" s="31"/>
      <c r="G753" s="32"/>
      <c r="H753" s="32"/>
      <c r="I753" s="32"/>
      <c r="J753" s="32"/>
      <c r="K753" s="32"/>
      <c r="L753" s="32"/>
      <c r="M753" s="32"/>
      <c r="N753" s="32"/>
      <c r="O753" s="32"/>
      <c r="P753" s="32"/>
      <c r="Q753" s="32"/>
      <c r="R753" s="32"/>
      <c r="S753" s="32"/>
      <c r="T753" s="32"/>
      <c r="U753" s="32"/>
      <c r="V753" s="32"/>
      <c r="W753" s="32"/>
      <c r="X753" s="32"/>
      <c r="Y753" s="32"/>
      <c r="Z753" s="32"/>
    </row>
    <row r="754" spans="1:26" ht="12.75" customHeight="1" x14ac:dyDescent="0.2">
      <c r="A754" s="31"/>
      <c r="B754" s="31"/>
      <c r="C754" s="31"/>
      <c r="D754" s="31"/>
      <c r="E754" s="31"/>
      <c r="F754" s="31"/>
      <c r="G754" s="32"/>
      <c r="H754" s="32"/>
      <c r="I754" s="32"/>
      <c r="J754" s="32"/>
      <c r="K754" s="32"/>
      <c r="L754" s="32"/>
      <c r="M754" s="32"/>
      <c r="N754" s="32"/>
      <c r="O754" s="32"/>
      <c r="P754" s="32"/>
      <c r="Q754" s="32"/>
      <c r="R754" s="32"/>
      <c r="S754" s="32"/>
      <c r="T754" s="32"/>
      <c r="U754" s="32"/>
      <c r="V754" s="32"/>
      <c r="W754" s="32"/>
      <c r="X754" s="32"/>
      <c r="Y754" s="32"/>
      <c r="Z754" s="32"/>
    </row>
    <row r="755" spans="1:26" ht="12.75" customHeight="1" x14ac:dyDescent="0.2">
      <c r="A755" s="31"/>
      <c r="B755" s="31"/>
      <c r="C755" s="31"/>
      <c r="D755" s="31"/>
      <c r="E755" s="31"/>
      <c r="F755" s="31"/>
      <c r="G755" s="32"/>
      <c r="H755" s="32"/>
      <c r="I755" s="32"/>
      <c r="J755" s="32"/>
      <c r="K755" s="32"/>
      <c r="L755" s="32"/>
      <c r="M755" s="32"/>
      <c r="N755" s="32"/>
      <c r="O755" s="32"/>
      <c r="P755" s="32"/>
      <c r="Q755" s="32"/>
      <c r="R755" s="32"/>
      <c r="S755" s="32"/>
      <c r="T755" s="32"/>
      <c r="U755" s="32"/>
      <c r="V755" s="32"/>
      <c r="W755" s="32"/>
      <c r="X755" s="32"/>
      <c r="Y755" s="32"/>
      <c r="Z755" s="32"/>
    </row>
    <row r="756" spans="1:26" ht="12.75" customHeight="1" x14ac:dyDescent="0.2">
      <c r="A756" s="31"/>
      <c r="B756" s="31"/>
      <c r="C756" s="31"/>
      <c r="D756" s="31"/>
      <c r="E756" s="31"/>
      <c r="F756" s="31"/>
      <c r="G756" s="32"/>
      <c r="H756" s="32"/>
      <c r="I756" s="32"/>
      <c r="J756" s="32"/>
      <c r="K756" s="32"/>
      <c r="L756" s="32"/>
      <c r="M756" s="32"/>
      <c r="N756" s="32"/>
      <c r="O756" s="32"/>
      <c r="P756" s="32"/>
      <c r="Q756" s="32"/>
      <c r="R756" s="32"/>
      <c r="S756" s="32"/>
      <c r="T756" s="32"/>
      <c r="U756" s="32"/>
      <c r="V756" s="32"/>
      <c r="W756" s="32"/>
      <c r="X756" s="32"/>
      <c r="Y756" s="32"/>
      <c r="Z756" s="32"/>
    </row>
    <row r="757" spans="1:26" ht="12.75" customHeight="1" x14ac:dyDescent="0.2">
      <c r="A757" s="31"/>
      <c r="B757" s="31"/>
      <c r="C757" s="31"/>
      <c r="D757" s="31"/>
      <c r="E757" s="31"/>
      <c r="F757" s="31"/>
      <c r="G757" s="32"/>
      <c r="H757" s="32"/>
      <c r="I757" s="32"/>
      <c r="J757" s="32"/>
      <c r="K757" s="32"/>
      <c r="L757" s="32"/>
      <c r="M757" s="32"/>
      <c r="N757" s="32"/>
      <c r="O757" s="32"/>
      <c r="P757" s="32"/>
      <c r="Q757" s="32"/>
      <c r="R757" s="32"/>
      <c r="S757" s="32"/>
      <c r="T757" s="32"/>
      <c r="U757" s="32"/>
      <c r="V757" s="32"/>
      <c r="W757" s="32"/>
      <c r="X757" s="32"/>
      <c r="Y757" s="32"/>
      <c r="Z757" s="32"/>
    </row>
    <row r="758" spans="1:26" ht="12.75" customHeight="1" x14ac:dyDescent="0.2">
      <c r="A758" s="31"/>
      <c r="B758" s="31"/>
      <c r="C758" s="31"/>
      <c r="D758" s="31"/>
      <c r="E758" s="31"/>
      <c r="F758" s="31"/>
      <c r="G758" s="32"/>
      <c r="H758" s="32"/>
      <c r="I758" s="32"/>
      <c r="J758" s="32"/>
      <c r="K758" s="32"/>
      <c r="L758" s="32"/>
      <c r="M758" s="32"/>
      <c r="N758" s="32"/>
      <c r="O758" s="32"/>
      <c r="P758" s="32"/>
      <c r="Q758" s="32"/>
      <c r="R758" s="32"/>
      <c r="S758" s="32"/>
      <c r="T758" s="32"/>
      <c r="U758" s="32"/>
      <c r="V758" s="32"/>
      <c r="W758" s="32"/>
      <c r="X758" s="32"/>
      <c r="Y758" s="32"/>
      <c r="Z758" s="32"/>
    </row>
    <row r="759" spans="1:26" ht="12.75" customHeight="1" x14ac:dyDescent="0.2">
      <c r="A759" s="31"/>
      <c r="B759" s="31"/>
      <c r="C759" s="31"/>
      <c r="D759" s="31"/>
      <c r="E759" s="31"/>
      <c r="F759" s="31"/>
      <c r="G759" s="32"/>
      <c r="H759" s="32"/>
      <c r="I759" s="32"/>
      <c r="J759" s="32"/>
      <c r="K759" s="32"/>
      <c r="L759" s="32"/>
      <c r="M759" s="32"/>
      <c r="N759" s="32"/>
      <c r="O759" s="32"/>
      <c r="P759" s="32"/>
      <c r="Q759" s="32"/>
      <c r="R759" s="32"/>
      <c r="S759" s="32"/>
      <c r="T759" s="32"/>
      <c r="U759" s="32"/>
      <c r="V759" s="32"/>
      <c r="W759" s="32"/>
      <c r="X759" s="32"/>
      <c r="Y759" s="32"/>
      <c r="Z759" s="32"/>
    </row>
    <row r="760" spans="1:26" ht="12.75" customHeight="1" x14ac:dyDescent="0.2">
      <c r="A760" s="31"/>
      <c r="B760" s="31"/>
      <c r="C760" s="31"/>
      <c r="D760" s="31"/>
      <c r="E760" s="31"/>
      <c r="F760" s="31"/>
      <c r="G760" s="32"/>
      <c r="H760" s="32"/>
      <c r="I760" s="32"/>
      <c r="J760" s="32"/>
      <c r="K760" s="32"/>
      <c r="L760" s="32"/>
      <c r="M760" s="32"/>
      <c r="N760" s="32"/>
      <c r="O760" s="32"/>
      <c r="P760" s="32"/>
      <c r="Q760" s="32"/>
      <c r="R760" s="32"/>
      <c r="S760" s="32"/>
      <c r="T760" s="32"/>
      <c r="U760" s="32"/>
      <c r="V760" s="32"/>
      <c r="W760" s="32"/>
      <c r="X760" s="32"/>
      <c r="Y760" s="32"/>
      <c r="Z760" s="32"/>
    </row>
    <row r="761" spans="1:26" ht="12.75" customHeight="1" x14ac:dyDescent="0.2">
      <c r="A761" s="31"/>
      <c r="B761" s="31"/>
      <c r="C761" s="31"/>
      <c r="D761" s="31"/>
      <c r="E761" s="31"/>
      <c r="F761" s="31"/>
      <c r="G761" s="32"/>
      <c r="H761" s="32"/>
      <c r="I761" s="32"/>
      <c r="J761" s="32"/>
      <c r="K761" s="32"/>
      <c r="L761" s="32"/>
      <c r="M761" s="32"/>
      <c r="N761" s="32"/>
      <c r="O761" s="32"/>
      <c r="P761" s="32"/>
      <c r="Q761" s="32"/>
      <c r="R761" s="32"/>
      <c r="S761" s="32"/>
      <c r="T761" s="32"/>
      <c r="U761" s="32"/>
      <c r="V761" s="32"/>
      <c r="W761" s="32"/>
      <c r="X761" s="32"/>
      <c r="Y761" s="32"/>
      <c r="Z761" s="32"/>
    </row>
    <row r="762" spans="1:26" ht="12.75" customHeight="1" x14ac:dyDescent="0.2">
      <c r="A762" s="31"/>
      <c r="B762" s="31"/>
      <c r="C762" s="31"/>
      <c r="D762" s="31"/>
      <c r="E762" s="31"/>
      <c r="F762" s="31"/>
      <c r="G762" s="32"/>
      <c r="H762" s="32"/>
      <c r="I762" s="32"/>
      <c r="J762" s="32"/>
      <c r="K762" s="32"/>
      <c r="L762" s="32"/>
      <c r="M762" s="32"/>
      <c r="N762" s="32"/>
      <c r="O762" s="32"/>
      <c r="P762" s="32"/>
      <c r="Q762" s="32"/>
      <c r="R762" s="32"/>
      <c r="S762" s="32"/>
      <c r="T762" s="32"/>
      <c r="U762" s="32"/>
      <c r="V762" s="32"/>
      <c r="W762" s="32"/>
      <c r="X762" s="32"/>
      <c r="Y762" s="32"/>
      <c r="Z762" s="32"/>
    </row>
    <row r="763" spans="1:26" ht="12.75" customHeight="1" x14ac:dyDescent="0.2">
      <c r="A763" s="31"/>
      <c r="B763" s="31"/>
      <c r="C763" s="31"/>
      <c r="D763" s="31"/>
      <c r="E763" s="31"/>
      <c r="F763" s="31"/>
      <c r="G763" s="32"/>
      <c r="H763" s="32"/>
      <c r="I763" s="32"/>
      <c r="J763" s="32"/>
      <c r="K763" s="32"/>
      <c r="L763" s="32"/>
      <c r="M763" s="32"/>
      <c r="N763" s="32"/>
      <c r="O763" s="32"/>
      <c r="P763" s="32"/>
      <c r="Q763" s="32"/>
      <c r="R763" s="32"/>
      <c r="S763" s="32"/>
      <c r="T763" s="32"/>
      <c r="U763" s="32"/>
      <c r="V763" s="32"/>
      <c r="W763" s="32"/>
      <c r="X763" s="32"/>
      <c r="Y763" s="32"/>
      <c r="Z763" s="32"/>
    </row>
    <row r="764" spans="1:26" ht="12.75" customHeight="1" x14ac:dyDescent="0.2">
      <c r="A764" s="31"/>
      <c r="B764" s="31"/>
      <c r="C764" s="31"/>
      <c r="D764" s="31"/>
      <c r="E764" s="31"/>
      <c r="F764" s="31"/>
      <c r="G764" s="32"/>
      <c r="H764" s="32"/>
      <c r="I764" s="32"/>
      <c r="J764" s="32"/>
      <c r="K764" s="32"/>
      <c r="L764" s="32"/>
      <c r="M764" s="32"/>
      <c r="N764" s="32"/>
      <c r="O764" s="32"/>
      <c r="P764" s="32"/>
      <c r="Q764" s="32"/>
      <c r="R764" s="32"/>
      <c r="S764" s="32"/>
      <c r="T764" s="32"/>
      <c r="U764" s="32"/>
      <c r="V764" s="32"/>
      <c r="W764" s="32"/>
      <c r="X764" s="32"/>
      <c r="Y764" s="32"/>
      <c r="Z764" s="32"/>
    </row>
    <row r="765" spans="1:26" ht="12.75" customHeight="1" x14ac:dyDescent="0.2">
      <c r="A765" s="31"/>
      <c r="B765" s="31"/>
      <c r="C765" s="31"/>
      <c r="D765" s="31"/>
      <c r="E765" s="31"/>
      <c r="F765" s="31"/>
      <c r="G765" s="32"/>
      <c r="H765" s="32"/>
      <c r="I765" s="32"/>
      <c r="J765" s="32"/>
      <c r="K765" s="32"/>
      <c r="L765" s="32"/>
      <c r="M765" s="32"/>
      <c r="N765" s="32"/>
      <c r="O765" s="32"/>
      <c r="P765" s="32"/>
      <c r="Q765" s="32"/>
      <c r="R765" s="32"/>
      <c r="S765" s="32"/>
      <c r="T765" s="32"/>
      <c r="U765" s="32"/>
      <c r="V765" s="32"/>
      <c r="W765" s="32"/>
      <c r="X765" s="32"/>
      <c r="Y765" s="32"/>
      <c r="Z765" s="32"/>
    </row>
    <row r="766" spans="1:26" ht="12.75" customHeight="1" x14ac:dyDescent="0.2">
      <c r="A766" s="31"/>
      <c r="B766" s="31"/>
      <c r="C766" s="31"/>
      <c r="D766" s="31"/>
      <c r="E766" s="31"/>
      <c r="F766" s="31"/>
      <c r="G766" s="32"/>
      <c r="H766" s="32"/>
      <c r="I766" s="32"/>
      <c r="J766" s="32"/>
      <c r="K766" s="32"/>
      <c r="L766" s="32"/>
      <c r="M766" s="32"/>
      <c r="N766" s="32"/>
      <c r="O766" s="32"/>
      <c r="P766" s="32"/>
      <c r="Q766" s="32"/>
      <c r="R766" s="32"/>
      <c r="S766" s="32"/>
      <c r="T766" s="32"/>
      <c r="U766" s="32"/>
      <c r="V766" s="32"/>
      <c r="W766" s="32"/>
      <c r="X766" s="32"/>
      <c r="Y766" s="32"/>
      <c r="Z766" s="32"/>
    </row>
    <row r="767" spans="1:26" ht="12.75" customHeight="1" x14ac:dyDescent="0.2">
      <c r="A767" s="31"/>
      <c r="B767" s="31"/>
      <c r="C767" s="31"/>
      <c r="D767" s="31"/>
      <c r="E767" s="31"/>
      <c r="F767" s="31"/>
      <c r="G767" s="32"/>
      <c r="H767" s="32"/>
      <c r="I767" s="32"/>
      <c r="J767" s="32"/>
      <c r="K767" s="32"/>
      <c r="L767" s="32"/>
      <c r="M767" s="32"/>
      <c r="N767" s="32"/>
      <c r="O767" s="32"/>
      <c r="P767" s="32"/>
      <c r="Q767" s="32"/>
      <c r="R767" s="32"/>
      <c r="S767" s="32"/>
      <c r="T767" s="32"/>
      <c r="U767" s="32"/>
      <c r="V767" s="32"/>
      <c r="W767" s="32"/>
      <c r="X767" s="32"/>
      <c r="Y767" s="32"/>
      <c r="Z767" s="32"/>
    </row>
    <row r="768" spans="1:26" ht="12.75" customHeight="1" x14ac:dyDescent="0.2">
      <c r="A768" s="31"/>
      <c r="B768" s="31"/>
      <c r="C768" s="31"/>
      <c r="D768" s="31"/>
      <c r="E768" s="31"/>
      <c r="F768" s="31"/>
      <c r="G768" s="32"/>
      <c r="H768" s="32"/>
      <c r="I768" s="32"/>
      <c r="J768" s="32"/>
      <c r="K768" s="32"/>
      <c r="L768" s="32"/>
      <c r="M768" s="32"/>
      <c r="N768" s="32"/>
      <c r="O768" s="32"/>
      <c r="P768" s="32"/>
      <c r="Q768" s="32"/>
      <c r="R768" s="32"/>
      <c r="S768" s="32"/>
      <c r="T768" s="32"/>
      <c r="U768" s="32"/>
      <c r="V768" s="32"/>
      <c r="W768" s="32"/>
      <c r="X768" s="32"/>
      <c r="Y768" s="32"/>
      <c r="Z768" s="32"/>
    </row>
    <row r="769" spans="1:26" ht="12.75" customHeight="1" x14ac:dyDescent="0.2">
      <c r="A769" s="31"/>
      <c r="B769" s="31"/>
      <c r="C769" s="31"/>
      <c r="D769" s="31"/>
      <c r="E769" s="31"/>
      <c r="F769" s="31"/>
      <c r="G769" s="32"/>
      <c r="H769" s="32"/>
      <c r="I769" s="32"/>
      <c r="J769" s="32"/>
      <c r="K769" s="32"/>
      <c r="L769" s="32"/>
      <c r="M769" s="32"/>
      <c r="N769" s="32"/>
      <c r="O769" s="32"/>
      <c r="P769" s="32"/>
      <c r="Q769" s="32"/>
      <c r="R769" s="32"/>
      <c r="S769" s="32"/>
      <c r="T769" s="32"/>
      <c r="U769" s="32"/>
      <c r="V769" s="32"/>
      <c r="W769" s="32"/>
      <c r="X769" s="32"/>
      <c r="Y769" s="32"/>
      <c r="Z769" s="32"/>
    </row>
    <row r="770" spans="1:26" ht="12.75" customHeight="1" x14ac:dyDescent="0.2">
      <c r="A770" s="31"/>
      <c r="B770" s="31"/>
      <c r="C770" s="31"/>
      <c r="D770" s="31"/>
      <c r="E770" s="31"/>
      <c r="F770" s="31"/>
      <c r="G770" s="32"/>
      <c r="H770" s="32"/>
      <c r="I770" s="32"/>
      <c r="J770" s="32"/>
      <c r="K770" s="32"/>
      <c r="L770" s="32"/>
      <c r="M770" s="32"/>
      <c r="N770" s="32"/>
      <c r="O770" s="32"/>
      <c r="P770" s="32"/>
      <c r="Q770" s="32"/>
      <c r="R770" s="32"/>
      <c r="S770" s="32"/>
      <c r="T770" s="32"/>
      <c r="U770" s="32"/>
      <c r="V770" s="32"/>
      <c r="W770" s="32"/>
      <c r="X770" s="32"/>
      <c r="Y770" s="32"/>
      <c r="Z770" s="32"/>
    </row>
    <row r="771" spans="1:26" ht="12.75" customHeight="1" x14ac:dyDescent="0.2">
      <c r="A771" s="31"/>
      <c r="B771" s="31"/>
      <c r="C771" s="31"/>
      <c r="D771" s="31"/>
      <c r="E771" s="31"/>
      <c r="F771" s="31"/>
      <c r="G771" s="32"/>
      <c r="H771" s="32"/>
      <c r="I771" s="32"/>
      <c r="J771" s="32"/>
      <c r="K771" s="32"/>
      <c r="L771" s="32"/>
      <c r="M771" s="32"/>
      <c r="N771" s="32"/>
      <c r="O771" s="32"/>
      <c r="P771" s="32"/>
      <c r="Q771" s="32"/>
      <c r="R771" s="32"/>
      <c r="S771" s="32"/>
      <c r="T771" s="32"/>
      <c r="U771" s="32"/>
      <c r="V771" s="32"/>
      <c r="W771" s="32"/>
      <c r="X771" s="32"/>
      <c r="Y771" s="32"/>
      <c r="Z771" s="32"/>
    </row>
    <row r="772" spans="1:26" ht="12.75" customHeight="1" x14ac:dyDescent="0.2">
      <c r="A772" s="31"/>
      <c r="B772" s="31"/>
      <c r="C772" s="31"/>
      <c r="D772" s="31"/>
      <c r="E772" s="31"/>
      <c r="F772" s="31"/>
      <c r="G772" s="32"/>
      <c r="H772" s="32"/>
      <c r="I772" s="32"/>
      <c r="J772" s="32"/>
      <c r="K772" s="32"/>
      <c r="L772" s="32"/>
      <c r="M772" s="32"/>
      <c r="N772" s="32"/>
      <c r="O772" s="32"/>
      <c r="P772" s="32"/>
      <c r="Q772" s="32"/>
      <c r="R772" s="32"/>
      <c r="S772" s="32"/>
      <c r="T772" s="32"/>
      <c r="U772" s="32"/>
      <c r="V772" s="32"/>
      <c r="W772" s="32"/>
      <c r="X772" s="32"/>
      <c r="Y772" s="32"/>
      <c r="Z772" s="32"/>
    </row>
    <row r="773" spans="1:26" ht="12.75" customHeight="1" x14ac:dyDescent="0.2">
      <c r="A773" s="31"/>
      <c r="B773" s="31"/>
      <c r="C773" s="31"/>
      <c r="D773" s="31"/>
      <c r="E773" s="31"/>
      <c r="F773" s="31"/>
      <c r="G773" s="32"/>
      <c r="H773" s="32"/>
      <c r="I773" s="32"/>
      <c r="J773" s="32"/>
      <c r="K773" s="32"/>
      <c r="L773" s="32"/>
      <c r="M773" s="32"/>
      <c r="N773" s="32"/>
      <c r="O773" s="32"/>
      <c r="P773" s="32"/>
      <c r="Q773" s="32"/>
      <c r="R773" s="32"/>
      <c r="S773" s="32"/>
      <c r="T773" s="32"/>
      <c r="U773" s="32"/>
      <c r="V773" s="32"/>
      <c r="W773" s="32"/>
      <c r="X773" s="32"/>
      <c r="Y773" s="32"/>
      <c r="Z773" s="32"/>
    </row>
    <row r="774" spans="1:26" ht="12.75" customHeight="1" x14ac:dyDescent="0.2">
      <c r="A774" s="31"/>
      <c r="B774" s="31"/>
      <c r="C774" s="31"/>
      <c r="D774" s="31"/>
      <c r="E774" s="31"/>
      <c r="F774" s="31"/>
      <c r="G774" s="32"/>
      <c r="H774" s="32"/>
      <c r="I774" s="32"/>
      <c r="J774" s="32"/>
      <c r="K774" s="32"/>
      <c r="L774" s="32"/>
      <c r="M774" s="32"/>
      <c r="N774" s="32"/>
      <c r="O774" s="32"/>
      <c r="P774" s="32"/>
      <c r="Q774" s="32"/>
      <c r="R774" s="32"/>
      <c r="S774" s="32"/>
      <c r="T774" s="32"/>
      <c r="U774" s="32"/>
      <c r="V774" s="32"/>
      <c r="W774" s="32"/>
      <c r="X774" s="32"/>
      <c r="Y774" s="32"/>
      <c r="Z774" s="32"/>
    </row>
    <row r="775" spans="1:26" ht="12.75" customHeight="1" x14ac:dyDescent="0.2">
      <c r="A775" s="31"/>
      <c r="B775" s="31"/>
      <c r="C775" s="31"/>
      <c r="D775" s="31"/>
      <c r="E775" s="31"/>
      <c r="F775" s="31"/>
      <c r="G775" s="32"/>
      <c r="H775" s="32"/>
      <c r="I775" s="32"/>
      <c r="J775" s="32"/>
      <c r="K775" s="32"/>
      <c r="L775" s="32"/>
      <c r="M775" s="32"/>
      <c r="N775" s="32"/>
      <c r="O775" s="32"/>
      <c r="P775" s="32"/>
      <c r="Q775" s="32"/>
      <c r="R775" s="32"/>
      <c r="S775" s="32"/>
      <c r="T775" s="32"/>
      <c r="U775" s="32"/>
      <c r="V775" s="32"/>
      <c r="W775" s="32"/>
      <c r="X775" s="32"/>
      <c r="Y775" s="32"/>
      <c r="Z775" s="32"/>
    </row>
    <row r="776" spans="1:26" ht="12.75" customHeight="1" x14ac:dyDescent="0.2">
      <c r="A776" s="31"/>
      <c r="B776" s="31"/>
      <c r="C776" s="31"/>
      <c r="D776" s="31"/>
      <c r="E776" s="31"/>
      <c r="F776" s="31"/>
      <c r="G776" s="32"/>
      <c r="H776" s="32"/>
      <c r="I776" s="32"/>
      <c r="J776" s="32"/>
      <c r="K776" s="32"/>
      <c r="L776" s="32"/>
      <c r="M776" s="32"/>
      <c r="N776" s="32"/>
      <c r="O776" s="32"/>
      <c r="P776" s="32"/>
      <c r="Q776" s="32"/>
      <c r="R776" s="32"/>
      <c r="S776" s="32"/>
      <c r="T776" s="32"/>
      <c r="U776" s="32"/>
      <c r="V776" s="32"/>
      <c r="W776" s="32"/>
      <c r="X776" s="32"/>
      <c r="Y776" s="32"/>
      <c r="Z776" s="32"/>
    </row>
    <row r="777" spans="1:26" ht="12.75" customHeight="1" x14ac:dyDescent="0.2">
      <c r="A777" s="31"/>
      <c r="B777" s="31"/>
      <c r="C777" s="31"/>
      <c r="D777" s="31"/>
      <c r="E777" s="31"/>
      <c r="F777" s="31"/>
      <c r="G777" s="32"/>
      <c r="H777" s="32"/>
      <c r="I777" s="32"/>
      <c r="J777" s="32"/>
      <c r="K777" s="32"/>
      <c r="L777" s="32"/>
      <c r="M777" s="32"/>
      <c r="N777" s="32"/>
      <c r="O777" s="32"/>
      <c r="P777" s="32"/>
      <c r="Q777" s="32"/>
      <c r="R777" s="32"/>
      <c r="S777" s="32"/>
      <c r="T777" s="32"/>
      <c r="U777" s="32"/>
      <c r="V777" s="32"/>
      <c r="W777" s="32"/>
      <c r="X777" s="32"/>
      <c r="Y777" s="32"/>
      <c r="Z777" s="32"/>
    </row>
    <row r="778" spans="1:26" ht="12.75" customHeight="1" x14ac:dyDescent="0.2">
      <c r="A778" s="31"/>
      <c r="B778" s="31"/>
      <c r="C778" s="31"/>
      <c r="D778" s="31"/>
      <c r="E778" s="31"/>
      <c r="F778" s="31"/>
      <c r="G778" s="32"/>
      <c r="H778" s="32"/>
      <c r="I778" s="32"/>
      <c r="J778" s="32"/>
      <c r="K778" s="32"/>
      <c r="L778" s="32"/>
      <c r="M778" s="32"/>
      <c r="N778" s="32"/>
      <c r="O778" s="32"/>
      <c r="P778" s="32"/>
      <c r="Q778" s="32"/>
      <c r="R778" s="32"/>
      <c r="S778" s="32"/>
      <c r="T778" s="32"/>
      <c r="U778" s="32"/>
      <c r="V778" s="32"/>
      <c r="W778" s="32"/>
      <c r="X778" s="32"/>
      <c r="Y778" s="32"/>
      <c r="Z778" s="32"/>
    </row>
    <row r="779" spans="1:26" ht="12.75" customHeight="1" x14ac:dyDescent="0.2">
      <c r="A779" s="31"/>
      <c r="B779" s="31"/>
      <c r="C779" s="31"/>
      <c r="D779" s="31"/>
      <c r="E779" s="31"/>
      <c r="F779" s="31"/>
      <c r="G779" s="32"/>
      <c r="H779" s="32"/>
      <c r="I779" s="32"/>
      <c r="J779" s="32"/>
      <c r="K779" s="32"/>
      <c r="L779" s="32"/>
      <c r="M779" s="32"/>
      <c r="N779" s="32"/>
      <c r="O779" s="32"/>
      <c r="P779" s="32"/>
      <c r="Q779" s="32"/>
      <c r="R779" s="32"/>
      <c r="S779" s="32"/>
      <c r="T779" s="32"/>
      <c r="U779" s="32"/>
      <c r="V779" s="32"/>
      <c r="W779" s="32"/>
      <c r="X779" s="32"/>
      <c r="Y779" s="32"/>
      <c r="Z779" s="32"/>
    </row>
    <row r="780" spans="1:26" ht="12.75" customHeight="1" x14ac:dyDescent="0.2">
      <c r="A780" s="31"/>
      <c r="B780" s="31"/>
      <c r="C780" s="31"/>
      <c r="D780" s="31"/>
      <c r="E780" s="31"/>
      <c r="F780" s="31"/>
      <c r="G780" s="32"/>
      <c r="H780" s="32"/>
      <c r="I780" s="32"/>
      <c r="J780" s="32"/>
      <c r="K780" s="32"/>
      <c r="L780" s="32"/>
      <c r="M780" s="32"/>
      <c r="N780" s="32"/>
      <c r="O780" s="32"/>
      <c r="P780" s="32"/>
      <c r="Q780" s="32"/>
      <c r="R780" s="32"/>
      <c r="S780" s="32"/>
      <c r="T780" s="32"/>
      <c r="U780" s="32"/>
      <c r="V780" s="32"/>
      <c r="W780" s="32"/>
      <c r="X780" s="32"/>
      <c r="Y780" s="32"/>
      <c r="Z780" s="32"/>
    </row>
    <row r="781" spans="1:26" ht="12.75" customHeight="1" x14ac:dyDescent="0.2">
      <c r="A781" s="31"/>
      <c r="B781" s="31"/>
      <c r="C781" s="31"/>
      <c r="D781" s="31"/>
      <c r="E781" s="31"/>
      <c r="F781" s="31"/>
      <c r="G781" s="32"/>
      <c r="H781" s="32"/>
      <c r="I781" s="32"/>
      <c r="J781" s="32"/>
      <c r="K781" s="32"/>
      <c r="L781" s="32"/>
      <c r="M781" s="32"/>
      <c r="N781" s="32"/>
      <c r="O781" s="32"/>
      <c r="P781" s="32"/>
      <c r="Q781" s="32"/>
      <c r="R781" s="32"/>
      <c r="S781" s="32"/>
      <c r="T781" s="32"/>
      <c r="U781" s="32"/>
      <c r="V781" s="32"/>
      <c r="W781" s="32"/>
      <c r="X781" s="32"/>
      <c r="Y781" s="32"/>
      <c r="Z781" s="32"/>
    </row>
    <row r="782" spans="1:26" ht="12.75" customHeight="1" x14ac:dyDescent="0.2">
      <c r="A782" s="31"/>
      <c r="B782" s="31"/>
      <c r="C782" s="31"/>
      <c r="D782" s="31"/>
      <c r="E782" s="31"/>
      <c r="F782" s="31"/>
      <c r="G782" s="32"/>
      <c r="H782" s="32"/>
      <c r="I782" s="32"/>
      <c r="J782" s="32"/>
      <c r="K782" s="32"/>
      <c r="L782" s="32"/>
      <c r="M782" s="32"/>
      <c r="N782" s="32"/>
      <c r="O782" s="32"/>
      <c r="P782" s="32"/>
      <c r="Q782" s="32"/>
      <c r="R782" s="32"/>
      <c r="S782" s="32"/>
      <c r="T782" s="32"/>
      <c r="U782" s="32"/>
      <c r="V782" s="32"/>
      <c r="W782" s="32"/>
      <c r="X782" s="32"/>
      <c r="Y782" s="32"/>
      <c r="Z782" s="32"/>
    </row>
    <row r="783" spans="1:26" ht="12.75" customHeight="1" x14ac:dyDescent="0.2">
      <c r="A783" s="31"/>
      <c r="B783" s="31"/>
      <c r="C783" s="31"/>
      <c r="D783" s="31"/>
      <c r="E783" s="31"/>
      <c r="F783" s="31"/>
      <c r="G783" s="32"/>
      <c r="H783" s="32"/>
      <c r="I783" s="32"/>
      <c r="J783" s="32"/>
      <c r="K783" s="32"/>
      <c r="L783" s="32"/>
      <c r="M783" s="32"/>
      <c r="N783" s="32"/>
      <c r="O783" s="32"/>
      <c r="P783" s="32"/>
      <c r="Q783" s="32"/>
      <c r="R783" s="32"/>
      <c r="S783" s="32"/>
      <c r="T783" s="32"/>
      <c r="U783" s="32"/>
      <c r="V783" s="32"/>
      <c r="W783" s="32"/>
      <c r="X783" s="32"/>
      <c r="Y783" s="32"/>
      <c r="Z783" s="32"/>
    </row>
    <row r="784" spans="1:26" ht="12.75" customHeight="1" x14ac:dyDescent="0.2">
      <c r="A784" s="31"/>
      <c r="B784" s="31"/>
      <c r="C784" s="31"/>
      <c r="D784" s="31"/>
      <c r="E784" s="31"/>
      <c r="F784" s="31"/>
      <c r="G784" s="32"/>
      <c r="H784" s="32"/>
      <c r="I784" s="32"/>
      <c r="J784" s="32"/>
      <c r="K784" s="32"/>
      <c r="L784" s="32"/>
      <c r="M784" s="32"/>
      <c r="N784" s="32"/>
      <c r="O784" s="32"/>
      <c r="P784" s="32"/>
      <c r="Q784" s="32"/>
      <c r="R784" s="32"/>
      <c r="S784" s="32"/>
      <c r="T784" s="32"/>
      <c r="U784" s="32"/>
      <c r="V784" s="32"/>
      <c r="W784" s="32"/>
      <c r="X784" s="32"/>
      <c r="Y784" s="32"/>
      <c r="Z784" s="32"/>
    </row>
    <row r="785" spans="1:26" ht="12.75" customHeight="1" x14ac:dyDescent="0.2">
      <c r="A785" s="31"/>
      <c r="B785" s="31"/>
      <c r="C785" s="31"/>
      <c r="D785" s="31"/>
      <c r="E785" s="31"/>
      <c r="F785" s="31"/>
      <c r="G785" s="32"/>
      <c r="H785" s="32"/>
      <c r="I785" s="32"/>
      <c r="J785" s="32"/>
      <c r="K785" s="32"/>
      <c r="L785" s="32"/>
      <c r="M785" s="32"/>
      <c r="N785" s="32"/>
      <c r="O785" s="32"/>
      <c r="P785" s="32"/>
      <c r="Q785" s="32"/>
      <c r="R785" s="32"/>
      <c r="S785" s="32"/>
      <c r="T785" s="32"/>
      <c r="U785" s="32"/>
      <c r="V785" s="32"/>
      <c r="W785" s="32"/>
      <c r="X785" s="32"/>
      <c r="Y785" s="32"/>
      <c r="Z785" s="32"/>
    </row>
    <row r="786" spans="1:26" ht="12.75" customHeight="1" x14ac:dyDescent="0.2">
      <c r="A786" s="31"/>
      <c r="B786" s="31"/>
      <c r="C786" s="31"/>
      <c r="D786" s="31"/>
      <c r="E786" s="31"/>
      <c r="F786" s="31"/>
      <c r="G786" s="32"/>
      <c r="H786" s="32"/>
      <c r="I786" s="32"/>
      <c r="J786" s="32"/>
      <c r="K786" s="32"/>
      <c r="L786" s="32"/>
      <c r="M786" s="32"/>
      <c r="N786" s="32"/>
      <c r="O786" s="32"/>
      <c r="P786" s="32"/>
      <c r="Q786" s="32"/>
      <c r="R786" s="32"/>
      <c r="S786" s="32"/>
      <c r="T786" s="32"/>
      <c r="U786" s="32"/>
      <c r="V786" s="32"/>
      <c r="W786" s="32"/>
      <c r="X786" s="32"/>
      <c r="Y786" s="32"/>
      <c r="Z786" s="32"/>
    </row>
    <row r="787" spans="1:26" ht="12.75" customHeight="1" x14ac:dyDescent="0.2">
      <c r="A787" s="31"/>
      <c r="B787" s="31"/>
      <c r="C787" s="31"/>
      <c r="D787" s="31"/>
      <c r="E787" s="31"/>
      <c r="F787" s="31"/>
      <c r="G787" s="32"/>
      <c r="H787" s="32"/>
      <c r="I787" s="32"/>
      <c r="J787" s="32"/>
      <c r="K787" s="32"/>
      <c r="L787" s="32"/>
      <c r="M787" s="32"/>
      <c r="N787" s="32"/>
      <c r="O787" s="32"/>
      <c r="P787" s="32"/>
      <c r="Q787" s="32"/>
      <c r="R787" s="32"/>
      <c r="S787" s="32"/>
      <c r="T787" s="32"/>
      <c r="U787" s="32"/>
      <c r="V787" s="32"/>
      <c r="W787" s="32"/>
      <c r="X787" s="32"/>
      <c r="Y787" s="32"/>
      <c r="Z787" s="32"/>
    </row>
    <row r="788" spans="1:26" ht="12.75" customHeight="1" x14ac:dyDescent="0.2">
      <c r="A788" s="31"/>
      <c r="B788" s="31"/>
      <c r="C788" s="31"/>
      <c r="D788" s="31"/>
      <c r="E788" s="31"/>
      <c r="F788" s="31"/>
      <c r="G788" s="32"/>
      <c r="H788" s="32"/>
      <c r="I788" s="32"/>
      <c r="J788" s="32"/>
      <c r="K788" s="32"/>
      <c r="L788" s="32"/>
      <c r="M788" s="32"/>
      <c r="N788" s="32"/>
      <c r="O788" s="32"/>
      <c r="P788" s="32"/>
      <c r="Q788" s="32"/>
      <c r="R788" s="32"/>
      <c r="S788" s="32"/>
      <c r="T788" s="32"/>
      <c r="U788" s="32"/>
      <c r="V788" s="32"/>
      <c r="W788" s="32"/>
      <c r="X788" s="32"/>
      <c r="Y788" s="32"/>
      <c r="Z788" s="32"/>
    </row>
    <row r="789" spans="1:26" ht="12.75" customHeight="1" x14ac:dyDescent="0.2">
      <c r="A789" s="31"/>
      <c r="B789" s="31"/>
      <c r="C789" s="31"/>
      <c r="D789" s="31"/>
      <c r="E789" s="31"/>
      <c r="F789" s="31"/>
      <c r="G789" s="32"/>
      <c r="H789" s="32"/>
      <c r="I789" s="32"/>
      <c r="J789" s="32"/>
      <c r="K789" s="32"/>
      <c r="L789" s="32"/>
      <c r="M789" s="32"/>
      <c r="N789" s="32"/>
      <c r="O789" s="32"/>
      <c r="P789" s="32"/>
      <c r="Q789" s="32"/>
      <c r="R789" s="32"/>
      <c r="S789" s="32"/>
      <c r="T789" s="32"/>
      <c r="U789" s="32"/>
      <c r="V789" s="32"/>
      <c r="W789" s="32"/>
      <c r="X789" s="32"/>
      <c r="Y789" s="32"/>
      <c r="Z789" s="32"/>
    </row>
    <row r="790" spans="1:26" ht="12.75" customHeight="1" x14ac:dyDescent="0.2">
      <c r="A790" s="31"/>
      <c r="B790" s="31"/>
      <c r="C790" s="31"/>
      <c r="D790" s="31"/>
      <c r="E790" s="31"/>
      <c r="F790" s="31"/>
      <c r="G790" s="32"/>
      <c r="H790" s="32"/>
      <c r="I790" s="32"/>
      <c r="J790" s="32"/>
      <c r="K790" s="32"/>
      <c r="L790" s="32"/>
      <c r="M790" s="32"/>
      <c r="N790" s="32"/>
      <c r="O790" s="32"/>
      <c r="P790" s="32"/>
      <c r="Q790" s="32"/>
      <c r="R790" s="32"/>
      <c r="S790" s="32"/>
      <c r="T790" s="32"/>
      <c r="U790" s="32"/>
      <c r="V790" s="32"/>
      <c r="W790" s="32"/>
      <c r="X790" s="32"/>
      <c r="Y790" s="32"/>
      <c r="Z790" s="32"/>
    </row>
    <row r="791" spans="1:26" ht="12.75" customHeight="1" x14ac:dyDescent="0.2">
      <c r="A791" s="31"/>
      <c r="B791" s="31"/>
      <c r="C791" s="31"/>
      <c r="D791" s="31"/>
      <c r="E791" s="31"/>
      <c r="F791" s="31"/>
      <c r="G791" s="32"/>
      <c r="H791" s="32"/>
      <c r="I791" s="32"/>
      <c r="J791" s="32"/>
      <c r="K791" s="32"/>
      <c r="L791" s="32"/>
      <c r="M791" s="32"/>
      <c r="N791" s="32"/>
      <c r="O791" s="32"/>
      <c r="P791" s="32"/>
      <c r="Q791" s="32"/>
      <c r="R791" s="32"/>
      <c r="S791" s="32"/>
      <c r="T791" s="32"/>
      <c r="U791" s="32"/>
      <c r="V791" s="32"/>
      <c r="W791" s="32"/>
      <c r="X791" s="32"/>
      <c r="Y791" s="32"/>
      <c r="Z791" s="32"/>
    </row>
    <row r="792" spans="1:26" ht="12.75" customHeight="1" x14ac:dyDescent="0.2">
      <c r="A792" s="31"/>
      <c r="B792" s="31"/>
      <c r="C792" s="31"/>
      <c r="D792" s="31"/>
      <c r="E792" s="31"/>
      <c r="F792" s="31"/>
      <c r="G792" s="32"/>
      <c r="H792" s="32"/>
      <c r="I792" s="32"/>
      <c r="J792" s="32"/>
      <c r="K792" s="32"/>
      <c r="L792" s="32"/>
      <c r="M792" s="32"/>
      <c r="N792" s="32"/>
      <c r="O792" s="32"/>
      <c r="P792" s="32"/>
      <c r="Q792" s="32"/>
      <c r="R792" s="32"/>
      <c r="S792" s="32"/>
      <c r="T792" s="32"/>
      <c r="U792" s="32"/>
      <c r="V792" s="32"/>
      <c r="W792" s="32"/>
      <c r="X792" s="32"/>
      <c r="Y792" s="32"/>
      <c r="Z792" s="32"/>
    </row>
    <row r="793" spans="1:26" ht="12.75" customHeight="1" x14ac:dyDescent="0.2">
      <c r="A793" s="31"/>
      <c r="B793" s="31"/>
      <c r="C793" s="31"/>
      <c r="D793" s="31"/>
      <c r="E793" s="31"/>
      <c r="F793" s="31"/>
      <c r="G793" s="32"/>
      <c r="H793" s="32"/>
      <c r="I793" s="32"/>
      <c r="J793" s="32"/>
      <c r="K793" s="32"/>
      <c r="L793" s="32"/>
      <c r="M793" s="32"/>
      <c r="N793" s="32"/>
      <c r="O793" s="32"/>
      <c r="P793" s="32"/>
      <c r="Q793" s="32"/>
      <c r="R793" s="32"/>
      <c r="S793" s="32"/>
      <c r="T793" s="32"/>
      <c r="U793" s="32"/>
      <c r="V793" s="32"/>
      <c r="W793" s="32"/>
      <c r="X793" s="32"/>
      <c r="Y793" s="32"/>
      <c r="Z793" s="32"/>
    </row>
    <row r="794" spans="1:26" ht="12.75" customHeight="1" x14ac:dyDescent="0.2">
      <c r="A794" s="31"/>
      <c r="B794" s="31"/>
      <c r="C794" s="31"/>
      <c r="D794" s="31"/>
      <c r="E794" s="31"/>
      <c r="F794" s="31"/>
      <c r="G794" s="32"/>
      <c r="H794" s="32"/>
      <c r="I794" s="32"/>
      <c r="J794" s="32"/>
      <c r="K794" s="32"/>
      <c r="L794" s="32"/>
      <c r="M794" s="32"/>
      <c r="N794" s="32"/>
      <c r="O794" s="32"/>
      <c r="P794" s="32"/>
      <c r="Q794" s="32"/>
      <c r="R794" s="32"/>
      <c r="S794" s="32"/>
      <c r="T794" s="32"/>
      <c r="U794" s="32"/>
      <c r="V794" s="32"/>
      <c r="W794" s="32"/>
      <c r="X794" s="32"/>
      <c r="Y794" s="32"/>
      <c r="Z794" s="32"/>
    </row>
    <row r="795" spans="1:26" ht="12.75" customHeight="1" x14ac:dyDescent="0.2">
      <c r="A795" s="31"/>
      <c r="B795" s="31"/>
      <c r="C795" s="31"/>
      <c r="D795" s="31"/>
      <c r="E795" s="31"/>
      <c r="F795" s="31"/>
      <c r="G795" s="32"/>
      <c r="H795" s="32"/>
      <c r="I795" s="32"/>
      <c r="J795" s="32"/>
      <c r="K795" s="32"/>
      <c r="L795" s="32"/>
      <c r="M795" s="32"/>
      <c r="N795" s="32"/>
      <c r="O795" s="32"/>
      <c r="P795" s="32"/>
      <c r="Q795" s="32"/>
      <c r="R795" s="32"/>
      <c r="S795" s="32"/>
      <c r="T795" s="32"/>
      <c r="U795" s="32"/>
      <c r="V795" s="32"/>
      <c r="W795" s="32"/>
      <c r="X795" s="32"/>
      <c r="Y795" s="32"/>
      <c r="Z795" s="32"/>
    </row>
    <row r="796" spans="1:26" ht="12.75" customHeight="1" x14ac:dyDescent="0.2">
      <c r="A796" s="31"/>
      <c r="B796" s="31"/>
      <c r="C796" s="31"/>
      <c r="D796" s="31"/>
      <c r="E796" s="31"/>
      <c r="F796" s="31"/>
      <c r="G796" s="32"/>
      <c r="H796" s="32"/>
      <c r="I796" s="32"/>
      <c r="J796" s="32"/>
      <c r="K796" s="32"/>
      <c r="L796" s="32"/>
      <c r="M796" s="32"/>
      <c r="N796" s="32"/>
      <c r="O796" s="32"/>
      <c r="P796" s="32"/>
      <c r="Q796" s="32"/>
      <c r="R796" s="32"/>
      <c r="S796" s="32"/>
      <c r="T796" s="32"/>
      <c r="U796" s="32"/>
      <c r="V796" s="32"/>
      <c r="W796" s="32"/>
      <c r="X796" s="32"/>
      <c r="Y796" s="32"/>
      <c r="Z796" s="32"/>
    </row>
    <row r="797" spans="1:26" ht="12.75" customHeight="1" x14ac:dyDescent="0.2">
      <c r="A797" s="31"/>
      <c r="B797" s="31"/>
      <c r="C797" s="31"/>
      <c r="D797" s="31"/>
      <c r="E797" s="31"/>
      <c r="F797" s="31"/>
      <c r="G797" s="32"/>
      <c r="H797" s="32"/>
      <c r="I797" s="32"/>
      <c r="J797" s="32"/>
      <c r="K797" s="32"/>
      <c r="L797" s="32"/>
      <c r="M797" s="32"/>
      <c r="N797" s="32"/>
      <c r="O797" s="32"/>
      <c r="P797" s="32"/>
      <c r="Q797" s="32"/>
      <c r="R797" s="32"/>
      <c r="S797" s="32"/>
      <c r="T797" s="32"/>
      <c r="U797" s="32"/>
      <c r="V797" s="32"/>
      <c r="W797" s="32"/>
      <c r="X797" s="32"/>
      <c r="Y797" s="32"/>
      <c r="Z797" s="32"/>
    </row>
    <row r="798" spans="1:26" ht="12.75" customHeight="1" x14ac:dyDescent="0.2">
      <c r="A798" s="31"/>
      <c r="B798" s="31"/>
      <c r="C798" s="31"/>
      <c r="D798" s="31"/>
      <c r="E798" s="31"/>
      <c r="F798" s="31"/>
      <c r="G798" s="32"/>
      <c r="H798" s="32"/>
      <c r="I798" s="32"/>
      <c r="J798" s="32"/>
      <c r="K798" s="32"/>
      <c r="L798" s="32"/>
      <c r="M798" s="32"/>
      <c r="N798" s="32"/>
      <c r="O798" s="32"/>
      <c r="P798" s="32"/>
      <c r="Q798" s="32"/>
      <c r="R798" s="32"/>
      <c r="S798" s="32"/>
      <c r="T798" s="32"/>
      <c r="U798" s="32"/>
      <c r="V798" s="32"/>
      <c r="W798" s="32"/>
      <c r="X798" s="32"/>
      <c r="Y798" s="32"/>
      <c r="Z798" s="32"/>
    </row>
    <row r="799" spans="1:26" ht="12.75" customHeight="1" x14ac:dyDescent="0.2">
      <c r="A799" s="31"/>
      <c r="B799" s="31"/>
      <c r="C799" s="31"/>
      <c r="D799" s="31"/>
      <c r="E799" s="31"/>
      <c r="F799" s="31"/>
      <c r="G799" s="32"/>
      <c r="H799" s="32"/>
      <c r="I799" s="32"/>
      <c r="J799" s="32"/>
      <c r="K799" s="32"/>
      <c r="L799" s="32"/>
      <c r="M799" s="32"/>
      <c r="N799" s="32"/>
      <c r="O799" s="32"/>
      <c r="P799" s="32"/>
      <c r="Q799" s="32"/>
      <c r="R799" s="32"/>
      <c r="S799" s="32"/>
      <c r="T799" s="32"/>
      <c r="U799" s="32"/>
      <c r="V799" s="32"/>
      <c r="W799" s="32"/>
      <c r="X799" s="32"/>
      <c r="Y799" s="32"/>
      <c r="Z799" s="32"/>
    </row>
    <row r="800" spans="1:26" ht="12.75" customHeight="1" x14ac:dyDescent="0.2">
      <c r="A800" s="31"/>
      <c r="B800" s="31"/>
      <c r="C800" s="31"/>
      <c r="D800" s="31"/>
      <c r="E800" s="31"/>
      <c r="F800" s="31"/>
      <c r="G800" s="32"/>
      <c r="H800" s="32"/>
      <c r="I800" s="32"/>
      <c r="J800" s="32"/>
      <c r="K800" s="32"/>
      <c r="L800" s="32"/>
      <c r="M800" s="32"/>
      <c r="N800" s="32"/>
      <c r="O800" s="32"/>
      <c r="P800" s="32"/>
      <c r="Q800" s="32"/>
      <c r="R800" s="32"/>
      <c r="S800" s="32"/>
      <c r="T800" s="32"/>
      <c r="U800" s="32"/>
      <c r="V800" s="32"/>
      <c r="W800" s="32"/>
      <c r="X800" s="32"/>
      <c r="Y800" s="32"/>
      <c r="Z800" s="32"/>
    </row>
    <row r="801" spans="1:26" ht="12.75" customHeight="1" x14ac:dyDescent="0.2">
      <c r="A801" s="31"/>
      <c r="B801" s="31"/>
      <c r="C801" s="31"/>
      <c r="D801" s="31"/>
      <c r="E801" s="31"/>
      <c r="F801" s="31"/>
      <c r="G801" s="32"/>
      <c r="H801" s="32"/>
      <c r="I801" s="32"/>
      <c r="J801" s="32"/>
      <c r="K801" s="32"/>
      <c r="L801" s="32"/>
      <c r="M801" s="32"/>
      <c r="N801" s="32"/>
      <c r="O801" s="32"/>
      <c r="P801" s="32"/>
      <c r="Q801" s="32"/>
      <c r="R801" s="32"/>
      <c r="S801" s="32"/>
      <c r="T801" s="32"/>
      <c r="U801" s="32"/>
      <c r="V801" s="32"/>
      <c r="W801" s="32"/>
      <c r="X801" s="32"/>
      <c r="Y801" s="32"/>
      <c r="Z801" s="32"/>
    </row>
    <row r="802" spans="1:26" ht="12.75" customHeight="1" x14ac:dyDescent="0.2">
      <c r="A802" s="31"/>
      <c r="B802" s="31"/>
      <c r="C802" s="31"/>
      <c r="D802" s="31"/>
      <c r="E802" s="31"/>
      <c r="F802" s="31"/>
      <c r="G802" s="32"/>
      <c r="H802" s="32"/>
      <c r="I802" s="32"/>
      <c r="J802" s="32"/>
      <c r="K802" s="32"/>
      <c r="L802" s="32"/>
      <c r="M802" s="32"/>
      <c r="N802" s="32"/>
      <c r="O802" s="32"/>
      <c r="P802" s="32"/>
      <c r="Q802" s="32"/>
      <c r="R802" s="32"/>
      <c r="S802" s="32"/>
      <c r="T802" s="32"/>
      <c r="U802" s="32"/>
      <c r="V802" s="32"/>
      <c r="W802" s="32"/>
      <c r="X802" s="32"/>
      <c r="Y802" s="32"/>
      <c r="Z802" s="32"/>
    </row>
    <row r="803" spans="1:26" ht="12.75" customHeight="1" x14ac:dyDescent="0.2">
      <c r="A803" s="31"/>
      <c r="B803" s="31"/>
      <c r="C803" s="31"/>
      <c r="D803" s="31"/>
      <c r="E803" s="31"/>
      <c r="F803" s="31"/>
      <c r="G803" s="32"/>
      <c r="H803" s="32"/>
      <c r="I803" s="32"/>
      <c r="J803" s="32"/>
      <c r="K803" s="32"/>
      <c r="L803" s="32"/>
      <c r="M803" s="32"/>
      <c r="N803" s="32"/>
      <c r="O803" s="32"/>
      <c r="P803" s="32"/>
      <c r="Q803" s="32"/>
      <c r="R803" s="32"/>
      <c r="S803" s="32"/>
      <c r="T803" s="32"/>
      <c r="U803" s="32"/>
      <c r="V803" s="32"/>
      <c r="W803" s="32"/>
      <c r="X803" s="32"/>
      <c r="Y803" s="32"/>
      <c r="Z803" s="32"/>
    </row>
    <row r="804" spans="1:26" ht="12.75" customHeight="1" x14ac:dyDescent="0.2">
      <c r="A804" s="31"/>
      <c r="B804" s="31"/>
      <c r="C804" s="31"/>
      <c r="D804" s="31"/>
      <c r="E804" s="31"/>
      <c r="F804" s="31"/>
      <c r="G804" s="32"/>
      <c r="H804" s="32"/>
      <c r="I804" s="32"/>
      <c r="J804" s="32"/>
      <c r="K804" s="32"/>
      <c r="L804" s="32"/>
      <c r="M804" s="32"/>
      <c r="N804" s="32"/>
      <c r="O804" s="32"/>
      <c r="P804" s="32"/>
      <c r="Q804" s="32"/>
      <c r="R804" s="32"/>
      <c r="S804" s="32"/>
      <c r="T804" s="32"/>
      <c r="U804" s="32"/>
      <c r="V804" s="32"/>
      <c r="W804" s="32"/>
      <c r="X804" s="32"/>
      <c r="Y804" s="32"/>
      <c r="Z804" s="32"/>
    </row>
    <row r="805" spans="1:26" ht="12.75" customHeight="1" x14ac:dyDescent="0.2">
      <c r="A805" s="31"/>
      <c r="B805" s="31"/>
      <c r="C805" s="31"/>
      <c r="D805" s="31"/>
      <c r="E805" s="31"/>
      <c r="F805" s="31"/>
      <c r="G805" s="32"/>
      <c r="H805" s="32"/>
      <c r="I805" s="32"/>
      <c r="J805" s="32"/>
      <c r="K805" s="32"/>
      <c r="L805" s="32"/>
      <c r="M805" s="32"/>
      <c r="N805" s="32"/>
      <c r="O805" s="32"/>
      <c r="P805" s="32"/>
      <c r="Q805" s="32"/>
      <c r="R805" s="32"/>
      <c r="S805" s="32"/>
      <c r="T805" s="32"/>
      <c r="U805" s="32"/>
      <c r="V805" s="32"/>
      <c r="W805" s="32"/>
      <c r="X805" s="32"/>
      <c r="Y805" s="32"/>
      <c r="Z805" s="32"/>
    </row>
    <row r="806" spans="1:26" ht="12.75" customHeight="1" x14ac:dyDescent="0.2">
      <c r="A806" s="31"/>
      <c r="B806" s="31"/>
      <c r="C806" s="31"/>
      <c r="D806" s="31"/>
      <c r="E806" s="31"/>
      <c r="F806" s="31"/>
      <c r="G806" s="32"/>
      <c r="H806" s="32"/>
      <c r="I806" s="32"/>
      <c r="J806" s="32"/>
      <c r="K806" s="32"/>
      <c r="L806" s="32"/>
      <c r="M806" s="32"/>
      <c r="N806" s="32"/>
      <c r="O806" s="32"/>
      <c r="P806" s="32"/>
      <c r="Q806" s="32"/>
      <c r="R806" s="32"/>
      <c r="S806" s="32"/>
      <c r="T806" s="32"/>
      <c r="U806" s="32"/>
      <c r="V806" s="32"/>
      <c r="W806" s="32"/>
      <c r="X806" s="32"/>
      <c r="Y806" s="32"/>
      <c r="Z806" s="32"/>
    </row>
    <row r="807" spans="1:26" ht="12.75" customHeight="1" x14ac:dyDescent="0.2">
      <c r="A807" s="31"/>
      <c r="B807" s="31"/>
      <c r="C807" s="31"/>
      <c r="D807" s="31"/>
      <c r="E807" s="31"/>
      <c r="F807" s="31"/>
      <c r="G807" s="32"/>
      <c r="H807" s="32"/>
      <c r="I807" s="32"/>
      <c r="J807" s="32"/>
      <c r="K807" s="32"/>
      <c r="L807" s="32"/>
      <c r="M807" s="32"/>
      <c r="N807" s="32"/>
      <c r="O807" s="32"/>
      <c r="P807" s="32"/>
      <c r="Q807" s="32"/>
      <c r="R807" s="32"/>
      <c r="S807" s="32"/>
      <c r="T807" s="32"/>
      <c r="U807" s="32"/>
      <c r="V807" s="32"/>
      <c r="W807" s="32"/>
      <c r="X807" s="32"/>
      <c r="Y807" s="32"/>
      <c r="Z807" s="32"/>
    </row>
    <row r="808" spans="1:26" ht="12.75" customHeight="1" x14ac:dyDescent="0.2">
      <c r="A808" s="31"/>
      <c r="B808" s="31"/>
      <c r="C808" s="31"/>
      <c r="D808" s="31"/>
      <c r="E808" s="31"/>
      <c r="F808" s="31"/>
      <c r="G808" s="32"/>
      <c r="H808" s="32"/>
      <c r="I808" s="32"/>
      <c r="J808" s="32"/>
      <c r="K808" s="32"/>
      <c r="L808" s="32"/>
      <c r="M808" s="32"/>
      <c r="N808" s="32"/>
      <c r="O808" s="32"/>
      <c r="P808" s="32"/>
      <c r="Q808" s="32"/>
      <c r="R808" s="32"/>
      <c r="S808" s="32"/>
      <c r="T808" s="32"/>
      <c r="U808" s="32"/>
      <c r="V808" s="32"/>
      <c r="W808" s="32"/>
      <c r="X808" s="32"/>
      <c r="Y808" s="32"/>
      <c r="Z808" s="32"/>
    </row>
    <row r="809" spans="1:26" ht="12.75" customHeight="1" x14ac:dyDescent="0.2">
      <c r="A809" s="31"/>
      <c r="B809" s="31"/>
      <c r="C809" s="31"/>
      <c r="D809" s="31"/>
      <c r="E809" s="31"/>
      <c r="F809" s="31"/>
      <c r="G809" s="32"/>
      <c r="H809" s="32"/>
      <c r="I809" s="32"/>
      <c r="J809" s="32"/>
      <c r="K809" s="32"/>
      <c r="L809" s="32"/>
      <c r="M809" s="32"/>
      <c r="N809" s="32"/>
      <c r="O809" s="32"/>
      <c r="P809" s="32"/>
      <c r="Q809" s="32"/>
      <c r="R809" s="32"/>
      <c r="S809" s="32"/>
      <c r="T809" s="32"/>
      <c r="U809" s="32"/>
      <c r="V809" s="32"/>
      <c r="W809" s="32"/>
      <c r="X809" s="32"/>
      <c r="Y809" s="32"/>
      <c r="Z809" s="32"/>
    </row>
    <row r="810" spans="1:26" ht="12.75" customHeight="1" x14ac:dyDescent="0.2">
      <c r="A810" s="31"/>
      <c r="B810" s="31"/>
      <c r="C810" s="31"/>
      <c r="D810" s="31"/>
      <c r="E810" s="31"/>
      <c r="F810" s="31"/>
      <c r="G810" s="32"/>
      <c r="H810" s="32"/>
      <c r="I810" s="32"/>
      <c r="J810" s="32"/>
      <c r="K810" s="32"/>
      <c r="L810" s="32"/>
      <c r="M810" s="32"/>
      <c r="N810" s="32"/>
      <c r="O810" s="32"/>
      <c r="P810" s="32"/>
      <c r="Q810" s="32"/>
      <c r="R810" s="32"/>
      <c r="S810" s="32"/>
      <c r="T810" s="32"/>
      <c r="U810" s="32"/>
      <c r="V810" s="32"/>
      <c r="W810" s="32"/>
      <c r="X810" s="32"/>
      <c r="Y810" s="32"/>
      <c r="Z810" s="32"/>
    </row>
    <row r="811" spans="1:26" ht="12.75" customHeight="1" x14ac:dyDescent="0.2">
      <c r="A811" s="31"/>
      <c r="B811" s="31"/>
      <c r="C811" s="31"/>
      <c r="D811" s="31"/>
      <c r="E811" s="31"/>
      <c r="F811" s="31"/>
      <c r="G811" s="32"/>
      <c r="H811" s="32"/>
      <c r="I811" s="32"/>
      <c r="J811" s="32"/>
      <c r="K811" s="32"/>
      <c r="L811" s="32"/>
      <c r="M811" s="32"/>
      <c r="N811" s="32"/>
      <c r="O811" s="32"/>
      <c r="P811" s="32"/>
      <c r="Q811" s="32"/>
      <c r="R811" s="32"/>
      <c r="S811" s="32"/>
      <c r="T811" s="32"/>
      <c r="U811" s="32"/>
      <c r="V811" s="32"/>
      <c r="W811" s="32"/>
      <c r="X811" s="32"/>
      <c r="Y811" s="32"/>
      <c r="Z811" s="32"/>
    </row>
    <row r="812" spans="1:26" ht="12.75" customHeight="1" x14ac:dyDescent="0.2">
      <c r="A812" s="31"/>
      <c r="B812" s="31"/>
      <c r="C812" s="31"/>
      <c r="D812" s="31"/>
      <c r="E812" s="31"/>
      <c r="F812" s="31"/>
      <c r="G812" s="32"/>
      <c r="H812" s="32"/>
      <c r="I812" s="32"/>
      <c r="J812" s="32"/>
      <c r="K812" s="32"/>
      <c r="L812" s="32"/>
      <c r="M812" s="32"/>
      <c r="N812" s="32"/>
      <c r="O812" s="32"/>
      <c r="P812" s="32"/>
      <c r="Q812" s="32"/>
      <c r="R812" s="32"/>
      <c r="S812" s="32"/>
      <c r="T812" s="32"/>
      <c r="U812" s="32"/>
      <c r="V812" s="32"/>
      <c r="W812" s="32"/>
      <c r="X812" s="32"/>
      <c r="Y812" s="32"/>
      <c r="Z812" s="32"/>
    </row>
    <row r="813" spans="1:26" ht="12.75" customHeight="1" x14ac:dyDescent="0.2">
      <c r="A813" s="31"/>
      <c r="B813" s="31"/>
      <c r="C813" s="31"/>
      <c r="D813" s="31"/>
      <c r="E813" s="31"/>
      <c r="F813" s="31"/>
      <c r="G813" s="32"/>
      <c r="H813" s="32"/>
      <c r="I813" s="32"/>
      <c r="J813" s="32"/>
      <c r="K813" s="32"/>
      <c r="L813" s="32"/>
      <c r="M813" s="32"/>
      <c r="N813" s="32"/>
      <c r="O813" s="32"/>
      <c r="P813" s="32"/>
      <c r="Q813" s="32"/>
      <c r="R813" s="32"/>
      <c r="S813" s="32"/>
      <c r="T813" s="32"/>
      <c r="U813" s="32"/>
      <c r="V813" s="32"/>
      <c r="W813" s="32"/>
      <c r="X813" s="32"/>
      <c r="Y813" s="32"/>
      <c r="Z813" s="32"/>
    </row>
    <row r="814" spans="1:26" ht="12.75" customHeight="1" x14ac:dyDescent="0.2">
      <c r="A814" s="31"/>
      <c r="B814" s="31"/>
      <c r="C814" s="31"/>
      <c r="D814" s="31"/>
      <c r="E814" s="31"/>
      <c r="F814" s="31"/>
      <c r="G814" s="32"/>
      <c r="H814" s="32"/>
      <c r="I814" s="32"/>
      <c r="J814" s="32"/>
      <c r="K814" s="32"/>
      <c r="L814" s="32"/>
      <c r="M814" s="32"/>
      <c r="N814" s="32"/>
      <c r="O814" s="32"/>
      <c r="P814" s="32"/>
      <c r="Q814" s="32"/>
      <c r="R814" s="32"/>
      <c r="S814" s="32"/>
      <c r="T814" s="32"/>
      <c r="U814" s="32"/>
      <c r="V814" s="32"/>
      <c r="W814" s="32"/>
      <c r="X814" s="32"/>
      <c r="Y814" s="32"/>
      <c r="Z814" s="32"/>
    </row>
    <row r="815" spans="1:26" ht="12.75" customHeight="1" x14ac:dyDescent="0.2">
      <c r="A815" s="31"/>
      <c r="B815" s="31"/>
      <c r="C815" s="31"/>
      <c r="D815" s="31"/>
      <c r="E815" s="31"/>
      <c r="F815" s="31"/>
      <c r="G815" s="32"/>
      <c r="H815" s="32"/>
      <c r="I815" s="32"/>
      <c r="J815" s="32"/>
      <c r="K815" s="32"/>
      <c r="L815" s="32"/>
      <c r="M815" s="32"/>
      <c r="N815" s="32"/>
      <c r="O815" s="32"/>
      <c r="P815" s="32"/>
      <c r="Q815" s="32"/>
      <c r="R815" s="32"/>
      <c r="S815" s="32"/>
      <c r="T815" s="32"/>
      <c r="U815" s="32"/>
      <c r="V815" s="32"/>
      <c r="W815" s="32"/>
      <c r="X815" s="32"/>
      <c r="Y815" s="32"/>
      <c r="Z815" s="32"/>
    </row>
    <row r="816" spans="1:26" ht="12.75" customHeight="1" x14ac:dyDescent="0.2">
      <c r="A816" s="31"/>
      <c r="B816" s="31"/>
      <c r="C816" s="31"/>
      <c r="D816" s="31"/>
      <c r="E816" s="31"/>
      <c r="F816" s="31"/>
      <c r="G816" s="32"/>
      <c r="H816" s="32"/>
      <c r="I816" s="32"/>
      <c r="J816" s="32"/>
      <c r="K816" s="32"/>
      <c r="L816" s="32"/>
      <c r="M816" s="32"/>
      <c r="N816" s="32"/>
      <c r="O816" s="32"/>
      <c r="P816" s="32"/>
      <c r="Q816" s="32"/>
      <c r="R816" s="32"/>
      <c r="S816" s="32"/>
      <c r="T816" s="32"/>
      <c r="U816" s="32"/>
      <c r="V816" s="32"/>
      <c r="W816" s="32"/>
      <c r="X816" s="32"/>
      <c r="Y816" s="32"/>
      <c r="Z816" s="32"/>
    </row>
    <row r="817" spans="1:26" ht="12.75" customHeight="1" x14ac:dyDescent="0.2">
      <c r="A817" s="31"/>
      <c r="B817" s="31"/>
      <c r="C817" s="31"/>
      <c r="D817" s="31"/>
      <c r="E817" s="31"/>
      <c r="F817" s="31"/>
      <c r="G817" s="32"/>
      <c r="H817" s="32"/>
      <c r="I817" s="32"/>
      <c r="J817" s="32"/>
      <c r="K817" s="32"/>
      <c r="L817" s="32"/>
      <c r="M817" s="32"/>
      <c r="N817" s="32"/>
      <c r="O817" s="32"/>
      <c r="P817" s="32"/>
      <c r="Q817" s="32"/>
      <c r="R817" s="32"/>
      <c r="S817" s="32"/>
      <c r="T817" s="32"/>
      <c r="U817" s="32"/>
      <c r="V817" s="32"/>
      <c r="W817" s="32"/>
      <c r="X817" s="32"/>
      <c r="Y817" s="32"/>
      <c r="Z817" s="32"/>
    </row>
    <row r="818" spans="1:26" ht="12.75" customHeight="1" x14ac:dyDescent="0.2">
      <c r="A818" s="31"/>
      <c r="B818" s="31"/>
      <c r="C818" s="31"/>
      <c r="D818" s="31"/>
      <c r="E818" s="31"/>
      <c r="F818" s="31"/>
      <c r="G818" s="32"/>
      <c r="H818" s="32"/>
      <c r="I818" s="32"/>
      <c r="J818" s="32"/>
      <c r="K818" s="32"/>
      <c r="L818" s="32"/>
      <c r="M818" s="32"/>
      <c r="N818" s="32"/>
      <c r="O818" s="32"/>
      <c r="P818" s="32"/>
      <c r="Q818" s="32"/>
      <c r="R818" s="32"/>
      <c r="S818" s="32"/>
      <c r="T818" s="32"/>
      <c r="U818" s="32"/>
      <c r="V818" s="32"/>
      <c r="W818" s="32"/>
      <c r="X818" s="32"/>
      <c r="Y818" s="32"/>
      <c r="Z818" s="32"/>
    </row>
    <row r="819" spans="1:26" ht="12.75" customHeight="1" x14ac:dyDescent="0.2">
      <c r="A819" s="31"/>
      <c r="B819" s="31"/>
      <c r="C819" s="31"/>
      <c r="D819" s="31"/>
      <c r="E819" s="31"/>
      <c r="F819" s="31"/>
      <c r="G819" s="32"/>
      <c r="H819" s="32"/>
      <c r="I819" s="32"/>
      <c r="J819" s="32"/>
      <c r="K819" s="32"/>
      <c r="L819" s="32"/>
      <c r="M819" s="32"/>
      <c r="N819" s="32"/>
      <c r="O819" s="32"/>
      <c r="P819" s="32"/>
      <c r="Q819" s="32"/>
      <c r="R819" s="32"/>
      <c r="S819" s="32"/>
      <c r="T819" s="32"/>
      <c r="U819" s="32"/>
      <c r="V819" s="32"/>
      <c r="W819" s="32"/>
      <c r="X819" s="32"/>
      <c r="Y819" s="32"/>
      <c r="Z819" s="32"/>
    </row>
    <row r="820" spans="1:26" ht="12.75" customHeight="1" x14ac:dyDescent="0.2">
      <c r="A820" s="31"/>
      <c r="B820" s="31"/>
      <c r="C820" s="31"/>
      <c r="D820" s="31"/>
      <c r="E820" s="31"/>
      <c r="F820" s="31"/>
      <c r="G820" s="32"/>
      <c r="H820" s="32"/>
      <c r="I820" s="32"/>
      <c r="J820" s="32"/>
      <c r="K820" s="32"/>
      <c r="L820" s="32"/>
      <c r="M820" s="32"/>
      <c r="N820" s="32"/>
      <c r="O820" s="32"/>
      <c r="P820" s="32"/>
      <c r="Q820" s="32"/>
      <c r="R820" s="32"/>
      <c r="S820" s="32"/>
      <c r="T820" s="32"/>
      <c r="U820" s="32"/>
      <c r="V820" s="32"/>
      <c r="W820" s="32"/>
      <c r="X820" s="32"/>
      <c r="Y820" s="32"/>
      <c r="Z820" s="32"/>
    </row>
    <row r="821" spans="1:26" ht="12.75" customHeight="1" x14ac:dyDescent="0.2">
      <c r="A821" s="31"/>
      <c r="B821" s="31"/>
      <c r="C821" s="31"/>
      <c r="D821" s="31"/>
      <c r="E821" s="31"/>
      <c r="F821" s="31"/>
      <c r="G821" s="32"/>
      <c r="H821" s="32"/>
      <c r="I821" s="32"/>
      <c r="J821" s="32"/>
      <c r="K821" s="32"/>
      <c r="L821" s="32"/>
      <c r="M821" s="32"/>
      <c r="N821" s="32"/>
      <c r="O821" s="32"/>
      <c r="P821" s="32"/>
      <c r="Q821" s="32"/>
      <c r="R821" s="32"/>
      <c r="S821" s="32"/>
      <c r="T821" s="32"/>
      <c r="U821" s="32"/>
      <c r="V821" s="32"/>
      <c r="W821" s="32"/>
      <c r="X821" s="32"/>
      <c r="Y821" s="32"/>
      <c r="Z821" s="32"/>
    </row>
    <row r="822" spans="1:26" ht="12.75" customHeight="1" x14ac:dyDescent="0.2">
      <c r="A822" s="31"/>
      <c r="B822" s="31"/>
      <c r="C822" s="31"/>
      <c r="D822" s="31"/>
      <c r="E822" s="31"/>
      <c r="F822" s="31"/>
      <c r="G822" s="32"/>
      <c r="H822" s="32"/>
      <c r="I822" s="32"/>
      <c r="J822" s="32"/>
      <c r="K822" s="32"/>
      <c r="L822" s="32"/>
      <c r="M822" s="32"/>
      <c r="N822" s="32"/>
      <c r="O822" s="32"/>
      <c r="P822" s="32"/>
      <c r="Q822" s="32"/>
      <c r="R822" s="32"/>
      <c r="S822" s="32"/>
      <c r="T822" s="32"/>
      <c r="U822" s="32"/>
      <c r="V822" s="32"/>
      <c r="W822" s="32"/>
      <c r="X822" s="32"/>
      <c r="Y822" s="32"/>
      <c r="Z822" s="32"/>
    </row>
    <row r="823" spans="1:26" ht="12.75" customHeight="1" x14ac:dyDescent="0.2">
      <c r="A823" s="31"/>
      <c r="B823" s="31"/>
      <c r="C823" s="31"/>
      <c r="D823" s="31"/>
      <c r="E823" s="31"/>
      <c r="F823" s="31"/>
      <c r="G823" s="32"/>
      <c r="H823" s="32"/>
      <c r="I823" s="32"/>
      <c r="J823" s="32"/>
      <c r="K823" s="32"/>
      <c r="L823" s="32"/>
      <c r="M823" s="32"/>
      <c r="N823" s="32"/>
      <c r="O823" s="32"/>
      <c r="P823" s="32"/>
      <c r="Q823" s="32"/>
      <c r="R823" s="32"/>
      <c r="S823" s="32"/>
      <c r="T823" s="32"/>
      <c r="U823" s="32"/>
      <c r="V823" s="32"/>
      <c r="W823" s="32"/>
      <c r="X823" s="32"/>
      <c r="Y823" s="32"/>
      <c r="Z823" s="32"/>
    </row>
    <row r="824" spans="1:26" ht="12.75" customHeight="1" x14ac:dyDescent="0.2">
      <c r="A824" s="31"/>
      <c r="B824" s="31"/>
      <c r="C824" s="31"/>
      <c r="D824" s="31"/>
      <c r="E824" s="31"/>
      <c r="F824" s="31"/>
      <c r="G824" s="32"/>
      <c r="H824" s="32"/>
      <c r="I824" s="32"/>
      <c r="J824" s="32"/>
      <c r="K824" s="32"/>
      <c r="L824" s="32"/>
      <c r="M824" s="32"/>
      <c r="N824" s="32"/>
      <c r="O824" s="32"/>
      <c r="P824" s="32"/>
      <c r="Q824" s="32"/>
      <c r="R824" s="32"/>
      <c r="S824" s="32"/>
      <c r="T824" s="32"/>
      <c r="U824" s="32"/>
      <c r="V824" s="32"/>
      <c r="W824" s="32"/>
      <c r="X824" s="32"/>
      <c r="Y824" s="32"/>
      <c r="Z824" s="32"/>
    </row>
    <row r="825" spans="1:26" ht="12.75" customHeight="1" x14ac:dyDescent="0.2">
      <c r="A825" s="31"/>
      <c r="B825" s="31"/>
      <c r="C825" s="31"/>
      <c r="D825" s="31"/>
      <c r="E825" s="31"/>
      <c r="F825" s="31"/>
      <c r="G825" s="32"/>
      <c r="H825" s="32"/>
      <c r="I825" s="32"/>
      <c r="J825" s="32"/>
      <c r="K825" s="32"/>
      <c r="L825" s="32"/>
      <c r="M825" s="32"/>
      <c r="N825" s="32"/>
      <c r="O825" s="32"/>
      <c r="P825" s="32"/>
      <c r="Q825" s="32"/>
      <c r="R825" s="32"/>
      <c r="S825" s="32"/>
      <c r="T825" s="32"/>
      <c r="U825" s="32"/>
      <c r="V825" s="32"/>
      <c r="W825" s="32"/>
      <c r="X825" s="32"/>
      <c r="Y825" s="32"/>
      <c r="Z825" s="32"/>
    </row>
    <row r="826" spans="1:26" ht="12.75" customHeight="1" x14ac:dyDescent="0.2">
      <c r="A826" s="31"/>
      <c r="B826" s="31"/>
      <c r="C826" s="31"/>
      <c r="D826" s="31"/>
      <c r="E826" s="31"/>
      <c r="F826" s="31"/>
      <c r="G826" s="32"/>
      <c r="H826" s="32"/>
      <c r="I826" s="32"/>
      <c r="J826" s="32"/>
      <c r="K826" s="32"/>
      <c r="L826" s="32"/>
      <c r="M826" s="32"/>
      <c r="N826" s="32"/>
      <c r="O826" s="32"/>
      <c r="P826" s="32"/>
      <c r="Q826" s="32"/>
      <c r="R826" s="32"/>
      <c r="S826" s="32"/>
      <c r="T826" s="32"/>
      <c r="U826" s="32"/>
      <c r="V826" s="32"/>
      <c r="W826" s="32"/>
      <c r="X826" s="32"/>
      <c r="Y826" s="32"/>
      <c r="Z826" s="32"/>
    </row>
    <row r="827" spans="1:26" ht="12.75" customHeight="1" x14ac:dyDescent="0.2">
      <c r="A827" s="31"/>
      <c r="B827" s="31"/>
      <c r="C827" s="31"/>
      <c r="D827" s="31"/>
      <c r="E827" s="31"/>
      <c r="F827" s="31"/>
      <c r="G827" s="32"/>
      <c r="H827" s="32"/>
      <c r="I827" s="32"/>
      <c r="J827" s="32"/>
      <c r="K827" s="32"/>
      <c r="L827" s="32"/>
      <c r="M827" s="32"/>
      <c r="N827" s="32"/>
      <c r="O827" s="32"/>
      <c r="P827" s="32"/>
      <c r="Q827" s="32"/>
      <c r="R827" s="32"/>
      <c r="S827" s="32"/>
      <c r="T827" s="32"/>
      <c r="U827" s="32"/>
      <c r="V827" s="32"/>
      <c r="W827" s="32"/>
      <c r="X827" s="32"/>
      <c r="Y827" s="32"/>
      <c r="Z827" s="32"/>
    </row>
    <row r="828" spans="1:26" ht="12.75" customHeight="1" x14ac:dyDescent="0.2">
      <c r="A828" s="31"/>
      <c r="B828" s="31"/>
      <c r="C828" s="31"/>
      <c r="D828" s="31"/>
      <c r="E828" s="31"/>
      <c r="F828" s="31"/>
      <c r="G828" s="32"/>
      <c r="H828" s="32"/>
      <c r="I828" s="32"/>
      <c r="J828" s="32"/>
      <c r="K828" s="32"/>
      <c r="L828" s="32"/>
      <c r="M828" s="32"/>
      <c r="N828" s="32"/>
      <c r="O828" s="32"/>
      <c r="P828" s="32"/>
      <c r="Q828" s="32"/>
      <c r="R828" s="32"/>
      <c r="S828" s="32"/>
      <c r="T828" s="32"/>
      <c r="U828" s="32"/>
      <c r="V828" s="32"/>
      <c r="W828" s="32"/>
      <c r="X828" s="32"/>
      <c r="Y828" s="32"/>
      <c r="Z828" s="32"/>
    </row>
    <row r="829" spans="1:26" ht="12.75" customHeight="1" x14ac:dyDescent="0.2">
      <c r="A829" s="31"/>
      <c r="B829" s="31"/>
      <c r="C829" s="31"/>
      <c r="D829" s="31"/>
      <c r="E829" s="31"/>
      <c r="F829" s="31"/>
      <c r="G829" s="32"/>
      <c r="H829" s="32"/>
      <c r="I829" s="32"/>
      <c r="J829" s="32"/>
      <c r="K829" s="32"/>
      <c r="L829" s="32"/>
      <c r="M829" s="32"/>
      <c r="N829" s="32"/>
      <c r="O829" s="32"/>
      <c r="P829" s="32"/>
      <c r="Q829" s="32"/>
      <c r="R829" s="32"/>
      <c r="S829" s="32"/>
      <c r="T829" s="32"/>
      <c r="U829" s="32"/>
      <c r="V829" s="32"/>
      <c r="W829" s="32"/>
      <c r="X829" s="32"/>
      <c r="Y829" s="32"/>
      <c r="Z829" s="32"/>
    </row>
    <row r="830" spans="1:26" ht="12.75" customHeight="1" x14ac:dyDescent="0.2">
      <c r="A830" s="31"/>
      <c r="B830" s="31"/>
      <c r="C830" s="31"/>
      <c r="D830" s="31"/>
      <c r="E830" s="31"/>
      <c r="F830" s="31"/>
      <c r="G830" s="32"/>
      <c r="H830" s="32"/>
      <c r="I830" s="32"/>
      <c r="J830" s="32"/>
      <c r="K830" s="32"/>
      <c r="L830" s="32"/>
      <c r="M830" s="32"/>
      <c r="N830" s="32"/>
      <c r="O830" s="32"/>
      <c r="P830" s="32"/>
      <c r="Q830" s="32"/>
      <c r="R830" s="32"/>
      <c r="S830" s="32"/>
      <c r="T830" s="32"/>
      <c r="U830" s="32"/>
      <c r="V830" s="32"/>
      <c r="W830" s="32"/>
      <c r="X830" s="32"/>
      <c r="Y830" s="32"/>
      <c r="Z830" s="32"/>
    </row>
    <row r="831" spans="1:26" ht="12.75" customHeight="1" x14ac:dyDescent="0.2">
      <c r="A831" s="31"/>
      <c r="B831" s="31"/>
      <c r="C831" s="31"/>
      <c r="D831" s="31"/>
      <c r="E831" s="31"/>
      <c r="F831" s="31"/>
      <c r="G831" s="32"/>
      <c r="H831" s="32"/>
      <c r="I831" s="32"/>
      <c r="J831" s="32"/>
      <c r="K831" s="32"/>
      <c r="L831" s="32"/>
      <c r="M831" s="32"/>
      <c r="N831" s="32"/>
      <c r="O831" s="32"/>
      <c r="P831" s="32"/>
      <c r="Q831" s="32"/>
      <c r="R831" s="32"/>
      <c r="S831" s="32"/>
      <c r="T831" s="32"/>
      <c r="U831" s="32"/>
      <c r="V831" s="32"/>
      <c r="W831" s="32"/>
      <c r="X831" s="32"/>
      <c r="Y831" s="32"/>
      <c r="Z831" s="32"/>
    </row>
    <row r="832" spans="1:26" ht="12.75" customHeight="1" x14ac:dyDescent="0.2">
      <c r="A832" s="31"/>
      <c r="B832" s="31"/>
      <c r="C832" s="31"/>
      <c r="D832" s="31"/>
      <c r="E832" s="31"/>
      <c r="F832" s="31"/>
      <c r="G832" s="32"/>
      <c r="H832" s="32"/>
      <c r="I832" s="32"/>
      <c r="J832" s="32"/>
      <c r="K832" s="32"/>
      <c r="L832" s="32"/>
      <c r="M832" s="32"/>
      <c r="N832" s="32"/>
      <c r="O832" s="32"/>
      <c r="P832" s="32"/>
      <c r="Q832" s="32"/>
      <c r="R832" s="32"/>
      <c r="S832" s="32"/>
      <c r="T832" s="32"/>
      <c r="U832" s="32"/>
      <c r="V832" s="32"/>
      <c r="W832" s="32"/>
      <c r="X832" s="32"/>
      <c r="Y832" s="32"/>
      <c r="Z832" s="32"/>
    </row>
    <row r="833" spans="1:26" ht="12.75" customHeight="1" x14ac:dyDescent="0.2">
      <c r="A833" s="31"/>
      <c r="B833" s="31"/>
      <c r="C833" s="31"/>
      <c r="D833" s="31"/>
      <c r="E833" s="31"/>
      <c r="F833" s="31"/>
      <c r="G833" s="32"/>
      <c r="H833" s="32"/>
      <c r="I833" s="32"/>
      <c r="J833" s="32"/>
      <c r="K833" s="32"/>
      <c r="L833" s="32"/>
      <c r="M833" s="32"/>
      <c r="N833" s="32"/>
      <c r="O833" s="32"/>
      <c r="P833" s="32"/>
      <c r="Q833" s="32"/>
      <c r="R833" s="32"/>
      <c r="S833" s="32"/>
      <c r="T833" s="32"/>
      <c r="U833" s="32"/>
      <c r="V833" s="32"/>
      <c r="W833" s="32"/>
      <c r="X833" s="32"/>
      <c r="Y833" s="32"/>
      <c r="Z833" s="32"/>
    </row>
    <row r="834" spans="1:26" ht="12.75" customHeight="1" x14ac:dyDescent="0.2">
      <c r="A834" s="31"/>
      <c r="B834" s="31"/>
      <c r="C834" s="31"/>
      <c r="D834" s="31"/>
      <c r="E834" s="31"/>
      <c r="F834" s="31"/>
      <c r="G834" s="32"/>
      <c r="H834" s="32"/>
      <c r="I834" s="32"/>
      <c r="J834" s="32"/>
      <c r="K834" s="32"/>
      <c r="L834" s="32"/>
      <c r="M834" s="32"/>
      <c r="N834" s="32"/>
      <c r="O834" s="32"/>
      <c r="P834" s="32"/>
      <c r="Q834" s="32"/>
      <c r="R834" s="32"/>
      <c r="S834" s="32"/>
      <c r="T834" s="32"/>
      <c r="U834" s="32"/>
      <c r="V834" s="32"/>
      <c r="W834" s="32"/>
      <c r="X834" s="32"/>
      <c r="Y834" s="32"/>
      <c r="Z834" s="32"/>
    </row>
    <row r="835" spans="1:26" ht="12.75" customHeight="1" x14ac:dyDescent="0.2">
      <c r="A835" s="31"/>
      <c r="B835" s="31"/>
      <c r="C835" s="31"/>
      <c r="D835" s="31"/>
      <c r="E835" s="31"/>
      <c r="F835" s="31"/>
      <c r="G835" s="32"/>
      <c r="H835" s="32"/>
      <c r="I835" s="32"/>
      <c r="J835" s="32"/>
      <c r="K835" s="32"/>
      <c r="L835" s="32"/>
      <c r="M835" s="32"/>
      <c r="N835" s="32"/>
      <c r="O835" s="32"/>
      <c r="P835" s="32"/>
      <c r="Q835" s="32"/>
      <c r="R835" s="32"/>
      <c r="S835" s="32"/>
      <c r="T835" s="32"/>
      <c r="U835" s="32"/>
      <c r="V835" s="32"/>
      <c r="W835" s="32"/>
      <c r="X835" s="32"/>
      <c r="Y835" s="32"/>
      <c r="Z835" s="32"/>
    </row>
    <row r="836" spans="1:26" ht="12.75" customHeight="1" x14ac:dyDescent="0.2">
      <c r="A836" s="31"/>
      <c r="B836" s="31"/>
      <c r="C836" s="31"/>
      <c r="D836" s="31"/>
      <c r="E836" s="31"/>
      <c r="F836" s="31"/>
      <c r="G836" s="32"/>
      <c r="H836" s="32"/>
      <c r="I836" s="32"/>
      <c r="J836" s="32"/>
      <c r="K836" s="32"/>
      <c r="L836" s="32"/>
      <c r="M836" s="32"/>
      <c r="N836" s="32"/>
      <c r="O836" s="32"/>
      <c r="P836" s="32"/>
      <c r="Q836" s="32"/>
      <c r="R836" s="32"/>
      <c r="S836" s="32"/>
      <c r="T836" s="32"/>
      <c r="U836" s="32"/>
      <c r="V836" s="32"/>
      <c r="W836" s="32"/>
      <c r="X836" s="32"/>
      <c r="Y836" s="32"/>
      <c r="Z836" s="32"/>
    </row>
    <row r="837" spans="1:26" ht="12.75" customHeight="1" x14ac:dyDescent="0.2">
      <c r="A837" s="31"/>
      <c r="B837" s="31"/>
      <c r="C837" s="31"/>
      <c r="D837" s="31"/>
      <c r="E837" s="31"/>
      <c r="F837" s="31"/>
      <c r="G837" s="32"/>
      <c r="H837" s="32"/>
      <c r="I837" s="32"/>
      <c r="J837" s="32"/>
      <c r="K837" s="32"/>
      <c r="L837" s="32"/>
      <c r="M837" s="32"/>
      <c r="N837" s="32"/>
      <c r="O837" s="32"/>
      <c r="P837" s="32"/>
      <c r="Q837" s="32"/>
      <c r="R837" s="32"/>
      <c r="S837" s="32"/>
      <c r="T837" s="32"/>
      <c r="U837" s="32"/>
      <c r="V837" s="32"/>
      <c r="W837" s="32"/>
      <c r="X837" s="32"/>
      <c r="Y837" s="32"/>
      <c r="Z837" s="32"/>
    </row>
    <row r="838" spans="1:26" ht="12.75" customHeight="1" x14ac:dyDescent="0.2">
      <c r="A838" s="31"/>
      <c r="B838" s="31"/>
      <c r="C838" s="31"/>
      <c r="D838" s="31"/>
      <c r="E838" s="31"/>
      <c r="F838" s="31"/>
      <c r="G838" s="32"/>
      <c r="H838" s="32"/>
      <c r="I838" s="32"/>
      <c r="J838" s="32"/>
      <c r="K838" s="32"/>
      <c r="L838" s="32"/>
      <c r="M838" s="32"/>
      <c r="N838" s="32"/>
      <c r="O838" s="32"/>
      <c r="P838" s="32"/>
      <c r="Q838" s="32"/>
      <c r="R838" s="32"/>
      <c r="S838" s="32"/>
      <c r="T838" s="32"/>
      <c r="U838" s="32"/>
      <c r="V838" s="32"/>
      <c r="W838" s="32"/>
      <c r="X838" s="32"/>
      <c r="Y838" s="32"/>
      <c r="Z838" s="32"/>
    </row>
    <row r="839" spans="1:26" ht="12.75" customHeight="1" x14ac:dyDescent="0.2">
      <c r="A839" s="31"/>
      <c r="B839" s="31"/>
      <c r="C839" s="31"/>
      <c r="D839" s="31"/>
      <c r="E839" s="31"/>
      <c r="F839" s="31"/>
      <c r="G839" s="32"/>
      <c r="H839" s="32"/>
      <c r="I839" s="32"/>
      <c r="J839" s="32"/>
      <c r="K839" s="32"/>
      <c r="L839" s="32"/>
      <c r="M839" s="32"/>
      <c r="N839" s="32"/>
      <c r="O839" s="32"/>
      <c r="P839" s="32"/>
      <c r="Q839" s="32"/>
      <c r="R839" s="32"/>
      <c r="S839" s="32"/>
      <c r="T839" s="32"/>
      <c r="U839" s="32"/>
      <c r="V839" s="32"/>
      <c r="W839" s="32"/>
      <c r="X839" s="32"/>
      <c r="Y839" s="32"/>
      <c r="Z839" s="32"/>
    </row>
    <row r="840" spans="1:26" ht="12.75" customHeight="1" x14ac:dyDescent="0.2">
      <c r="A840" s="31"/>
      <c r="B840" s="31"/>
      <c r="C840" s="31"/>
      <c r="D840" s="31"/>
      <c r="E840" s="31"/>
      <c r="F840" s="31"/>
      <c r="G840" s="32"/>
      <c r="H840" s="32"/>
      <c r="I840" s="32"/>
      <c r="J840" s="32"/>
      <c r="K840" s="32"/>
      <c r="L840" s="32"/>
      <c r="M840" s="32"/>
      <c r="N840" s="32"/>
      <c r="O840" s="32"/>
      <c r="P840" s="32"/>
      <c r="Q840" s="32"/>
      <c r="R840" s="32"/>
      <c r="S840" s="32"/>
      <c r="T840" s="32"/>
      <c r="U840" s="32"/>
      <c r="V840" s="32"/>
      <c r="W840" s="32"/>
      <c r="X840" s="32"/>
      <c r="Y840" s="32"/>
      <c r="Z840" s="32"/>
    </row>
    <row r="841" spans="1:26" ht="12.75" customHeight="1" x14ac:dyDescent="0.2">
      <c r="A841" s="31"/>
      <c r="B841" s="31"/>
      <c r="C841" s="31"/>
      <c r="D841" s="31"/>
      <c r="E841" s="31"/>
      <c r="F841" s="31"/>
      <c r="G841" s="32"/>
      <c r="H841" s="32"/>
      <c r="I841" s="32"/>
      <c r="J841" s="32"/>
      <c r="K841" s="32"/>
      <c r="L841" s="32"/>
      <c r="M841" s="32"/>
      <c r="N841" s="32"/>
      <c r="O841" s="32"/>
      <c r="P841" s="32"/>
      <c r="Q841" s="32"/>
      <c r="R841" s="32"/>
      <c r="S841" s="32"/>
      <c r="T841" s="32"/>
      <c r="U841" s="32"/>
      <c r="V841" s="32"/>
      <c r="W841" s="32"/>
      <c r="X841" s="32"/>
      <c r="Y841" s="32"/>
      <c r="Z841" s="32"/>
    </row>
    <row r="842" spans="1:26" ht="12.75" customHeight="1" x14ac:dyDescent="0.2">
      <c r="A842" s="31"/>
      <c r="B842" s="31"/>
      <c r="C842" s="31"/>
      <c r="D842" s="31"/>
      <c r="E842" s="31"/>
      <c r="F842" s="31"/>
      <c r="G842" s="32"/>
      <c r="H842" s="32"/>
      <c r="I842" s="32"/>
      <c r="J842" s="32"/>
      <c r="K842" s="32"/>
      <c r="L842" s="32"/>
      <c r="M842" s="32"/>
      <c r="N842" s="32"/>
      <c r="O842" s="32"/>
      <c r="P842" s="32"/>
      <c r="Q842" s="32"/>
      <c r="R842" s="32"/>
      <c r="S842" s="32"/>
      <c r="T842" s="32"/>
      <c r="U842" s="32"/>
      <c r="V842" s="32"/>
      <c r="W842" s="32"/>
      <c r="X842" s="32"/>
      <c r="Y842" s="32"/>
      <c r="Z842" s="32"/>
    </row>
    <row r="843" spans="1:26" ht="12.75" customHeight="1" x14ac:dyDescent="0.2">
      <c r="A843" s="31"/>
      <c r="B843" s="31"/>
      <c r="C843" s="31"/>
      <c r="D843" s="31"/>
      <c r="E843" s="31"/>
      <c r="F843" s="31"/>
      <c r="G843" s="32"/>
      <c r="H843" s="32"/>
      <c r="I843" s="32"/>
      <c r="J843" s="32"/>
      <c r="K843" s="32"/>
      <c r="L843" s="32"/>
      <c r="M843" s="32"/>
      <c r="N843" s="32"/>
      <c r="O843" s="32"/>
      <c r="P843" s="32"/>
      <c r="Q843" s="32"/>
      <c r="R843" s="32"/>
      <c r="S843" s="32"/>
      <c r="T843" s="32"/>
      <c r="U843" s="32"/>
      <c r="V843" s="32"/>
      <c r="W843" s="32"/>
      <c r="X843" s="32"/>
      <c r="Y843" s="32"/>
      <c r="Z843" s="32"/>
    </row>
    <row r="844" spans="1:26" ht="12.75" customHeight="1" x14ac:dyDescent="0.2">
      <c r="A844" s="31"/>
      <c r="B844" s="31"/>
      <c r="C844" s="31"/>
      <c r="D844" s="31"/>
      <c r="E844" s="31"/>
      <c r="F844" s="31"/>
      <c r="G844" s="32"/>
      <c r="H844" s="32"/>
      <c r="I844" s="32"/>
      <c r="J844" s="32"/>
      <c r="K844" s="32"/>
      <c r="L844" s="32"/>
      <c r="M844" s="32"/>
      <c r="N844" s="32"/>
      <c r="O844" s="32"/>
      <c r="P844" s="32"/>
      <c r="Q844" s="32"/>
      <c r="R844" s="32"/>
      <c r="S844" s="32"/>
      <c r="T844" s="32"/>
      <c r="U844" s="32"/>
      <c r="V844" s="32"/>
      <c r="W844" s="32"/>
      <c r="X844" s="32"/>
      <c r="Y844" s="32"/>
      <c r="Z844" s="32"/>
    </row>
    <row r="845" spans="1:26" ht="12.75" customHeight="1" x14ac:dyDescent="0.2">
      <c r="A845" s="31"/>
      <c r="B845" s="31"/>
      <c r="C845" s="31"/>
      <c r="D845" s="31"/>
      <c r="E845" s="31"/>
      <c r="F845" s="31"/>
      <c r="G845" s="32"/>
      <c r="H845" s="32"/>
      <c r="I845" s="32"/>
      <c r="J845" s="32"/>
      <c r="K845" s="32"/>
      <c r="L845" s="32"/>
      <c r="M845" s="32"/>
      <c r="N845" s="32"/>
      <c r="O845" s="32"/>
      <c r="P845" s="32"/>
      <c r="Q845" s="32"/>
      <c r="R845" s="32"/>
      <c r="S845" s="32"/>
      <c r="T845" s="32"/>
      <c r="U845" s="32"/>
      <c r="V845" s="32"/>
      <c r="W845" s="32"/>
      <c r="X845" s="32"/>
      <c r="Y845" s="32"/>
      <c r="Z845" s="32"/>
    </row>
    <row r="846" spans="1:26" ht="12.75" customHeight="1" x14ac:dyDescent="0.2">
      <c r="A846" s="31"/>
      <c r="B846" s="31"/>
      <c r="C846" s="31"/>
      <c r="D846" s="31"/>
      <c r="E846" s="31"/>
      <c r="F846" s="31"/>
      <c r="G846" s="32"/>
      <c r="H846" s="32"/>
      <c r="I846" s="32"/>
      <c r="J846" s="32"/>
      <c r="K846" s="32"/>
      <c r="L846" s="32"/>
      <c r="M846" s="32"/>
      <c r="N846" s="32"/>
      <c r="O846" s="32"/>
      <c r="P846" s="32"/>
      <c r="Q846" s="32"/>
      <c r="R846" s="32"/>
      <c r="S846" s="32"/>
      <c r="T846" s="32"/>
      <c r="U846" s="32"/>
      <c r="V846" s="32"/>
      <c r="W846" s="32"/>
      <c r="X846" s="32"/>
      <c r="Y846" s="32"/>
      <c r="Z846" s="32"/>
    </row>
    <row r="847" spans="1:26" ht="12.75" customHeight="1" x14ac:dyDescent="0.2">
      <c r="A847" s="31"/>
      <c r="B847" s="31"/>
      <c r="C847" s="31"/>
      <c r="D847" s="31"/>
      <c r="E847" s="31"/>
      <c r="F847" s="31"/>
      <c r="G847" s="32"/>
      <c r="H847" s="32"/>
      <c r="I847" s="32"/>
      <c r="J847" s="32"/>
      <c r="K847" s="32"/>
      <c r="L847" s="32"/>
      <c r="M847" s="32"/>
      <c r="N847" s="32"/>
      <c r="O847" s="32"/>
      <c r="P847" s="32"/>
      <c r="Q847" s="32"/>
      <c r="R847" s="32"/>
      <c r="S847" s="32"/>
      <c r="T847" s="32"/>
      <c r="U847" s="32"/>
      <c r="V847" s="32"/>
      <c r="W847" s="32"/>
      <c r="X847" s="32"/>
      <c r="Y847" s="32"/>
      <c r="Z847" s="32"/>
    </row>
    <row r="848" spans="1:26" ht="12.75" customHeight="1" x14ac:dyDescent="0.2">
      <c r="A848" s="31"/>
      <c r="B848" s="31"/>
      <c r="C848" s="31"/>
      <c r="D848" s="31"/>
      <c r="E848" s="31"/>
      <c r="F848" s="31"/>
      <c r="G848" s="32"/>
      <c r="H848" s="32"/>
      <c r="I848" s="32"/>
      <c r="J848" s="32"/>
      <c r="K848" s="32"/>
      <c r="L848" s="32"/>
      <c r="M848" s="32"/>
      <c r="N848" s="32"/>
      <c r="O848" s="32"/>
      <c r="P848" s="32"/>
      <c r="Q848" s="32"/>
      <c r="R848" s="32"/>
      <c r="S848" s="32"/>
      <c r="T848" s="32"/>
      <c r="U848" s="32"/>
      <c r="V848" s="32"/>
      <c r="W848" s="32"/>
      <c r="X848" s="32"/>
      <c r="Y848" s="32"/>
      <c r="Z848" s="32"/>
    </row>
    <row r="849" spans="1:26" ht="12.75" customHeight="1" x14ac:dyDescent="0.2">
      <c r="A849" s="31"/>
      <c r="B849" s="31"/>
      <c r="C849" s="31"/>
      <c r="D849" s="31"/>
      <c r="E849" s="31"/>
      <c r="F849" s="31"/>
      <c r="G849" s="32"/>
      <c r="H849" s="32"/>
      <c r="I849" s="32"/>
      <c r="J849" s="32"/>
      <c r="K849" s="32"/>
      <c r="L849" s="32"/>
      <c r="M849" s="32"/>
      <c r="N849" s="32"/>
      <c r="O849" s="32"/>
      <c r="P849" s="32"/>
      <c r="Q849" s="32"/>
      <c r="R849" s="32"/>
      <c r="S849" s="32"/>
      <c r="T849" s="32"/>
      <c r="U849" s="32"/>
      <c r="V849" s="32"/>
      <c r="W849" s="32"/>
      <c r="X849" s="32"/>
      <c r="Y849" s="32"/>
      <c r="Z849" s="32"/>
    </row>
    <row r="850" spans="1:26" ht="12.75" customHeight="1" x14ac:dyDescent="0.2">
      <c r="A850" s="31"/>
      <c r="B850" s="31"/>
      <c r="C850" s="31"/>
      <c r="D850" s="31"/>
      <c r="E850" s="31"/>
      <c r="F850" s="31"/>
      <c r="G850" s="32"/>
      <c r="H850" s="32"/>
      <c r="I850" s="32"/>
      <c r="J850" s="32"/>
      <c r="K850" s="32"/>
      <c r="L850" s="32"/>
      <c r="M850" s="32"/>
      <c r="N850" s="32"/>
      <c r="O850" s="32"/>
      <c r="P850" s="32"/>
      <c r="Q850" s="32"/>
      <c r="R850" s="32"/>
      <c r="S850" s="32"/>
      <c r="T850" s="32"/>
      <c r="U850" s="32"/>
      <c r="V850" s="32"/>
      <c r="W850" s="32"/>
      <c r="X850" s="32"/>
      <c r="Y850" s="32"/>
      <c r="Z850" s="32"/>
    </row>
    <row r="851" spans="1:26" ht="12.75" customHeight="1" x14ac:dyDescent="0.2">
      <c r="A851" s="31"/>
      <c r="B851" s="31"/>
      <c r="C851" s="31"/>
      <c r="D851" s="31"/>
      <c r="E851" s="31"/>
      <c r="F851" s="31"/>
      <c r="G851" s="32"/>
      <c r="H851" s="32"/>
      <c r="I851" s="32"/>
      <c r="J851" s="32"/>
      <c r="K851" s="32"/>
      <c r="L851" s="32"/>
      <c r="M851" s="32"/>
      <c r="N851" s="32"/>
      <c r="O851" s="32"/>
      <c r="P851" s="32"/>
      <c r="Q851" s="32"/>
      <c r="R851" s="32"/>
      <c r="S851" s="32"/>
      <c r="T851" s="32"/>
      <c r="U851" s="32"/>
      <c r="V851" s="32"/>
      <c r="W851" s="32"/>
      <c r="X851" s="32"/>
      <c r="Y851" s="32"/>
      <c r="Z851" s="32"/>
    </row>
    <row r="852" spans="1:26" ht="12.75" customHeight="1" x14ac:dyDescent="0.2">
      <c r="A852" s="31"/>
      <c r="B852" s="31"/>
      <c r="C852" s="31"/>
      <c r="D852" s="31"/>
      <c r="E852" s="31"/>
      <c r="F852" s="31"/>
      <c r="G852" s="32"/>
      <c r="H852" s="32"/>
      <c r="I852" s="32"/>
      <c r="J852" s="32"/>
      <c r="K852" s="32"/>
      <c r="L852" s="32"/>
      <c r="M852" s="32"/>
      <c r="N852" s="32"/>
      <c r="O852" s="32"/>
      <c r="P852" s="32"/>
      <c r="Q852" s="32"/>
      <c r="R852" s="32"/>
      <c r="S852" s="32"/>
      <c r="T852" s="32"/>
      <c r="U852" s="32"/>
      <c r="V852" s="32"/>
      <c r="W852" s="32"/>
      <c r="X852" s="32"/>
      <c r="Y852" s="32"/>
      <c r="Z852" s="32"/>
    </row>
    <row r="853" spans="1:26" ht="12.75" customHeight="1" x14ac:dyDescent="0.2">
      <c r="A853" s="31"/>
      <c r="B853" s="31"/>
      <c r="C853" s="31"/>
      <c r="D853" s="31"/>
      <c r="E853" s="31"/>
      <c r="F853" s="31"/>
      <c r="G853" s="32"/>
      <c r="H853" s="32"/>
      <c r="I853" s="32"/>
      <c r="J853" s="32"/>
      <c r="K853" s="32"/>
      <c r="L853" s="32"/>
      <c r="M853" s="32"/>
      <c r="N853" s="32"/>
      <c r="O853" s="32"/>
      <c r="P853" s="32"/>
      <c r="Q853" s="32"/>
      <c r="R853" s="32"/>
      <c r="S853" s="32"/>
      <c r="T853" s="32"/>
      <c r="U853" s="32"/>
      <c r="V853" s="32"/>
      <c r="W853" s="32"/>
      <c r="X853" s="32"/>
      <c r="Y853" s="32"/>
      <c r="Z853" s="32"/>
    </row>
    <row r="854" spans="1:26" ht="12.75" customHeight="1" x14ac:dyDescent="0.2">
      <c r="A854" s="31"/>
      <c r="B854" s="31"/>
      <c r="C854" s="31"/>
      <c r="D854" s="31"/>
      <c r="E854" s="31"/>
      <c r="F854" s="31"/>
      <c r="G854" s="32"/>
      <c r="H854" s="32"/>
      <c r="I854" s="32"/>
      <c r="J854" s="32"/>
      <c r="K854" s="32"/>
      <c r="L854" s="32"/>
      <c r="M854" s="32"/>
      <c r="N854" s="32"/>
      <c r="O854" s="32"/>
      <c r="P854" s="32"/>
      <c r="Q854" s="32"/>
      <c r="R854" s="32"/>
      <c r="S854" s="32"/>
      <c r="T854" s="32"/>
      <c r="U854" s="32"/>
      <c r="V854" s="32"/>
      <c r="W854" s="32"/>
      <c r="X854" s="32"/>
      <c r="Y854" s="32"/>
      <c r="Z854" s="32"/>
    </row>
    <row r="855" spans="1:26" ht="12.75" customHeight="1" x14ac:dyDescent="0.2">
      <c r="A855" s="31"/>
      <c r="B855" s="31"/>
      <c r="C855" s="31"/>
      <c r="D855" s="31"/>
      <c r="E855" s="31"/>
      <c r="F855" s="31"/>
      <c r="G855" s="32"/>
      <c r="H855" s="32"/>
      <c r="I855" s="32"/>
      <c r="J855" s="32"/>
      <c r="K855" s="32"/>
      <c r="L855" s="32"/>
      <c r="M855" s="32"/>
      <c r="N855" s="32"/>
      <c r="O855" s="32"/>
      <c r="P855" s="32"/>
      <c r="Q855" s="32"/>
      <c r="R855" s="32"/>
      <c r="S855" s="32"/>
      <c r="T855" s="32"/>
      <c r="U855" s="32"/>
      <c r="V855" s="32"/>
      <c r="W855" s="32"/>
      <c r="X855" s="32"/>
      <c r="Y855" s="32"/>
      <c r="Z855" s="32"/>
    </row>
    <row r="856" spans="1:26" ht="12.75" customHeight="1" x14ac:dyDescent="0.2">
      <c r="A856" s="31"/>
      <c r="B856" s="31"/>
      <c r="C856" s="31"/>
      <c r="D856" s="31"/>
      <c r="E856" s="31"/>
      <c r="F856" s="31"/>
      <c r="G856" s="32"/>
      <c r="H856" s="32"/>
      <c r="I856" s="32"/>
      <c r="J856" s="32"/>
      <c r="K856" s="32"/>
      <c r="L856" s="32"/>
      <c r="M856" s="32"/>
      <c r="N856" s="32"/>
      <c r="O856" s="32"/>
      <c r="P856" s="32"/>
      <c r="Q856" s="32"/>
      <c r="R856" s="32"/>
      <c r="S856" s="32"/>
      <c r="T856" s="32"/>
      <c r="U856" s="32"/>
      <c r="V856" s="32"/>
      <c r="W856" s="32"/>
      <c r="X856" s="32"/>
      <c r="Y856" s="32"/>
      <c r="Z856" s="32"/>
    </row>
    <row r="857" spans="1:26" ht="12.75" customHeight="1" x14ac:dyDescent="0.2">
      <c r="A857" s="31"/>
      <c r="B857" s="31"/>
      <c r="C857" s="31"/>
      <c r="D857" s="31"/>
      <c r="E857" s="31"/>
      <c r="F857" s="31"/>
      <c r="G857" s="32"/>
      <c r="H857" s="32"/>
      <c r="I857" s="32"/>
      <c r="J857" s="32"/>
      <c r="K857" s="32"/>
      <c r="L857" s="32"/>
      <c r="M857" s="32"/>
      <c r="N857" s="32"/>
      <c r="O857" s="32"/>
      <c r="P857" s="32"/>
      <c r="Q857" s="32"/>
      <c r="R857" s="32"/>
      <c r="S857" s="32"/>
      <c r="T857" s="32"/>
      <c r="U857" s="32"/>
      <c r="V857" s="32"/>
      <c r="W857" s="32"/>
      <c r="X857" s="32"/>
      <c r="Y857" s="32"/>
      <c r="Z857" s="32"/>
    </row>
    <row r="858" spans="1:26" ht="12.75" customHeight="1" x14ac:dyDescent="0.2">
      <c r="A858" s="31"/>
      <c r="B858" s="31"/>
      <c r="C858" s="31"/>
      <c r="D858" s="31"/>
      <c r="E858" s="31"/>
      <c r="F858" s="31"/>
      <c r="G858" s="32"/>
      <c r="H858" s="32"/>
      <c r="I858" s="32"/>
      <c r="J858" s="32"/>
      <c r="K858" s="32"/>
      <c r="L858" s="32"/>
      <c r="M858" s="32"/>
      <c r="N858" s="32"/>
      <c r="O858" s="32"/>
      <c r="P858" s="32"/>
      <c r="Q858" s="32"/>
      <c r="R858" s="32"/>
      <c r="S858" s="32"/>
      <c r="T858" s="32"/>
      <c r="U858" s="32"/>
      <c r="V858" s="32"/>
      <c r="W858" s="32"/>
      <c r="X858" s="32"/>
      <c r="Y858" s="32"/>
      <c r="Z858" s="32"/>
    </row>
    <row r="859" spans="1:26" ht="12.75" customHeight="1" x14ac:dyDescent="0.2">
      <c r="A859" s="31"/>
      <c r="B859" s="31"/>
      <c r="C859" s="31"/>
      <c r="D859" s="31"/>
      <c r="E859" s="31"/>
      <c r="F859" s="31"/>
      <c r="G859" s="32"/>
      <c r="H859" s="32"/>
      <c r="I859" s="32"/>
      <c r="J859" s="32"/>
      <c r="K859" s="32"/>
      <c r="L859" s="32"/>
      <c r="M859" s="32"/>
      <c r="N859" s="32"/>
      <c r="O859" s="32"/>
      <c r="P859" s="32"/>
      <c r="Q859" s="32"/>
      <c r="R859" s="32"/>
      <c r="S859" s="32"/>
      <c r="T859" s="32"/>
      <c r="U859" s="32"/>
      <c r="V859" s="32"/>
      <c r="W859" s="32"/>
      <c r="X859" s="32"/>
      <c r="Y859" s="32"/>
      <c r="Z859" s="32"/>
    </row>
    <row r="860" spans="1:26" ht="12.75" customHeight="1" x14ac:dyDescent="0.2">
      <c r="A860" s="31"/>
      <c r="B860" s="31"/>
      <c r="C860" s="31"/>
      <c r="D860" s="31"/>
      <c r="E860" s="31"/>
      <c r="F860" s="31"/>
      <c r="G860" s="32"/>
      <c r="H860" s="32"/>
      <c r="I860" s="32"/>
      <c r="J860" s="32"/>
      <c r="K860" s="32"/>
      <c r="L860" s="32"/>
      <c r="M860" s="32"/>
      <c r="N860" s="32"/>
      <c r="O860" s="32"/>
      <c r="P860" s="32"/>
      <c r="Q860" s="32"/>
      <c r="R860" s="32"/>
      <c r="S860" s="32"/>
      <c r="T860" s="32"/>
      <c r="U860" s="32"/>
      <c r="V860" s="32"/>
      <c r="W860" s="32"/>
      <c r="X860" s="32"/>
      <c r="Y860" s="32"/>
      <c r="Z860" s="32"/>
    </row>
    <row r="861" spans="1:26" ht="12.75" customHeight="1" x14ac:dyDescent="0.2">
      <c r="A861" s="31"/>
      <c r="B861" s="31"/>
      <c r="C861" s="31"/>
      <c r="D861" s="31"/>
      <c r="E861" s="31"/>
      <c r="F861" s="31"/>
      <c r="G861" s="32"/>
      <c r="H861" s="32"/>
      <c r="I861" s="32"/>
      <c r="J861" s="32"/>
      <c r="K861" s="32"/>
      <c r="L861" s="32"/>
      <c r="M861" s="32"/>
      <c r="N861" s="32"/>
      <c r="O861" s="32"/>
      <c r="P861" s="32"/>
      <c r="Q861" s="32"/>
      <c r="R861" s="32"/>
      <c r="S861" s="32"/>
      <c r="T861" s="32"/>
      <c r="U861" s="32"/>
      <c r="V861" s="32"/>
      <c r="W861" s="32"/>
      <c r="X861" s="32"/>
      <c r="Y861" s="32"/>
      <c r="Z861" s="32"/>
    </row>
    <row r="862" spans="1:26" ht="12.75" customHeight="1" x14ac:dyDescent="0.2">
      <c r="A862" s="31"/>
      <c r="B862" s="31"/>
      <c r="C862" s="31"/>
      <c r="D862" s="31"/>
      <c r="E862" s="31"/>
      <c r="F862" s="31"/>
      <c r="G862" s="32"/>
      <c r="H862" s="32"/>
      <c r="I862" s="32"/>
      <c r="J862" s="32"/>
      <c r="K862" s="32"/>
      <c r="L862" s="32"/>
      <c r="M862" s="32"/>
      <c r="N862" s="32"/>
      <c r="O862" s="32"/>
      <c r="P862" s="32"/>
      <c r="Q862" s="32"/>
      <c r="R862" s="32"/>
      <c r="S862" s="32"/>
      <c r="T862" s="32"/>
      <c r="U862" s="32"/>
      <c r="V862" s="32"/>
      <c r="W862" s="32"/>
      <c r="X862" s="32"/>
      <c r="Y862" s="32"/>
      <c r="Z862" s="32"/>
    </row>
    <row r="863" spans="1:26" ht="12.75" customHeight="1" x14ac:dyDescent="0.2">
      <c r="A863" s="31"/>
      <c r="B863" s="31"/>
      <c r="C863" s="31"/>
      <c r="D863" s="31"/>
      <c r="E863" s="31"/>
      <c r="F863" s="31"/>
      <c r="G863" s="32"/>
      <c r="H863" s="32"/>
      <c r="I863" s="32"/>
      <c r="J863" s="32"/>
      <c r="K863" s="32"/>
      <c r="L863" s="32"/>
      <c r="M863" s="32"/>
      <c r="N863" s="32"/>
      <c r="O863" s="32"/>
      <c r="P863" s="32"/>
      <c r="Q863" s="32"/>
      <c r="R863" s="32"/>
      <c r="S863" s="32"/>
      <c r="T863" s="32"/>
      <c r="U863" s="32"/>
      <c r="V863" s="32"/>
      <c r="W863" s="32"/>
      <c r="X863" s="32"/>
      <c r="Y863" s="32"/>
      <c r="Z863" s="32"/>
    </row>
    <row r="864" spans="1:26" ht="12.75" customHeight="1" x14ac:dyDescent="0.2">
      <c r="A864" s="31"/>
      <c r="B864" s="31"/>
      <c r="C864" s="31"/>
      <c r="D864" s="31"/>
      <c r="E864" s="31"/>
      <c r="F864" s="31"/>
      <c r="G864" s="32"/>
      <c r="H864" s="32"/>
      <c r="I864" s="32"/>
      <c r="J864" s="32"/>
      <c r="K864" s="32"/>
      <c r="L864" s="32"/>
      <c r="M864" s="32"/>
      <c r="N864" s="32"/>
      <c r="O864" s="32"/>
      <c r="P864" s="32"/>
      <c r="Q864" s="32"/>
      <c r="R864" s="32"/>
      <c r="S864" s="32"/>
      <c r="T864" s="32"/>
      <c r="U864" s="32"/>
      <c r="V864" s="32"/>
      <c r="W864" s="32"/>
      <c r="X864" s="32"/>
      <c r="Y864" s="32"/>
      <c r="Z864" s="32"/>
    </row>
    <row r="865" spans="1:26" ht="12.75" customHeight="1" x14ac:dyDescent="0.2">
      <c r="A865" s="31"/>
      <c r="B865" s="31"/>
      <c r="C865" s="31"/>
      <c r="D865" s="31"/>
      <c r="E865" s="31"/>
      <c r="F865" s="31"/>
      <c r="G865" s="32"/>
      <c r="H865" s="32"/>
      <c r="I865" s="32"/>
      <c r="J865" s="32"/>
      <c r="K865" s="32"/>
      <c r="L865" s="32"/>
      <c r="M865" s="32"/>
      <c r="N865" s="32"/>
      <c r="O865" s="32"/>
      <c r="P865" s="32"/>
      <c r="Q865" s="32"/>
      <c r="R865" s="32"/>
      <c r="S865" s="32"/>
      <c r="T865" s="32"/>
      <c r="U865" s="32"/>
      <c r="V865" s="32"/>
      <c r="W865" s="32"/>
      <c r="X865" s="32"/>
      <c r="Y865" s="32"/>
      <c r="Z865" s="32"/>
    </row>
    <row r="866" spans="1:26" ht="12.75" customHeight="1" x14ac:dyDescent="0.2">
      <c r="A866" s="31"/>
      <c r="B866" s="31"/>
      <c r="C866" s="31"/>
      <c r="D866" s="31"/>
      <c r="E866" s="31"/>
      <c r="F866" s="31"/>
      <c r="G866" s="32"/>
      <c r="H866" s="32"/>
      <c r="I866" s="32"/>
      <c r="J866" s="32"/>
      <c r="K866" s="32"/>
      <c r="L866" s="32"/>
      <c r="M866" s="32"/>
      <c r="N866" s="32"/>
      <c r="O866" s="32"/>
      <c r="P866" s="32"/>
      <c r="Q866" s="32"/>
      <c r="R866" s="32"/>
      <c r="S866" s="32"/>
      <c r="T866" s="32"/>
      <c r="U866" s="32"/>
      <c r="V866" s="32"/>
      <c r="W866" s="32"/>
      <c r="X866" s="32"/>
      <c r="Y866" s="32"/>
      <c r="Z866" s="32"/>
    </row>
    <row r="867" spans="1:26" ht="12.75" customHeight="1" x14ac:dyDescent="0.2">
      <c r="A867" s="31"/>
      <c r="B867" s="31"/>
      <c r="C867" s="31"/>
      <c r="D867" s="31"/>
      <c r="E867" s="31"/>
      <c r="F867" s="31"/>
      <c r="G867" s="32"/>
      <c r="H867" s="32"/>
      <c r="I867" s="32"/>
      <c r="J867" s="32"/>
      <c r="K867" s="32"/>
      <c r="L867" s="32"/>
      <c r="M867" s="32"/>
      <c r="N867" s="32"/>
      <c r="O867" s="32"/>
      <c r="P867" s="32"/>
      <c r="Q867" s="32"/>
      <c r="R867" s="32"/>
      <c r="S867" s="32"/>
      <c r="T867" s="32"/>
      <c r="U867" s="32"/>
      <c r="V867" s="32"/>
      <c r="W867" s="32"/>
      <c r="X867" s="32"/>
      <c r="Y867" s="32"/>
      <c r="Z867" s="32"/>
    </row>
    <row r="868" spans="1:26" ht="12.75" customHeight="1" x14ac:dyDescent="0.2">
      <c r="A868" s="31"/>
      <c r="B868" s="31"/>
      <c r="C868" s="31"/>
      <c r="D868" s="31"/>
      <c r="E868" s="31"/>
      <c r="F868" s="31"/>
      <c r="G868" s="32"/>
      <c r="H868" s="32"/>
      <c r="I868" s="32"/>
      <c r="J868" s="32"/>
      <c r="K868" s="32"/>
      <c r="L868" s="32"/>
      <c r="M868" s="32"/>
      <c r="N868" s="32"/>
      <c r="O868" s="32"/>
      <c r="P868" s="32"/>
      <c r="Q868" s="32"/>
      <c r="R868" s="32"/>
      <c r="S868" s="32"/>
      <c r="T868" s="32"/>
      <c r="U868" s="32"/>
      <c r="V868" s="32"/>
      <c r="W868" s="32"/>
      <c r="X868" s="32"/>
      <c r="Y868" s="32"/>
      <c r="Z868" s="32"/>
    </row>
    <row r="869" spans="1:26" ht="12.75" customHeight="1" x14ac:dyDescent="0.2">
      <c r="A869" s="31"/>
      <c r="B869" s="31"/>
      <c r="C869" s="31"/>
      <c r="D869" s="31"/>
      <c r="E869" s="31"/>
      <c r="F869" s="31"/>
      <c r="G869" s="32"/>
      <c r="H869" s="32"/>
      <c r="I869" s="32"/>
      <c r="J869" s="32"/>
      <c r="K869" s="32"/>
      <c r="L869" s="32"/>
      <c r="M869" s="32"/>
      <c r="N869" s="32"/>
      <c r="O869" s="32"/>
      <c r="P869" s="32"/>
      <c r="Q869" s="32"/>
      <c r="R869" s="32"/>
      <c r="S869" s="32"/>
      <c r="T869" s="32"/>
      <c r="U869" s="32"/>
      <c r="V869" s="32"/>
      <c r="W869" s="32"/>
      <c r="X869" s="32"/>
      <c r="Y869" s="32"/>
      <c r="Z869" s="32"/>
    </row>
    <row r="870" spans="1:26" ht="12.75" customHeight="1" x14ac:dyDescent="0.2">
      <c r="A870" s="31"/>
      <c r="B870" s="31"/>
      <c r="C870" s="31"/>
      <c r="D870" s="31"/>
      <c r="E870" s="31"/>
      <c r="F870" s="31"/>
      <c r="G870" s="32"/>
      <c r="H870" s="32"/>
      <c r="I870" s="32"/>
      <c r="J870" s="32"/>
      <c r="K870" s="32"/>
      <c r="L870" s="32"/>
      <c r="M870" s="32"/>
      <c r="N870" s="32"/>
      <c r="O870" s="32"/>
      <c r="P870" s="32"/>
      <c r="Q870" s="32"/>
      <c r="R870" s="32"/>
      <c r="S870" s="32"/>
      <c r="T870" s="32"/>
      <c r="U870" s="32"/>
      <c r="V870" s="32"/>
      <c r="W870" s="32"/>
      <c r="X870" s="32"/>
      <c r="Y870" s="32"/>
      <c r="Z870" s="32"/>
    </row>
    <row r="871" spans="1:26" ht="12.75" customHeight="1" x14ac:dyDescent="0.2">
      <c r="A871" s="31"/>
      <c r="B871" s="31"/>
      <c r="C871" s="31"/>
      <c r="D871" s="31"/>
      <c r="E871" s="31"/>
      <c r="F871" s="31"/>
      <c r="G871" s="32"/>
      <c r="H871" s="32"/>
      <c r="I871" s="32"/>
      <c r="J871" s="32"/>
      <c r="K871" s="32"/>
      <c r="L871" s="32"/>
      <c r="M871" s="32"/>
      <c r="N871" s="32"/>
      <c r="O871" s="32"/>
      <c r="P871" s="32"/>
      <c r="Q871" s="32"/>
      <c r="R871" s="32"/>
      <c r="S871" s="32"/>
      <c r="T871" s="32"/>
      <c r="U871" s="32"/>
      <c r="V871" s="32"/>
      <c r="W871" s="32"/>
      <c r="X871" s="32"/>
      <c r="Y871" s="32"/>
      <c r="Z871" s="32"/>
    </row>
    <row r="872" spans="1:26" ht="12.75" customHeight="1" x14ac:dyDescent="0.2">
      <c r="A872" s="31"/>
      <c r="B872" s="31"/>
      <c r="C872" s="31"/>
      <c r="D872" s="31"/>
      <c r="E872" s="31"/>
      <c r="F872" s="31"/>
      <c r="G872" s="32"/>
      <c r="H872" s="32"/>
      <c r="I872" s="32"/>
      <c r="J872" s="32"/>
      <c r="K872" s="32"/>
      <c r="L872" s="32"/>
      <c r="M872" s="32"/>
      <c r="N872" s="32"/>
      <c r="O872" s="32"/>
      <c r="P872" s="32"/>
      <c r="Q872" s="32"/>
      <c r="R872" s="32"/>
      <c r="S872" s="32"/>
      <c r="T872" s="32"/>
      <c r="U872" s="32"/>
      <c r="V872" s="32"/>
      <c r="W872" s="32"/>
      <c r="X872" s="32"/>
      <c r="Y872" s="32"/>
      <c r="Z872" s="32"/>
    </row>
    <row r="873" spans="1:26" ht="12.75" customHeight="1" x14ac:dyDescent="0.2">
      <c r="A873" s="31"/>
      <c r="B873" s="31"/>
      <c r="C873" s="31"/>
      <c r="D873" s="31"/>
      <c r="E873" s="31"/>
      <c r="F873" s="31"/>
      <c r="G873" s="32"/>
      <c r="H873" s="32"/>
      <c r="I873" s="32"/>
      <c r="J873" s="32"/>
      <c r="K873" s="32"/>
      <c r="L873" s="32"/>
      <c r="M873" s="32"/>
      <c r="N873" s="32"/>
      <c r="O873" s="32"/>
      <c r="P873" s="32"/>
      <c r="Q873" s="32"/>
      <c r="R873" s="32"/>
      <c r="S873" s="32"/>
      <c r="T873" s="32"/>
      <c r="U873" s="32"/>
      <c r="V873" s="32"/>
      <c r="W873" s="32"/>
      <c r="X873" s="32"/>
      <c r="Y873" s="32"/>
      <c r="Z873" s="32"/>
    </row>
    <row r="874" spans="1:26" ht="12.75" customHeight="1" x14ac:dyDescent="0.2">
      <c r="A874" s="31"/>
      <c r="B874" s="31"/>
      <c r="C874" s="31"/>
      <c r="D874" s="31"/>
      <c r="E874" s="31"/>
      <c r="F874" s="31"/>
      <c r="G874" s="32"/>
      <c r="H874" s="32"/>
      <c r="I874" s="32"/>
      <c r="J874" s="32"/>
      <c r="K874" s="32"/>
      <c r="L874" s="32"/>
      <c r="M874" s="32"/>
      <c r="N874" s="32"/>
      <c r="O874" s="32"/>
      <c r="P874" s="32"/>
      <c r="Q874" s="32"/>
      <c r="R874" s="32"/>
      <c r="S874" s="32"/>
      <c r="T874" s="32"/>
      <c r="U874" s="32"/>
      <c r="V874" s="32"/>
      <c r="W874" s="32"/>
      <c r="X874" s="32"/>
      <c r="Y874" s="32"/>
      <c r="Z874" s="32"/>
    </row>
    <row r="875" spans="1:26" ht="12.75" customHeight="1" x14ac:dyDescent="0.2">
      <c r="A875" s="31"/>
      <c r="B875" s="31"/>
      <c r="C875" s="31"/>
      <c r="D875" s="31"/>
      <c r="E875" s="31"/>
      <c r="F875" s="31"/>
      <c r="G875" s="32"/>
      <c r="H875" s="32"/>
      <c r="I875" s="32"/>
      <c r="J875" s="32"/>
      <c r="K875" s="32"/>
      <c r="L875" s="32"/>
      <c r="M875" s="32"/>
      <c r="N875" s="32"/>
      <c r="O875" s="32"/>
      <c r="P875" s="32"/>
      <c r="Q875" s="32"/>
      <c r="R875" s="32"/>
      <c r="S875" s="32"/>
      <c r="T875" s="32"/>
      <c r="U875" s="32"/>
      <c r="V875" s="32"/>
      <c r="W875" s="32"/>
      <c r="X875" s="32"/>
      <c r="Y875" s="32"/>
      <c r="Z875" s="32"/>
    </row>
    <row r="876" spans="1:26" ht="12.75" customHeight="1" x14ac:dyDescent="0.2">
      <c r="A876" s="31"/>
      <c r="B876" s="31"/>
      <c r="C876" s="31"/>
      <c r="D876" s="31"/>
      <c r="E876" s="31"/>
      <c r="F876" s="31"/>
      <c r="G876" s="32"/>
      <c r="H876" s="32"/>
      <c r="I876" s="32"/>
      <c r="J876" s="32"/>
      <c r="K876" s="32"/>
      <c r="L876" s="32"/>
      <c r="M876" s="32"/>
      <c r="N876" s="32"/>
      <c r="O876" s="32"/>
      <c r="P876" s="32"/>
      <c r="Q876" s="32"/>
      <c r="R876" s="32"/>
      <c r="S876" s="32"/>
      <c r="T876" s="32"/>
      <c r="U876" s="32"/>
      <c r="V876" s="32"/>
      <c r="W876" s="32"/>
      <c r="X876" s="32"/>
      <c r="Y876" s="32"/>
      <c r="Z876" s="32"/>
    </row>
    <row r="877" spans="1:26" ht="12.75" customHeight="1" x14ac:dyDescent="0.2">
      <c r="A877" s="31"/>
      <c r="B877" s="31"/>
      <c r="C877" s="31"/>
      <c r="D877" s="31"/>
      <c r="E877" s="31"/>
      <c r="F877" s="31"/>
      <c r="G877" s="32"/>
      <c r="H877" s="32"/>
      <c r="I877" s="32"/>
      <c r="J877" s="32"/>
      <c r="K877" s="32"/>
      <c r="L877" s="32"/>
      <c r="M877" s="32"/>
      <c r="N877" s="32"/>
      <c r="O877" s="32"/>
      <c r="P877" s="32"/>
      <c r="Q877" s="32"/>
      <c r="R877" s="32"/>
      <c r="S877" s="32"/>
      <c r="T877" s="32"/>
      <c r="U877" s="32"/>
      <c r="V877" s="32"/>
      <c r="W877" s="32"/>
      <c r="X877" s="32"/>
      <c r="Y877" s="32"/>
      <c r="Z877" s="32"/>
    </row>
    <row r="878" spans="1:26" ht="12.75" customHeight="1" x14ac:dyDescent="0.2">
      <c r="A878" s="31"/>
      <c r="B878" s="31"/>
      <c r="C878" s="31"/>
      <c r="D878" s="31"/>
      <c r="E878" s="31"/>
      <c r="F878" s="31"/>
      <c r="G878" s="32"/>
      <c r="H878" s="32"/>
      <c r="I878" s="32"/>
      <c r="J878" s="32"/>
      <c r="K878" s="32"/>
      <c r="L878" s="32"/>
      <c r="M878" s="32"/>
      <c r="N878" s="32"/>
      <c r="O878" s="32"/>
      <c r="P878" s="32"/>
      <c r="Q878" s="32"/>
      <c r="R878" s="32"/>
      <c r="S878" s="32"/>
      <c r="T878" s="32"/>
      <c r="U878" s="32"/>
      <c r="V878" s="32"/>
      <c r="W878" s="32"/>
      <c r="X878" s="32"/>
      <c r="Y878" s="32"/>
      <c r="Z878" s="32"/>
    </row>
    <row r="879" spans="1:26" ht="12.75" customHeight="1" x14ac:dyDescent="0.2">
      <c r="A879" s="31"/>
      <c r="B879" s="31"/>
      <c r="C879" s="31"/>
      <c r="D879" s="31"/>
      <c r="E879" s="31"/>
      <c r="F879" s="31"/>
      <c r="G879" s="32"/>
      <c r="H879" s="32"/>
      <c r="I879" s="32"/>
      <c r="J879" s="32"/>
      <c r="K879" s="32"/>
      <c r="L879" s="32"/>
      <c r="M879" s="32"/>
      <c r="N879" s="32"/>
      <c r="O879" s="32"/>
      <c r="P879" s="32"/>
      <c r="Q879" s="32"/>
      <c r="R879" s="32"/>
      <c r="S879" s="32"/>
      <c r="T879" s="32"/>
      <c r="U879" s="32"/>
      <c r="V879" s="32"/>
      <c r="W879" s="32"/>
      <c r="X879" s="32"/>
      <c r="Y879" s="32"/>
      <c r="Z879" s="32"/>
    </row>
    <row r="880" spans="1:26" ht="12.75" customHeight="1" x14ac:dyDescent="0.2">
      <c r="A880" s="31"/>
      <c r="B880" s="31"/>
      <c r="C880" s="31"/>
      <c r="D880" s="31"/>
      <c r="E880" s="31"/>
      <c r="F880" s="31"/>
      <c r="G880" s="32"/>
      <c r="H880" s="32"/>
      <c r="I880" s="32"/>
      <c r="J880" s="32"/>
      <c r="K880" s="32"/>
      <c r="L880" s="32"/>
      <c r="M880" s="32"/>
      <c r="N880" s="32"/>
      <c r="O880" s="32"/>
      <c r="P880" s="32"/>
      <c r="Q880" s="32"/>
      <c r="R880" s="32"/>
      <c r="S880" s="32"/>
      <c r="T880" s="32"/>
      <c r="U880" s="32"/>
      <c r="V880" s="32"/>
      <c r="W880" s="32"/>
      <c r="X880" s="32"/>
      <c r="Y880" s="32"/>
      <c r="Z880" s="32"/>
    </row>
    <row r="881" spans="1:26" ht="12.75" customHeight="1" x14ac:dyDescent="0.2">
      <c r="A881" s="31"/>
      <c r="B881" s="31"/>
      <c r="C881" s="31"/>
      <c r="D881" s="31"/>
      <c r="E881" s="31"/>
      <c r="F881" s="31"/>
      <c r="G881" s="32"/>
      <c r="H881" s="32"/>
      <c r="I881" s="32"/>
      <c r="J881" s="32"/>
      <c r="K881" s="32"/>
      <c r="L881" s="32"/>
      <c r="M881" s="32"/>
      <c r="N881" s="32"/>
      <c r="O881" s="32"/>
      <c r="P881" s="32"/>
      <c r="Q881" s="32"/>
      <c r="R881" s="32"/>
      <c r="S881" s="32"/>
      <c r="T881" s="32"/>
      <c r="U881" s="32"/>
      <c r="V881" s="32"/>
      <c r="W881" s="32"/>
      <c r="X881" s="32"/>
      <c r="Y881" s="32"/>
      <c r="Z881" s="32"/>
    </row>
    <row r="882" spans="1:26" ht="12.75" customHeight="1" x14ac:dyDescent="0.2">
      <c r="A882" s="31"/>
      <c r="B882" s="31"/>
      <c r="C882" s="31"/>
      <c r="D882" s="31"/>
      <c r="E882" s="31"/>
      <c r="F882" s="31"/>
      <c r="G882" s="32"/>
      <c r="H882" s="32"/>
      <c r="I882" s="32"/>
      <c r="J882" s="32"/>
      <c r="K882" s="32"/>
      <c r="L882" s="32"/>
      <c r="M882" s="32"/>
      <c r="N882" s="32"/>
      <c r="O882" s="32"/>
      <c r="P882" s="32"/>
      <c r="Q882" s="32"/>
      <c r="R882" s="32"/>
      <c r="S882" s="32"/>
      <c r="T882" s="32"/>
      <c r="U882" s="32"/>
      <c r="V882" s="32"/>
      <c r="W882" s="32"/>
      <c r="X882" s="32"/>
      <c r="Y882" s="32"/>
      <c r="Z882" s="32"/>
    </row>
    <row r="883" spans="1:26" ht="12.75" customHeight="1" x14ac:dyDescent="0.2">
      <c r="A883" s="31"/>
      <c r="B883" s="31"/>
      <c r="C883" s="31"/>
      <c r="D883" s="31"/>
      <c r="E883" s="31"/>
      <c r="F883" s="31"/>
      <c r="G883" s="32"/>
      <c r="H883" s="32"/>
      <c r="I883" s="32"/>
      <c r="J883" s="32"/>
      <c r="K883" s="32"/>
      <c r="L883" s="32"/>
      <c r="M883" s="32"/>
      <c r="N883" s="32"/>
      <c r="O883" s="32"/>
      <c r="P883" s="32"/>
      <c r="Q883" s="32"/>
      <c r="R883" s="32"/>
      <c r="S883" s="32"/>
      <c r="T883" s="32"/>
      <c r="U883" s="32"/>
      <c r="V883" s="32"/>
      <c r="W883" s="32"/>
      <c r="X883" s="32"/>
      <c r="Y883" s="32"/>
      <c r="Z883" s="32"/>
    </row>
    <row r="884" spans="1:26" ht="12.75" customHeight="1" x14ac:dyDescent="0.2">
      <c r="A884" s="31"/>
      <c r="B884" s="31"/>
      <c r="C884" s="31"/>
      <c r="D884" s="31"/>
      <c r="E884" s="31"/>
      <c r="F884" s="31"/>
      <c r="G884" s="32"/>
      <c r="H884" s="32"/>
      <c r="I884" s="32"/>
      <c r="J884" s="32"/>
      <c r="K884" s="32"/>
      <c r="L884" s="32"/>
      <c r="M884" s="32"/>
      <c r="N884" s="32"/>
      <c r="O884" s="32"/>
      <c r="P884" s="32"/>
      <c r="Q884" s="32"/>
      <c r="R884" s="32"/>
      <c r="S884" s="32"/>
      <c r="T884" s="32"/>
      <c r="U884" s="32"/>
      <c r="V884" s="32"/>
      <c r="W884" s="32"/>
      <c r="X884" s="32"/>
      <c r="Y884" s="32"/>
      <c r="Z884" s="32"/>
    </row>
    <row r="885" spans="1:26" ht="12.75" customHeight="1" x14ac:dyDescent="0.2">
      <c r="A885" s="31"/>
      <c r="B885" s="31"/>
      <c r="C885" s="31"/>
      <c r="D885" s="31"/>
      <c r="E885" s="31"/>
      <c r="F885" s="31"/>
      <c r="G885" s="32"/>
      <c r="H885" s="32"/>
      <c r="I885" s="32"/>
      <c r="J885" s="32"/>
      <c r="K885" s="32"/>
      <c r="L885" s="32"/>
      <c r="M885" s="32"/>
      <c r="N885" s="32"/>
      <c r="O885" s="32"/>
      <c r="P885" s="32"/>
      <c r="Q885" s="32"/>
      <c r="R885" s="32"/>
      <c r="S885" s="32"/>
      <c r="T885" s="32"/>
      <c r="U885" s="32"/>
      <c r="V885" s="32"/>
      <c r="W885" s="32"/>
      <c r="X885" s="32"/>
      <c r="Y885" s="32"/>
      <c r="Z885" s="32"/>
    </row>
    <row r="886" spans="1:26" ht="12.75" customHeight="1" x14ac:dyDescent="0.2">
      <c r="A886" s="31"/>
      <c r="B886" s="31"/>
      <c r="C886" s="31"/>
      <c r="D886" s="31"/>
      <c r="E886" s="31"/>
      <c r="F886" s="31"/>
      <c r="G886" s="32"/>
      <c r="H886" s="32"/>
      <c r="I886" s="32"/>
      <c r="J886" s="32"/>
      <c r="K886" s="32"/>
      <c r="L886" s="32"/>
      <c r="M886" s="32"/>
      <c r="N886" s="32"/>
      <c r="O886" s="32"/>
      <c r="P886" s="32"/>
      <c r="Q886" s="32"/>
      <c r="R886" s="32"/>
      <c r="S886" s="32"/>
      <c r="T886" s="32"/>
      <c r="U886" s="32"/>
      <c r="V886" s="32"/>
      <c r="W886" s="32"/>
      <c r="X886" s="32"/>
      <c r="Y886" s="32"/>
      <c r="Z886" s="32"/>
    </row>
    <row r="887" spans="1:26" ht="12.75" customHeight="1" x14ac:dyDescent="0.2">
      <c r="A887" s="31"/>
      <c r="B887" s="31"/>
      <c r="C887" s="31"/>
      <c r="D887" s="31"/>
      <c r="E887" s="31"/>
      <c r="F887" s="31"/>
      <c r="G887" s="32"/>
      <c r="H887" s="32"/>
      <c r="I887" s="32"/>
      <c r="J887" s="32"/>
      <c r="K887" s="32"/>
      <c r="L887" s="32"/>
      <c r="M887" s="32"/>
      <c r="N887" s="32"/>
      <c r="O887" s="32"/>
      <c r="P887" s="32"/>
      <c r="Q887" s="32"/>
      <c r="R887" s="32"/>
      <c r="S887" s="32"/>
      <c r="T887" s="32"/>
      <c r="U887" s="32"/>
      <c r="V887" s="32"/>
      <c r="W887" s="32"/>
      <c r="X887" s="32"/>
      <c r="Y887" s="32"/>
      <c r="Z887" s="32"/>
    </row>
    <row r="888" spans="1:26" ht="12.75" customHeight="1" x14ac:dyDescent="0.2">
      <c r="A888" s="31"/>
      <c r="B888" s="31"/>
      <c r="C888" s="31"/>
      <c r="D888" s="31"/>
      <c r="E888" s="31"/>
      <c r="F888" s="31"/>
      <c r="G888" s="32"/>
      <c r="H888" s="32"/>
      <c r="I888" s="32"/>
      <c r="J888" s="32"/>
      <c r="K888" s="32"/>
      <c r="L888" s="32"/>
      <c r="M888" s="32"/>
      <c r="N888" s="32"/>
      <c r="O888" s="32"/>
      <c r="P888" s="32"/>
      <c r="Q888" s="32"/>
      <c r="R888" s="32"/>
      <c r="S888" s="32"/>
      <c r="T888" s="32"/>
      <c r="U888" s="32"/>
      <c r="V888" s="32"/>
      <c r="W888" s="32"/>
      <c r="X888" s="32"/>
      <c r="Y888" s="32"/>
      <c r="Z888" s="32"/>
    </row>
    <row r="889" spans="1:26" ht="12.75" customHeight="1" x14ac:dyDescent="0.2">
      <c r="A889" s="31"/>
      <c r="B889" s="31"/>
      <c r="C889" s="31"/>
      <c r="D889" s="31"/>
      <c r="E889" s="31"/>
      <c r="F889" s="31"/>
      <c r="G889" s="32"/>
      <c r="H889" s="32"/>
      <c r="I889" s="32"/>
      <c r="J889" s="32"/>
      <c r="K889" s="32"/>
      <c r="L889" s="32"/>
      <c r="M889" s="32"/>
      <c r="N889" s="32"/>
      <c r="O889" s="32"/>
      <c r="P889" s="32"/>
      <c r="Q889" s="32"/>
      <c r="R889" s="32"/>
      <c r="S889" s="32"/>
      <c r="T889" s="32"/>
      <c r="U889" s="32"/>
      <c r="V889" s="32"/>
      <c r="W889" s="32"/>
      <c r="X889" s="32"/>
      <c r="Y889" s="32"/>
      <c r="Z889" s="32"/>
    </row>
    <row r="890" spans="1:26" ht="12.75" customHeight="1" x14ac:dyDescent="0.2">
      <c r="A890" s="31"/>
      <c r="B890" s="31"/>
      <c r="C890" s="31"/>
      <c r="D890" s="31"/>
      <c r="E890" s="31"/>
      <c r="F890" s="31"/>
      <c r="G890" s="32"/>
      <c r="H890" s="32"/>
      <c r="I890" s="32"/>
      <c r="J890" s="32"/>
      <c r="K890" s="32"/>
      <c r="L890" s="32"/>
      <c r="M890" s="32"/>
      <c r="N890" s="32"/>
      <c r="O890" s="32"/>
      <c r="P890" s="32"/>
      <c r="Q890" s="32"/>
      <c r="R890" s="32"/>
      <c r="S890" s="32"/>
      <c r="T890" s="32"/>
      <c r="U890" s="32"/>
      <c r="V890" s="32"/>
      <c r="W890" s="32"/>
      <c r="X890" s="32"/>
      <c r="Y890" s="32"/>
      <c r="Z890" s="32"/>
    </row>
    <row r="891" spans="1:26" ht="12.75" customHeight="1" x14ac:dyDescent="0.2">
      <c r="A891" s="31"/>
      <c r="B891" s="31"/>
      <c r="C891" s="31"/>
      <c r="D891" s="31"/>
      <c r="E891" s="31"/>
      <c r="F891" s="31"/>
      <c r="G891" s="32"/>
      <c r="H891" s="32"/>
      <c r="I891" s="32"/>
      <c r="J891" s="32"/>
      <c r="K891" s="32"/>
      <c r="L891" s="32"/>
      <c r="M891" s="32"/>
      <c r="N891" s="32"/>
      <c r="O891" s="32"/>
      <c r="P891" s="32"/>
      <c r="Q891" s="32"/>
      <c r="R891" s="32"/>
      <c r="S891" s="32"/>
      <c r="T891" s="32"/>
      <c r="U891" s="32"/>
      <c r="V891" s="32"/>
      <c r="W891" s="32"/>
      <c r="X891" s="32"/>
      <c r="Y891" s="32"/>
      <c r="Z891" s="32"/>
    </row>
    <row r="892" spans="1:26" ht="12.75" customHeight="1" x14ac:dyDescent="0.2">
      <c r="A892" s="31"/>
      <c r="B892" s="31"/>
      <c r="C892" s="31"/>
      <c r="D892" s="31"/>
      <c r="E892" s="31"/>
      <c r="F892" s="31"/>
      <c r="G892" s="32"/>
      <c r="H892" s="32"/>
      <c r="I892" s="32"/>
      <c r="J892" s="32"/>
      <c r="K892" s="32"/>
      <c r="L892" s="32"/>
      <c r="M892" s="32"/>
      <c r="N892" s="32"/>
      <c r="O892" s="32"/>
      <c r="P892" s="32"/>
      <c r="Q892" s="32"/>
      <c r="R892" s="32"/>
      <c r="S892" s="32"/>
      <c r="T892" s="32"/>
      <c r="U892" s="32"/>
      <c r="V892" s="32"/>
      <c r="W892" s="32"/>
      <c r="X892" s="32"/>
      <c r="Y892" s="32"/>
      <c r="Z892" s="32"/>
    </row>
    <row r="893" spans="1:26" ht="12.75" customHeight="1" x14ac:dyDescent="0.2">
      <c r="A893" s="31"/>
      <c r="B893" s="31"/>
      <c r="C893" s="31"/>
      <c r="D893" s="31"/>
      <c r="E893" s="31"/>
      <c r="F893" s="31"/>
      <c r="G893" s="32"/>
      <c r="H893" s="32"/>
      <c r="I893" s="32"/>
      <c r="J893" s="32"/>
      <c r="K893" s="32"/>
      <c r="L893" s="32"/>
      <c r="M893" s="32"/>
      <c r="N893" s="32"/>
      <c r="O893" s="32"/>
      <c r="P893" s="32"/>
      <c r="Q893" s="32"/>
      <c r="R893" s="32"/>
      <c r="S893" s="32"/>
      <c r="T893" s="32"/>
      <c r="U893" s="32"/>
      <c r="V893" s="32"/>
      <c r="W893" s="32"/>
      <c r="X893" s="32"/>
      <c r="Y893" s="32"/>
      <c r="Z893" s="32"/>
    </row>
    <row r="894" spans="1:26" ht="12.75" customHeight="1" x14ac:dyDescent="0.2">
      <c r="A894" s="31"/>
      <c r="B894" s="31"/>
      <c r="C894" s="31"/>
      <c r="D894" s="31"/>
      <c r="E894" s="31"/>
      <c r="F894" s="31"/>
      <c r="G894" s="32"/>
      <c r="H894" s="32"/>
      <c r="I894" s="32"/>
      <c r="J894" s="32"/>
      <c r="K894" s="32"/>
      <c r="L894" s="32"/>
      <c r="M894" s="32"/>
      <c r="N894" s="32"/>
      <c r="O894" s="32"/>
      <c r="P894" s="32"/>
      <c r="Q894" s="32"/>
      <c r="R894" s="32"/>
      <c r="S894" s="32"/>
      <c r="T894" s="32"/>
      <c r="U894" s="32"/>
      <c r="V894" s="32"/>
      <c r="W894" s="32"/>
      <c r="X894" s="32"/>
      <c r="Y894" s="32"/>
      <c r="Z894" s="32"/>
    </row>
    <row r="895" spans="1:26" ht="12.75" customHeight="1" x14ac:dyDescent="0.2">
      <c r="A895" s="31"/>
      <c r="B895" s="31"/>
      <c r="C895" s="31"/>
      <c r="D895" s="31"/>
      <c r="E895" s="31"/>
      <c r="F895" s="31"/>
      <c r="G895" s="32"/>
      <c r="H895" s="32"/>
      <c r="I895" s="32"/>
      <c r="J895" s="32"/>
      <c r="K895" s="32"/>
      <c r="L895" s="32"/>
      <c r="M895" s="32"/>
      <c r="N895" s="32"/>
      <c r="O895" s="32"/>
      <c r="P895" s="32"/>
      <c r="Q895" s="32"/>
      <c r="R895" s="32"/>
      <c r="S895" s="32"/>
      <c r="T895" s="32"/>
      <c r="U895" s="32"/>
      <c r="V895" s="32"/>
      <c r="W895" s="32"/>
      <c r="X895" s="32"/>
      <c r="Y895" s="32"/>
      <c r="Z895" s="32"/>
    </row>
    <row r="896" spans="1:26" ht="12.75" customHeight="1" x14ac:dyDescent="0.2">
      <c r="A896" s="31"/>
      <c r="B896" s="31"/>
      <c r="C896" s="31"/>
      <c r="D896" s="31"/>
      <c r="E896" s="31"/>
      <c r="F896" s="31"/>
      <c r="G896" s="32"/>
      <c r="H896" s="32"/>
      <c r="I896" s="32"/>
      <c r="J896" s="32"/>
      <c r="K896" s="32"/>
      <c r="L896" s="32"/>
      <c r="M896" s="32"/>
      <c r="N896" s="32"/>
      <c r="O896" s="32"/>
      <c r="P896" s="32"/>
      <c r="Q896" s="32"/>
      <c r="R896" s="32"/>
      <c r="S896" s="32"/>
      <c r="T896" s="32"/>
      <c r="U896" s="32"/>
      <c r="V896" s="32"/>
      <c r="W896" s="32"/>
      <c r="X896" s="32"/>
      <c r="Y896" s="32"/>
      <c r="Z896" s="32"/>
    </row>
    <row r="897" spans="1:26" ht="12.75" customHeight="1" x14ac:dyDescent="0.2">
      <c r="A897" s="31"/>
      <c r="B897" s="31"/>
      <c r="C897" s="31"/>
      <c r="D897" s="31"/>
      <c r="E897" s="31"/>
      <c r="F897" s="31"/>
      <c r="G897" s="32"/>
      <c r="H897" s="32"/>
      <c r="I897" s="32"/>
      <c r="J897" s="32"/>
      <c r="K897" s="32"/>
      <c r="L897" s="32"/>
      <c r="M897" s="32"/>
      <c r="N897" s="32"/>
      <c r="O897" s="32"/>
      <c r="P897" s="32"/>
      <c r="Q897" s="32"/>
      <c r="R897" s="32"/>
      <c r="S897" s="32"/>
      <c r="T897" s="32"/>
      <c r="U897" s="32"/>
      <c r="V897" s="32"/>
      <c r="W897" s="32"/>
      <c r="X897" s="32"/>
      <c r="Y897" s="32"/>
      <c r="Z897" s="32"/>
    </row>
    <row r="898" spans="1:26" ht="12.75" customHeight="1" x14ac:dyDescent="0.2">
      <c r="A898" s="31"/>
      <c r="B898" s="31"/>
      <c r="C898" s="31"/>
      <c r="D898" s="31"/>
      <c r="E898" s="31"/>
      <c r="F898" s="31"/>
      <c r="G898" s="32"/>
      <c r="H898" s="32"/>
      <c r="I898" s="32"/>
      <c r="J898" s="32"/>
      <c r="K898" s="32"/>
      <c r="L898" s="32"/>
      <c r="M898" s="32"/>
      <c r="N898" s="32"/>
      <c r="O898" s="32"/>
      <c r="P898" s="32"/>
      <c r="Q898" s="32"/>
      <c r="R898" s="32"/>
      <c r="S898" s="32"/>
      <c r="T898" s="32"/>
      <c r="U898" s="32"/>
      <c r="V898" s="32"/>
      <c r="W898" s="32"/>
      <c r="X898" s="32"/>
      <c r="Y898" s="32"/>
      <c r="Z898" s="32"/>
    </row>
    <row r="899" spans="1:26" ht="12.75" customHeight="1" x14ac:dyDescent="0.2">
      <c r="A899" s="31"/>
      <c r="B899" s="31"/>
      <c r="C899" s="31"/>
      <c r="D899" s="31"/>
      <c r="E899" s="31"/>
      <c r="F899" s="31"/>
      <c r="G899" s="32"/>
      <c r="H899" s="32"/>
      <c r="I899" s="32"/>
      <c r="J899" s="32"/>
      <c r="K899" s="32"/>
      <c r="L899" s="32"/>
      <c r="M899" s="32"/>
      <c r="N899" s="32"/>
      <c r="O899" s="32"/>
      <c r="P899" s="32"/>
      <c r="Q899" s="32"/>
      <c r="R899" s="32"/>
      <c r="S899" s="32"/>
      <c r="T899" s="32"/>
      <c r="U899" s="32"/>
      <c r="V899" s="32"/>
      <c r="W899" s="32"/>
      <c r="X899" s="32"/>
      <c r="Y899" s="32"/>
      <c r="Z899" s="32"/>
    </row>
    <row r="900" spans="1:26" ht="12.75" customHeight="1" x14ac:dyDescent="0.2">
      <c r="A900" s="31"/>
      <c r="B900" s="31"/>
      <c r="C900" s="31"/>
      <c r="D900" s="31"/>
      <c r="E900" s="31"/>
      <c r="F900" s="31"/>
      <c r="G900" s="32"/>
      <c r="H900" s="32"/>
      <c r="I900" s="32"/>
      <c r="J900" s="32"/>
      <c r="K900" s="32"/>
      <c r="L900" s="32"/>
      <c r="M900" s="32"/>
      <c r="N900" s="32"/>
      <c r="O900" s="32"/>
      <c r="P900" s="32"/>
      <c r="Q900" s="32"/>
      <c r="R900" s="32"/>
      <c r="S900" s="32"/>
      <c r="T900" s="32"/>
      <c r="U900" s="32"/>
      <c r="V900" s="32"/>
      <c r="W900" s="32"/>
      <c r="X900" s="32"/>
      <c r="Y900" s="32"/>
      <c r="Z900" s="32"/>
    </row>
    <row r="901" spans="1:26" ht="12.75" customHeight="1" x14ac:dyDescent="0.2">
      <c r="A901" s="31"/>
      <c r="B901" s="31"/>
      <c r="C901" s="31"/>
      <c r="D901" s="31"/>
      <c r="E901" s="31"/>
      <c r="F901" s="31"/>
      <c r="G901" s="32"/>
      <c r="H901" s="32"/>
      <c r="I901" s="32"/>
      <c r="J901" s="32"/>
      <c r="K901" s="32"/>
      <c r="L901" s="32"/>
      <c r="M901" s="32"/>
      <c r="N901" s="32"/>
      <c r="O901" s="32"/>
      <c r="P901" s="32"/>
      <c r="Q901" s="32"/>
      <c r="R901" s="32"/>
      <c r="S901" s="32"/>
      <c r="T901" s="32"/>
      <c r="U901" s="32"/>
      <c r="V901" s="32"/>
      <c r="W901" s="32"/>
      <c r="X901" s="32"/>
      <c r="Y901" s="32"/>
      <c r="Z901" s="32"/>
    </row>
    <row r="902" spans="1:26" ht="12.75" customHeight="1" x14ac:dyDescent="0.2">
      <c r="A902" s="31"/>
      <c r="B902" s="31"/>
      <c r="C902" s="31"/>
      <c r="D902" s="31"/>
      <c r="E902" s="31"/>
      <c r="F902" s="31"/>
      <c r="G902" s="32"/>
      <c r="H902" s="32"/>
      <c r="I902" s="32"/>
      <c r="J902" s="32"/>
      <c r="K902" s="32"/>
      <c r="L902" s="32"/>
      <c r="M902" s="32"/>
      <c r="N902" s="32"/>
      <c r="O902" s="32"/>
      <c r="P902" s="32"/>
      <c r="Q902" s="32"/>
      <c r="R902" s="32"/>
      <c r="S902" s="32"/>
      <c r="T902" s="32"/>
      <c r="U902" s="32"/>
      <c r="V902" s="32"/>
      <c r="W902" s="32"/>
      <c r="X902" s="32"/>
      <c r="Y902" s="32"/>
      <c r="Z902" s="32"/>
    </row>
    <row r="903" spans="1:26" ht="12.75" customHeight="1" x14ac:dyDescent="0.2">
      <c r="A903" s="31"/>
      <c r="B903" s="31"/>
      <c r="C903" s="31"/>
      <c r="D903" s="31"/>
      <c r="E903" s="31"/>
      <c r="F903" s="31"/>
      <c r="G903" s="32"/>
      <c r="H903" s="32"/>
      <c r="I903" s="32"/>
      <c r="J903" s="32"/>
      <c r="K903" s="32"/>
      <c r="L903" s="32"/>
      <c r="M903" s="32"/>
      <c r="N903" s="32"/>
      <c r="O903" s="32"/>
      <c r="P903" s="32"/>
      <c r="Q903" s="32"/>
      <c r="R903" s="32"/>
      <c r="S903" s="32"/>
      <c r="T903" s="32"/>
      <c r="U903" s="32"/>
      <c r="V903" s="32"/>
      <c r="W903" s="32"/>
      <c r="X903" s="32"/>
      <c r="Y903" s="32"/>
      <c r="Z903" s="32"/>
    </row>
    <row r="904" spans="1:26" ht="12.75" customHeight="1" x14ac:dyDescent="0.2">
      <c r="A904" s="31"/>
      <c r="B904" s="31"/>
      <c r="C904" s="31"/>
      <c r="D904" s="31"/>
      <c r="E904" s="31"/>
      <c r="F904" s="31"/>
      <c r="G904" s="32"/>
      <c r="H904" s="32"/>
      <c r="I904" s="32"/>
      <c r="J904" s="32"/>
      <c r="K904" s="32"/>
      <c r="L904" s="32"/>
      <c r="M904" s="32"/>
      <c r="N904" s="32"/>
      <c r="O904" s="32"/>
      <c r="P904" s="32"/>
      <c r="Q904" s="32"/>
      <c r="R904" s="32"/>
      <c r="S904" s="32"/>
      <c r="T904" s="32"/>
      <c r="U904" s="32"/>
      <c r="V904" s="32"/>
      <c r="W904" s="32"/>
      <c r="X904" s="32"/>
      <c r="Y904" s="32"/>
      <c r="Z904" s="32"/>
    </row>
    <row r="905" spans="1:26" ht="12.75" customHeight="1" x14ac:dyDescent="0.2">
      <c r="A905" s="31"/>
      <c r="B905" s="31"/>
      <c r="C905" s="31"/>
      <c r="D905" s="31"/>
      <c r="E905" s="31"/>
      <c r="F905" s="31"/>
      <c r="G905" s="32"/>
      <c r="H905" s="32"/>
      <c r="I905" s="32"/>
      <c r="J905" s="32"/>
      <c r="K905" s="32"/>
      <c r="L905" s="32"/>
      <c r="M905" s="32"/>
      <c r="N905" s="32"/>
      <c r="O905" s="32"/>
      <c r="P905" s="32"/>
      <c r="Q905" s="32"/>
      <c r="R905" s="32"/>
      <c r="S905" s="32"/>
      <c r="T905" s="32"/>
      <c r="U905" s="32"/>
      <c r="V905" s="32"/>
      <c r="W905" s="32"/>
      <c r="X905" s="32"/>
      <c r="Y905" s="32"/>
      <c r="Z905" s="32"/>
    </row>
    <row r="906" spans="1:26" ht="12.75" customHeight="1" x14ac:dyDescent="0.2">
      <c r="A906" s="31"/>
      <c r="B906" s="31"/>
      <c r="C906" s="31"/>
      <c r="D906" s="31"/>
      <c r="E906" s="31"/>
      <c r="F906" s="31"/>
      <c r="G906" s="32"/>
      <c r="H906" s="32"/>
      <c r="I906" s="32"/>
      <c r="J906" s="32"/>
      <c r="K906" s="32"/>
      <c r="L906" s="32"/>
      <c r="M906" s="32"/>
      <c r="N906" s="32"/>
      <c r="O906" s="32"/>
      <c r="P906" s="32"/>
      <c r="Q906" s="32"/>
      <c r="R906" s="32"/>
      <c r="S906" s="32"/>
      <c r="T906" s="32"/>
      <c r="U906" s="32"/>
      <c r="V906" s="32"/>
      <c r="W906" s="32"/>
      <c r="X906" s="32"/>
      <c r="Y906" s="32"/>
      <c r="Z906" s="32"/>
    </row>
    <row r="907" spans="1:26" ht="12.75" customHeight="1" x14ac:dyDescent="0.2">
      <c r="A907" s="31"/>
      <c r="B907" s="31"/>
      <c r="C907" s="31"/>
      <c r="D907" s="31"/>
      <c r="E907" s="31"/>
      <c r="F907" s="31"/>
      <c r="G907" s="32"/>
      <c r="H907" s="32"/>
      <c r="I907" s="32"/>
      <c r="J907" s="32"/>
      <c r="K907" s="32"/>
      <c r="L907" s="32"/>
      <c r="M907" s="32"/>
      <c r="N907" s="32"/>
      <c r="O907" s="32"/>
      <c r="P907" s="32"/>
      <c r="Q907" s="32"/>
      <c r="R907" s="32"/>
      <c r="S907" s="32"/>
      <c r="T907" s="32"/>
      <c r="U907" s="32"/>
      <c r="V907" s="32"/>
      <c r="W907" s="32"/>
      <c r="X907" s="32"/>
      <c r="Y907" s="32"/>
      <c r="Z907" s="32"/>
    </row>
    <row r="908" spans="1:26" ht="12.75" customHeight="1" x14ac:dyDescent="0.2">
      <c r="A908" s="31"/>
      <c r="B908" s="31"/>
      <c r="C908" s="31"/>
      <c r="D908" s="31"/>
      <c r="E908" s="31"/>
      <c r="F908" s="31"/>
      <c r="G908" s="32"/>
      <c r="H908" s="32"/>
      <c r="I908" s="32"/>
      <c r="J908" s="32"/>
      <c r="K908" s="32"/>
      <c r="L908" s="32"/>
      <c r="M908" s="32"/>
      <c r="N908" s="32"/>
      <c r="O908" s="32"/>
      <c r="P908" s="32"/>
      <c r="Q908" s="32"/>
      <c r="R908" s="32"/>
      <c r="S908" s="32"/>
      <c r="T908" s="32"/>
      <c r="U908" s="32"/>
      <c r="V908" s="32"/>
      <c r="W908" s="32"/>
      <c r="X908" s="32"/>
      <c r="Y908" s="32"/>
      <c r="Z908" s="32"/>
    </row>
    <row r="909" spans="1:26" ht="12.75" customHeight="1" x14ac:dyDescent="0.2">
      <c r="A909" s="31"/>
      <c r="B909" s="31"/>
      <c r="C909" s="31"/>
      <c r="D909" s="31"/>
      <c r="E909" s="31"/>
      <c r="F909" s="31"/>
      <c r="G909" s="32"/>
      <c r="H909" s="32"/>
      <c r="I909" s="32"/>
      <c r="J909" s="32"/>
      <c r="K909" s="32"/>
      <c r="L909" s="32"/>
      <c r="M909" s="32"/>
      <c r="N909" s="32"/>
      <c r="O909" s="32"/>
      <c r="P909" s="32"/>
      <c r="Q909" s="32"/>
      <c r="R909" s="32"/>
      <c r="S909" s="32"/>
      <c r="T909" s="32"/>
      <c r="U909" s="32"/>
      <c r="V909" s="32"/>
      <c r="W909" s="32"/>
      <c r="X909" s="32"/>
      <c r="Y909" s="32"/>
      <c r="Z909" s="32"/>
    </row>
    <row r="910" spans="1:26" ht="12.75" customHeight="1" x14ac:dyDescent="0.2">
      <c r="A910" s="31"/>
      <c r="B910" s="31"/>
      <c r="C910" s="31"/>
      <c r="D910" s="31"/>
      <c r="E910" s="31"/>
      <c r="F910" s="31"/>
      <c r="G910" s="32"/>
      <c r="H910" s="32"/>
      <c r="I910" s="32"/>
      <c r="J910" s="32"/>
      <c r="K910" s="32"/>
      <c r="L910" s="32"/>
      <c r="M910" s="32"/>
      <c r="N910" s="32"/>
      <c r="O910" s="32"/>
      <c r="P910" s="32"/>
      <c r="Q910" s="32"/>
      <c r="R910" s="32"/>
      <c r="S910" s="32"/>
      <c r="T910" s="32"/>
      <c r="U910" s="32"/>
      <c r="V910" s="32"/>
      <c r="W910" s="32"/>
      <c r="X910" s="32"/>
      <c r="Y910" s="32"/>
      <c r="Z910" s="32"/>
    </row>
    <row r="911" spans="1:26" ht="12.75" customHeight="1" x14ac:dyDescent="0.2">
      <c r="A911" s="31"/>
      <c r="B911" s="31"/>
      <c r="C911" s="31"/>
      <c r="D911" s="31"/>
      <c r="E911" s="31"/>
      <c r="F911" s="31"/>
      <c r="G911" s="32"/>
      <c r="H911" s="32"/>
      <c r="I911" s="32"/>
      <c r="J911" s="32"/>
      <c r="K911" s="32"/>
      <c r="L911" s="32"/>
      <c r="M911" s="32"/>
      <c r="N911" s="32"/>
      <c r="O911" s="32"/>
      <c r="P911" s="32"/>
      <c r="Q911" s="32"/>
      <c r="R911" s="32"/>
      <c r="S911" s="32"/>
      <c r="T911" s="32"/>
      <c r="U911" s="32"/>
      <c r="V911" s="32"/>
      <c r="W911" s="32"/>
      <c r="X911" s="32"/>
      <c r="Y911" s="32"/>
      <c r="Z911" s="32"/>
    </row>
    <row r="912" spans="1:26" ht="12.75" customHeight="1" x14ac:dyDescent="0.2">
      <c r="A912" s="31"/>
      <c r="B912" s="31"/>
      <c r="C912" s="31"/>
      <c r="D912" s="31"/>
      <c r="E912" s="31"/>
      <c r="F912" s="31"/>
      <c r="G912" s="32"/>
      <c r="H912" s="32"/>
      <c r="I912" s="32"/>
      <c r="J912" s="32"/>
      <c r="K912" s="32"/>
      <c r="L912" s="32"/>
      <c r="M912" s="32"/>
      <c r="N912" s="32"/>
      <c r="O912" s="32"/>
      <c r="P912" s="32"/>
      <c r="Q912" s="32"/>
      <c r="R912" s="32"/>
      <c r="S912" s="32"/>
      <c r="T912" s="32"/>
      <c r="U912" s="32"/>
      <c r="V912" s="32"/>
      <c r="W912" s="32"/>
      <c r="X912" s="32"/>
      <c r="Y912" s="32"/>
      <c r="Z912" s="32"/>
    </row>
    <row r="913" spans="1:26" ht="12.75" customHeight="1" x14ac:dyDescent="0.2">
      <c r="A913" s="31"/>
      <c r="B913" s="31"/>
      <c r="C913" s="31"/>
      <c r="D913" s="31"/>
      <c r="E913" s="31"/>
      <c r="F913" s="31"/>
      <c r="G913" s="32"/>
      <c r="H913" s="32"/>
      <c r="I913" s="32"/>
      <c r="J913" s="32"/>
      <c r="K913" s="32"/>
      <c r="L913" s="32"/>
      <c r="M913" s="32"/>
      <c r="N913" s="32"/>
      <c r="O913" s="32"/>
      <c r="P913" s="32"/>
      <c r="Q913" s="32"/>
      <c r="R913" s="32"/>
      <c r="S913" s="32"/>
      <c r="T913" s="32"/>
      <c r="U913" s="32"/>
      <c r="V913" s="32"/>
      <c r="W913" s="32"/>
      <c r="X913" s="32"/>
      <c r="Y913" s="32"/>
      <c r="Z913" s="32"/>
    </row>
    <row r="914" spans="1:26" ht="12.75" customHeight="1" x14ac:dyDescent="0.2">
      <c r="A914" s="31"/>
      <c r="B914" s="31"/>
      <c r="C914" s="31"/>
      <c r="D914" s="31"/>
      <c r="E914" s="31"/>
      <c r="F914" s="31"/>
      <c r="G914" s="32"/>
      <c r="H914" s="32"/>
      <c r="I914" s="32"/>
      <c r="J914" s="32"/>
      <c r="K914" s="32"/>
      <c r="L914" s="32"/>
      <c r="M914" s="32"/>
      <c r="N914" s="32"/>
      <c r="O914" s="32"/>
      <c r="P914" s="32"/>
      <c r="Q914" s="32"/>
      <c r="R914" s="32"/>
      <c r="S914" s="32"/>
      <c r="T914" s="32"/>
      <c r="U914" s="32"/>
      <c r="V914" s="32"/>
      <c r="W914" s="32"/>
      <c r="X914" s="32"/>
      <c r="Y914" s="32"/>
      <c r="Z914" s="32"/>
    </row>
    <row r="915" spans="1:26" ht="12.75" customHeight="1" x14ac:dyDescent="0.2">
      <c r="A915" s="31"/>
      <c r="B915" s="31"/>
      <c r="C915" s="31"/>
      <c r="D915" s="31"/>
      <c r="E915" s="31"/>
      <c r="F915" s="31"/>
      <c r="G915" s="32"/>
      <c r="H915" s="32"/>
      <c r="I915" s="32"/>
      <c r="J915" s="32"/>
      <c r="K915" s="32"/>
      <c r="L915" s="32"/>
      <c r="M915" s="32"/>
      <c r="N915" s="32"/>
      <c r="O915" s="32"/>
      <c r="P915" s="32"/>
      <c r="Q915" s="32"/>
      <c r="R915" s="32"/>
      <c r="S915" s="32"/>
      <c r="T915" s="32"/>
      <c r="U915" s="32"/>
      <c r="V915" s="32"/>
      <c r="W915" s="32"/>
      <c r="X915" s="32"/>
      <c r="Y915" s="32"/>
      <c r="Z915" s="32"/>
    </row>
    <row r="916" spans="1:26" ht="12.75" customHeight="1" x14ac:dyDescent="0.2">
      <c r="A916" s="31"/>
      <c r="B916" s="31"/>
      <c r="C916" s="31"/>
      <c r="D916" s="31"/>
      <c r="E916" s="31"/>
      <c r="F916" s="31"/>
      <c r="G916" s="32"/>
      <c r="H916" s="32"/>
      <c r="I916" s="32"/>
      <c r="J916" s="32"/>
      <c r="K916" s="32"/>
      <c r="L916" s="32"/>
      <c r="M916" s="32"/>
      <c r="N916" s="32"/>
      <c r="O916" s="32"/>
      <c r="P916" s="32"/>
      <c r="Q916" s="32"/>
      <c r="R916" s="32"/>
      <c r="S916" s="32"/>
      <c r="T916" s="32"/>
      <c r="U916" s="32"/>
      <c r="V916" s="32"/>
      <c r="W916" s="32"/>
      <c r="X916" s="32"/>
      <c r="Y916" s="32"/>
      <c r="Z916" s="32"/>
    </row>
    <row r="917" spans="1:26" ht="12.75" customHeight="1" x14ac:dyDescent="0.2">
      <c r="A917" s="31"/>
      <c r="B917" s="31"/>
      <c r="C917" s="31"/>
      <c r="D917" s="31"/>
      <c r="E917" s="31"/>
      <c r="F917" s="31"/>
      <c r="G917" s="32"/>
      <c r="H917" s="32"/>
      <c r="I917" s="32"/>
      <c r="J917" s="32"/>
      <c r="K917" s="32"/>
      <c r="L917" s="32"/>
      <c r="M917" s="32"/>
      <c r="N917" s="32"/>
      <c r="O917" s="32"/>
      <c r="P917" s="32"/>
      <c r="Q917" s="32"/>
      <c r="R917" s="32"/>
      <c r="S917" s="32"/>
      <c r="T917" s="32"/>
      <c r="U917" s="32"/>
      <c r="V917" s="32"/>
      <c r="W917" s="32"/>
      <c r="X917" s="32"/>
      <c r="Y917" s="32"/>
      <c r="Z917" s="32"/>
    </row>
    <row r="918" spans="1:26" ht="12.75" customHeight="1" x14ac:dyDescent="0.2">
      <c r="A918" s="31"/>
      <c r="B918" s="31"/>
      <c r="C918" s="31"/>
      <c r="D918" s="31"/>
      <c r="E918" s="31"/>
      <c r="F918" s="31"/>
      <c r="G918" s="32"/>
      <c r="H918" s="32"/>
      <c r="I918" s="32"/>
      <c r="J918" s="32"/>
      <c r="K918" s="32"/>
      <c r="L918" s="32"/>
      <c r="M918" s="32"/>
      <c r="N918" s="32"/>
      <c r="O918" s="32"/>
      <c r="P918" s="32"/>
      <c r="Q918" s="32"/>
      <c r="R918" s="32"/>
      <c r="S918" s="32"/>
      <c r="T918" s="32"/>
      <c r="U918" s="32"/>
      <c r="V918" s="32"/>
      <c r="W918" s="32"/>
      <c r="X918" s="32"/>
      <c r="Y918" s="32"/>
      <c r="Z918" s="32"/>
    </row>
    <row r="919" spans="1:26" ht="12.75" customHeight="1" x14ac:dyDescent="0.2">
      <c r="A919" s="31"/>
      <c r="B919" s="31"/>
      <c r="C919" s="31"/>
      <c r="D919" s="31"/>
      <c r="E919" s="31"/>
      <c r="F919" s="31"/>
      <c r="G919" s="32"/>
      <c r="H919" s="32"/>
      <c r="I919" s="32"/>
      <c r="J919" s="32"/>
      <c r="K919" s="32"/>
      <c r="L919" s="32"/>
      <c r="M919" s="32"/>
      <c r="N919" s="32"/>
      <c r="O919" s="32"/>
      <c r="P919" s="32"/>
      <c r="Q919" s="32"/>
      <c r="R919" s="32"/>
      <c r="S919" s="32"/>
      <c r="T919" s="32"/>
      <c r="U919" s="32"/>
      <c r="V919" s="32"/>
      <c r="W919" s="32"/>
      <c r="X919" s="32"/>
      <c r="Y919" s="32"/>
      <c r="Z919" s="32"/>
    </row>
    <row r="920" spans="1:26" ht="12.75" customHeight="1" x14ac:dyDescent="0.2">
      <c r="A920" s="31"/>
      <c r="B920" s="31"/>
      <c r="C920" s="31"/>
      <c r="D920" s="31"/>
      <c r="E920" s="31"/>
      <c r="F920" s="31"/>
      <c r="G920" s="32"/>
      <c r="H920" s="32"/>
      <c r="I920" s="32"/>
      <c r="J920" s="32"/>
      <c r="K920" s="32"/>
      <c r="L920" s="32"/>
      <c r="M920" s="32"/>
      <c r="N920" s="32"/>
      <c r="O920" s="32"/>
      <c r="P920" s="32"/>
      <c r="Q920" s="32"/>
      <c r="R920" s="32"/>
      <c r="S920" s="32"/>
      <c r="T920" s="32"/>
      <c r="U920" s="32"/>
      <c r="V920" s="32"/>
      <c r="W920" s="32"/>
      <c r="X920" s="32"/>
      <c r="Y920" s="32"/>
      <c r="Z920" s="32"/>
    </row>
    <row r="921" spans="1:26" ht="12.75" customHeight="1" x14ac:dyDescent="0.2">
      <c r="A921" s="31"/>
      <c r="B921" s="31"/>
      <c r="C921" s="31"/>
      <c r="D921" s="31"/>
      <c r="E921" s="31"/>
      <c r="F921" s="31"/>
      <c r="G921" s="32"/>
      <c r="H921" s="32"/>
      <c r="I921" s="32"/>
      <c r="J921" s="32"/>
      <c r="K921" s="32"/>
      <c r="L921" s="32"/>
      <c r="M921" s="32"/>
      <c r="N921" s="32"/>
      <c r="O921" s="32"/>
      <c r="P921" s="32"/>
      <c r="Q921" s="32"/>
      <c r="R921" s="32"/>
      <c r="S921" s="32"/>
      <c r="T921" s="32"/>
      <c r="U921" s="32"/>
      <c r="V921" s="32"/>
      <c r="W921" s="32"/>
      <c r="X921" s="32"/>
      <c r="Y921" s="32"/>
      <c r="Z921" s="32"/>
    </row>
    <row r="922" spans="1:26" ht="12.75" customHeight="1" x14ac:dyDescent="0.2">
      <c r="A922" s="31"/>
      <c r="B922" s="31"/>
      <c r="C922" s="31"/>
      <c r="D922" s="31"/>
      <c r="E922" s="31"/>
      <c r="F922" s="31"/>
      <c r="G922" s="32"/>
      <c r="H922" s="32"/>
      <c r="I922" s="32"/>
      <c r="J922" s="32"/>
      <c r="K922" s="32"/>
      <c r="L922" s="32"/>
      <c r="M922" s="32"/>
      <c r="N922" s="32"/>
      <c r="O922" s="32"/>
      <c r="P922" s="32"/>
      <c r="Q922" s="32"/>
      <c r="R922" s="32"/>
      <c r="S922" s="32"/>
      <c r="T922" s="32"/>
      <c r="U922" s="32"/>
      <c r="V922" s="32"/>
      <c r="W922" s="32"/>
      <c r="X922" s="32"/>
      <c r="Y922" s="32"/>
      <c r="Z922" s="32"/>
    </row>
    <row r="923" spans="1:26" ht="12.75" customHeight="1" x14ac:dyDescent="0.2">
      <c r="A923" s="31"/>
      <c r="B923" s="31"/>
      <c r="C923" s="31"/>
      <c r="D923" s="31"/>
      <c r="E923" s="31"/>
      <c r="F923" s="31"/>
      <c r="G923" s="32"/>
      <c r="H923" s="32"/>
      <c r="I923" s="32"/>
      <c r="J923" s="32"/>
      <c r="K923" s="32"/>
      <c r="L923" s="32"/>
      <c r="M923" s="32"/>
      <c r="N923" s="32"/>
      <c r="O923" s="32"/>
      <c r="P923" s="32"/>
      <c r="Q923" s="32"/>
      <c r="R923" s="32"/>
      <c r="S923" s="32"/>
      <c r="T923" s="32"/>
      <c r="U923" s="32"/>
      <c r="V923" s="32"/>
      <c r="W923" s="32"/>
      <c r="X923" s="32"/>
      <c r="Y923" s="32"/>
      <c r="Z923" s="32"/>
    </row>
    <row r="924" spans="1:26" ht="12.75" customHeight="1" x14ac:dyDescent="0.2">
      <c r="A924" s="31"/>
      <c r="B924" s="31"/>
      <c r="C924" s="31"/>
      <c r="D924" s="31"/>
      <c r="E924" s="31"/>
      <c r="F924" s="31"/>
      <c r="G924" s="32"/>
      <c r="H924" s="32"/>
      <c r="I924" s="32"/>
      <c r="J924" s="32"/>
      <c r="K924" s="32"/>
      <c r="L924" s="32"/>
      <c r="M924" s="32"/>
      <c r="N924" s="32"/>
      <c r="O924" s="32"/>
      <c r="P924" s="32"/>
      <c r="Q924" s="32"/>
      <c r="R924" s="32"/>
      <c r="S924" s="32"/>
      <c r="T924" s="32"/>
      <c r="U924" s="32"/>
      <c r="V924" s="32"/>
      <c r="W924" s="32"/>
      <c r="X924" s="32"/>
      <c r="Y924" s="32"/>
      <c r="Z924" s="32"/>
    </row>
    <row r="925" spans="1:26" ht="12.75" customHeight="1" x14ac:dyDescent="0.2">
      <c r="A925" s="31"/>
      <c r="B925" s="31"/>
      <c r="C925" s="31"/>
      <c r="D925" s="31"/>
      <c r="E925" s="31"/>
      <c r="F925" s="31"/>
      <c r="G925" s="32"/>
      <c r="H925" s="32"/>
      <c r="I925" s="32"/>
      <c r="J925" s="32"/>
      <c r="K925" s="32"/>
      <c r="L925" s="32"/>
      <c r="M925" s="32"/>
      <c r="N925" s="32"/>
      <c r="O925" s="32"/>
      <c r="P925" s="32"/>
      <c r="Q925" s="32"/>
      <c r="R925" s="32"/>
      <c r="S925" s="32"/>
      <c r="T925" s="32"/>
      <c r="U925" s="32"/>
      <c r="V925" s="32"/>
      <c r="W925" s="32"/>
      <c r="X925" s="32"/>
      <c r="Y925" s="32"/>
      <c r="Z925" s="32"/>
    </row>
    <row r="926" spans="1:26" ht="12.75" customHeight="1" x14ac:dyDescent="0.2">
      <c r="A926" s="31"/>
      <c r="B926" s="31"/>
      <c r="C926" s="31"/>
      <c r="D926" s="31"/>
      <c r="E926" s="31"/>
      <c r="F926" s="31"/>
      <c r="G926" s="32"/>
      <c r="H926" s="32"/>
      <c r="I926" s="32"/>
      <c r="J926" s="32"/>
      <c r="K926" s="32"/>
      <c r="L926" s="32"/>
      <c r="M926" s="32"/>
      <c r="N926" s="32"/>
      <c r="O926" s="32"/>
      <c r="P926" s="32"/>
      <c r="Q926" s="32"/>
      <c r="R926" s="32"/>
      <c r="S926" s="32"/>
      <c r="T926" s="32"/>
      <c r="U926" s="32"/>
      <c r="V926" s="32"/>
      <c r="W926" s="32"/>
      <c r="X926" s="32"/>
      <c r="Y926" s="32"/>
      <c r="Z926" s="32"/>
    </row>
    <row r="927" spans="1:26" ht="12.75" customHeight="1" x14ac:dyDescent="0.2">
      <c r="A927" s="31"/>
      <c r="B927" s="31"/>
      <c r="C927" s="31"/>
      <c r="D927" s="31"/>
      <c r="E927" s="31"/>
      <c r="F927" s="31"/>
      <c r="G927" s="32"/>
      <c r="H927" s="32"/>
      <c r="I927" s="32"/>
      <c r="J927" s="32"/>
      <c r="K927" s="32"/>
      <c r="L927" s="32"/>
      <c r="M927" s="32"/>
      <c r="N927" s="32"/>
      <c r="O927" s="32"/>
      <c r="P927" s="32"/>
      <c r="Q927" s="32"/>
      <c r="R927" s="32"/>
      <c r="S927" s="32"/>
      <c r="T927" s="32"/>
      <c r="U927" s="32"/>
      <c r="V927" s="32"/>
      <c r="W927" s="32"/>
      <c r="X927" s="32"/>
      <c r="Y927" s="32"/>
      <c r="Z927" s="32"/>
    </row>
    <row r="928" spans="1:26" ht="12.75" customHeight="1" x14ac:dyDescent="0.2">
      <c r="A928" s="31"/>
      <c r="B928" s="31"/>
      <c r="C928" s="31"/>
      <c r="D928" s="31"/>
      <c r="E928" s="31"/>
      <c r="F928" s="31"/>
      <c r="G928" s="32"/>
      <c r="H928" s="32"/>
      <c r="I928" s="32"/>
      <c r="J928" s="32"/>
      <c r="K928" s="32"/>
      <c r="L928" s="32"/>
      <c r="M928" s="32"/>
      <c r="N928" s="32"/>
      <c r="O928" s="32"/>
      <c r="P928" s="32"/>
      <c r="Q928" s="32"/>
      <c r="R928" s="32"/>
      <c r="S928" s="32"/>
      <c r="T928" s="32"/>
      <c r="U928" s="32"/>
      <c r="V928" s="32"/>
      <c r="W928" s="32"/>
      <c r="X928" s="32"/>
      <c r="Y928" s="32"/>
      <c r="Z928" s="32"/>
    </row>
    <row r="929" spans="1:26" ht="12.75" customHeight="1" x14ac:dyDescent="0.2">
      <c r="A929" s="31"/>
      <c r="B929" s="31"/>
      <c r="C929" s="31"/>
      <c r="D929" s="31"/>
      <c r="E929" s="31"/>
      <c r="F929" s="31"/>
      <c r="G929" s="32"/>
      <c r="H929" s="32"/>
      <c r="I929" s="32"/>
      <c r="J929" s="32"/>
      <c r="K929" s="32"/>
      <c r="L929" s="32"/>
      <c r="M929" s="32"/>
      <c r="N929" s="32"/>
      <c r="O929" s="32"/>
      <c r="P929" s="32"/>
      <c r="Q929" s="32"/>
      <c r="R929" s="32"/>
      <c r="S929" s="32"/>
      <c r="T929" s="32"/>
      <c r="U929" s="32"/>
      <c r="V929" s="32"/>
      <c r="W929" s="32"/>
      <c r="X929" s="32"/>
      <c r="Y929" s="32"/>
      <c r="Z929" s="32"/>
    </row>
    <row r="930" spans="1:26" ht="12.75" customHeight="1" x14ac:dyDescent="0.2">
      <c r="A930" s="31"/>
      <c r="B930" s="31"/>
      <c r="C930" s="31"/>
      <c r="D930" s="31"/>
      <c r="E930" s="31"/>
      <c r="F930" s="31"/>
      <c r="G930" s="32"/>
      <c r="H930" s="32"/>
      <c r="I930" s="32"/>
      <c r="J930" s="32"/>
      <c r="K930" s="32"/>
      <c r="L930" s="32"/>
      <c r="M930" s="32"/>
      <c r="N930" s="32"/>
      <c r="O930" s="32"/>
      <c r="P930" s="32"/>
      <c r="Q930" s="32"/>
      <c r="R930" s="32"/>
      <c r="S930" s="32"/>
      <c r="T930" s="32"/>
      <c r="U930" s="32"/>
      <c r="V930" s="32"/>
      <c r="W930" s="32"/>
      <c r="X930" s="32"/>
      <c r="Y930" s="32"/>
      <c r="Z930" s="32"/>
    </row>
    <row r="931" spans="1:26" ht="12.75" customHeight="1" x14ac:dyDescent="0.2">
      <c r="A931" s="31"/>
      <c r="B931" s="31"/>
      <c r="C931" s="31"/>
      <c r="D931" s="31"/>
      <c r="E931" s="31"/>
      <c r="F931" s="31"/>
      <c r="G931" s="32"/>
      <c r="H931" s="32"/>
      <c r="I931" s="32"/>
      <c r="J931" s="32"/>
      <c r="K931" s="32"/>
      <c r="L931" s="32"/>
      <c r="M931" s="32"/>
      <c r="N931" s="32"/>
      <c r="O931" s="32"/>
      <c r="P931" s="32"/>
      <c r="Q931" s="32"/>
      <c r="R931" s="32"/>
      <c r="S931" s="32"/>
      <c r="T931" s="32"/>
      <c r="U931" s="32"/>
      <c r="V931" s="32"/>
      <c r="W931" s="32"/>
      <c r="X931" s="32"/>
      <c r="Y931" s="32"/>
      <c r="Z931" s="32"/>
    </row>
    <row r="932" spans="1:26" ht="12.75" customHeight="1" x14ac:dyDescent="0.2">
      <c r="A932" s="31"/>
      <c r="B932" s="31"/>
      <c r="C932" s="31"/>
      <c r="D932" s="31"/>
      <c r="E932" s="31"/>
      <c r="F932" s="31"/>
      <c r="G932" s="32"/>
      <c r="H932" s="32"/>
      <c r="I932" s="32"/>
      <c r="J932" s="32"/>
      <c r="K932" s="32"/>
      <c r="L932" s="32"/>
      <c r="M932" s="32"/>
      <c r="N932" s="32"/>
      <c r="O932" s="32"/>
      <c r="P932" s="32"/>
      <c r="Q932" s="32"/>
      <c r="R932" s="32"/>
      <c r="S932" s="32"/>
      <c r="T932" s="32"/>
      <c r="U932" s="32"/>
      <c r="V932" s="32"/>
      <c r="W932" s="32"/>
      <c r="X932" s="32"/>
      <c r="Y932" s="32"/>
      <c r="Z932" s="32"/>
    </row>
    <row r="933" spans="1:26" ht="12.75" customHeight="1" x14ac:dyDescent="0.2">
      <c r="A933" s="31"/>
      <c r="B933" s="31"/>
      <c r="C933" s="31"/>
      <c r="D933" s="31"/>
      <c r="E933" s="31"/>
      <c r="F933" s="31"/>
      <c r="G933" s="32"/>
      <c r="H933" s="32"/>
      <c r="I933" s="32"/>
      <c r="J933" s="32"/>
      <c r="K933" s="32"/>
      <c r="L933" s="32"/>
      <c r="M933" s="32"/>
      <c r="N933" s="32"/>
      <c r="O933" s="32"/>
      <c r="P933" s="32"/>
      <c r="Q933" s="32"/>
      <c r="R933" s="32"/>
      <c r="S933" s="32"/>
      <c r="T933" s="32"/>
      <c r="U933" s="32"/>
      <c r="V933" s="32"/>
      <c r="W933" s="32"/>
      <c r="X933" s="32"/>
      <c r="Y933" s="32"/>
      <c r="Z933" s="32"/>
    </row>
    <row r="934" spans="1:26" ht="12.75" customHeight="1" x14ac:dyDescent="0.2">
      <c r="A934" s="31"/>
      <c r="B934" s="31"/>
      <c r="C934" s="31"/>
      <c r="D934" s="31"/>
      <c r="E934" s="31"/>
      <c r="F934" s="31"/>
      <c r="G934" s="32"/>
      <c r="H934" s="32"/>
      <c r="I934" s="32"/>
      <c r="J934" s="32"/>
      <c r="K934" s="32"/>
      <c r="L934" s="32"/>
      <c r="M934" s="32"/>
      <c r="N934" s="32"/>
      <c r="O934" s="32"/>
      <c r="P934" s="32"/>
      <c r="Q934" s="32"/>
      <c r="R934" s="32"/>
      <c r="S934" s="32"/>
      <c r="T934" s="32"/>
      <c r="U934" s="32"/>
      <c r="V934" s="32"/>
      <c r="W934" s="32"/>
      <c r="X934" s="32"/>
      <c r="Y934" s="32"/>
      <c r="Z934" s="32"/>
    </row>
    <row r="935" spans="1:26" ht="12.75" customHeight="1" x14ac:dyDescent="0.2">
      <c r="A935" s="31"/>
      <c r="B935" s="31"/>
      <c r="C935" s="31"/>
      <c r="D935" s="31"/>
      <c r="E935" s="31"/>
      <c r="F935" s="31"/>
      <c r="G935" s="32"/>
      <c r="H935" s="32"/>
      <c r="I935" s="32"/>
      <c r="J935" s="32"/>
      <c r="K935" s="32"/>
      <c r="L935" s="32"/>
      <c r="M935" s="32"/>
      <c r="N935" s="32"/>
      <c r="O935" s="32"/>
      <c r="P935" s="32"/>
      <c r="Q935" s="32"/>
      <c r="R935" s="32"/>
      <c r="S935" s="32"/>
      <c r="T935" s="32"/>
      <c r="U935" s="32"/>
      <c r="V935" s="32"/>
      <c r="W935" s="32"/>
      <c r="X935" s="32"/>
      <c r="Y935" s="32"/>
      <c r="Z935" s="32"/>
    </row>
    <row r="936" spans="1:26" ht="12.75" customHeight="1" x14ac:dyDescent="0.2">
      <c r="A936" s="31"/>
      <c r="B936" s="31"/>
      <c r="C936" s="31"/>
      <c r="D936" s="31"/>
      <c r="E936" s="31"/>
      <c r="F936" s="31"/>
      <c r="G936" s="32"/>
      <c r="H936" s="32"/>
      <c r="I936" s="32"/>
      <c r="J936" s="32"/>
      <c r="K936" s="32"/>
      <c r="L936" s="32"/>
      <c r="M936" s="32"/>
      <c r="N936" s="32"/>
      <c r="O936" s="32"/>
      <c r="P936" s="32"/>
      <c r="Q936" s="32"/>
      <c r="R936" s="32"/>
      <c r="S936" s="32"/>
      <c r="T936" s="32"/>
      <c r="U936" s="32"/>
      <c r="V936" s="32"/>
      <c r="W936" s="32"/>
      <c r="X936" s="32"/>
      <c r="Y936" s="32"/>
      <c r="Z936" s="32"/>
    </row>
    <row r="937" spans="1:26" ht="12.75" customHeight="1" x14ac:dyDescent="0.2">
      <c r="A937" s="31"/>
      <c r="B937" s="31"/>
      <c r="C937" s="31"/>
      <c r="D937" s="31"/>
      <c r="E937" s="31"/>
      <c r="F937" s="31"/>
      <c r="G937" s="32"/>
      <c r="H937" s="32"/>
      <c r="I937" s="32"/>
      <c r="J937" s="32"/>
      <c r="K937" s="32"/>
      <c r="L937" s="32"/>
      <c r="M937" s="32"/>
      <c r="N937" s="32"/>
      <c r="O937" s="32"/>
      <c r="P937" s="32"/>
      <c r="Q937" s="32"/>
      <c r="R937" s="32"/>
      <c r="S937" s="32"/>
      <c r="T937" s="32"/>
      <c r="U937" s="32"/>
      <c r="V937" s="32"/>
      <c r="W937" s="32"/>
      <c r="X937" s="32"/>
      <c r="Y937" s="32"/>
      <c r="Z937" s="32"/>
    </row>
    <row r="938" spans="1:26" ht="12.75" customHeight="1" x14ac:dyDescent="0.2">
      <c r="A938" s="31"/>
      <c r="B938" s="31"/>
      <c r="C938" s="31"/>
      <c r="D938" s="31"/>
      <c r="E938" s="31"/>
      <c r="F938" s="31"/>
      <c r="G938" s="32"/>
      <c r="H938" s="32"/>
      <c r="I938" s="32"/>
      <c r="J938" s="32"/>
      <c r="K938" s="32"/>
      <c r="L938" s="32"/>
      <c r="M938" s="32"/>
      <c r="N938" s="32"/>
      <c r="O938" s="32"/>
      <c r="P938" s="32"/>
      <c r="Q938" s="32"/>
      <c r="R938" s="32"/>
      <c r="S938" s="32"/>
      <c r="T938" s="32"/>
      <c r="U938" s="32"/>
      <c r="V938" s="32"/>
      <c r="W938" s="32"/>
      <c r="X938" s="32"/>
      <c r="Y938" s="32"/>
      <c r="Z938" s="32"/>
    </row>
    <row r="939" spans="1:26" ht="12.75" customHeight="1" x14ac:dyDescent="0.2">
      <c r="A939" s="31"/>
      <c r="B939" s="31"/>
      <c r="C939" s="31"/>
      <c r="D939" s="31"/>
      <c r="E939" s="31"/>
      <c r="F939" s="31"/>
      <c r="G939" s="32"/>
      <c r="H939" s="32"/>
      <c r="I939" s="32"/>
      <c r="J939" s="32"/>
      <c r="K939" s="32"/>
      <c r="L939" s="32"/>
      <c r="M939" s="32"/>
      <c r="N939" s="32"/>
      <c r="O939" s="32"/>
      <c r="P939" s="32"/>
      <c r="Q939" s="32"/>
      <c r="R939" s="32"/>
      <c r="S939" s="32"/>
      <c r="T939" s="32"/>
      <c r="U939" s="32"/>
      <c r="V939" s="32"/>
      <c r="W939" s="32"/>
      <c r="X939" s="32"/>
      <c r="Y939" s="32"/>
      <c r="Z939" s="32"/>
    </row>
    <row r="940" spans="1:26" ht="12.75" customHeight="1" x14ac:dyDescent="0.2">
      <c r="A940" s="31"/>
      <c r="B940" s="31"/>
      <c r="C940" s="31"/>
      <c r="D940" s="31"/>
      <c r="E940" s="31"/>
      <c r="F940" s="31"/>
      <c r="G940" s="32"/>
      <c r="H940" s="32"/>
      <c r="I940" s="32"/>
      <c r="J940" s="32"/>
      <c r="K940" s="32"/>
      <c r="L940" s="32"/>
      <c r="M940" s="32"/>
      <c r="N940" s="32"/>
      <c r="O940" s="32"/>
      <c r="P940" s="32"/>
      <c r="Q940" s="32"/>
      <c r="R940" s="32"/>
      <c r="S940" s="32"/>
      <c r="T940" s="32"/>
      <c r="U940" s="32"/>
      <c r="V940" s="32"/>
      <c r="W940" s="32"/>
      <c r="X940" s="32"/>
      <c r="Y940" s="32"/>
      <c r="Z940" s="32"/>
    </row>
    <row r="941" spans="1:26" ht="12.75" customHeight="1" x14ac:dyDescent="0.2">
      <c r="A941" s="31"/>
      <c r="B941" s="31"/>
      <c r="C941" s="31"/>
      <c r="D941" s="31"/>
      <c r="E941" s="31"/>
      <c r="F941" s="31"/>
      <c r="G941" s="32"/>
      <c r="H941" s="32"/>
      <c r="I941" s="32"/>
      <c r="J941" s="32"/>
      <c r="K941" s="32"/>
      <c r="L941" s="32"/>
      <c r="M941" s="32"/>
      <c r="N941" s="32"/>
      <c r="O941" s="32"/>
      <c r="P941" s="32"/>
      <c r="Q941" s="32"/>
      <c r="R941" s="32"/>
      <c r="S941" s="32"/>
      <c r="T941" s="32"/>
      <c r="U941" s="32"/>
      <c r="V941" s="32"/>
      <c r="W941" s="32"/>
      <c r="X941" s="32"/>
      <c r="Y941" s="32"/>
      <c r="Z941" s="32"/>
    </row>
    <row r="942" spans="1:26" ht="12.75" customHeight="1" x14ac:dyDescent="0.2">
      <c r="A942" s="31"/>
      <c r="B942" s="31"/>
      <c r="C942" s="31"/>
      <c r="D942" s="31"/>
      <c r="E942" s="31"/>
      <c r="F942" s="31"/>
      <c r="G942" s="32"/>
      <c r="H942" s="32"/>
      <c r="I942" s="32"/>
      <c r="J942" s="32"/>
      <c r="K942" s="32"/>
      <c r="L942" s="32"/>
      <c r="M942" s="32"/>
      <c r="N942" s="32"/>
      <c r="O942" s="32"/>
      <c r="P942" s="32"/>
      <c r="Q942" s="32"/>
      <c r="R942" s="32"/>
      <c r="S942" s="32"/>
      <c r="T942" s="32"/>
      <c r="U942" s="32"/>
      <c r="V942" s="32"/>
      <c r="W942" s="32"/>
      <c r="X942" s="32"/>
      <c r="Y942" s="32"/>
      <c r="Z942" s="32"/>
    </row>
    <row r="943" spans="1:26" ht="12.75" customHeight="1" x14ac:dyDescent="0.2">
      <c r="A943" s="31"/>
      <c r="B943" s="31"/>
      <c r="C943" s="31"/>
      <c r="D943" s="31"/>
      <c r="E943" s="31"/>
      <c r="F943" s="31"/>
      <c r="G943" s="32"/>
      <c r="H943" s="32"/>
      <c r="I943" s="32"/>
      <c r="J943" s="32"/>
      <c r="K943" s="32"/>
      <c r="L943" s="32"/>
      <c r="M943" s="32"/>
      <c r="N943" s="32"/>
      <c r="O943" s="32"/>
      <c r="P943" s="32"/>
      <c r="Q943" s="32"/>
      <c r="R943" s="32"/>
      <c r="S943" s="32"/>
      <c r="T943" s="32"/>
      <c r="U943" s="32"/>
      <c r="V943" s="32"/>
      <c r="W943" s="32"/>
      <c r="X943" s="32"/>
      <c r="Y943" s="32"/>
      <c r="Z943" s="32"/>
    </row>
    <row r="944" spans="1:26" ht="12.75" customHeight="1" x14ac:dyDescent="0.2">
      <c r="A944" s="31"/>
      <c r="B944" s="31"/>
      <c r="C944" s="31"/>
      <c r="D944" s="31"/>
      <c r="E944" s="31"/>
      <c r="F944" s="31"/>
      <c r="G944" s="32"/>
      <c r="H944" s="32"/>
      <c r="I944" s="32"/>
      <c r="J944" s="32"/>
      <c r="K944" s="32"/>
      <c r="L944" s="32"/>
      <c r="M944" s="32"/>
      <c r="N944" s="32"/>
      <c r="O944" s="32"/>
      <c r="P944" s="32"/>
      <c r="Q944" s="32"/>
      <c r="R944" s="32"/>
      <c r="S944" s="32"/>
      <c r="T944" s="32"/>
      <c r="U944" s="32"/>
      <c r="V944" s="32"/>
      <c r="W944" s="32"/>
      <c r="X944" s="32"/>
      <c r="Y944" s="32"/>
      <c r="Z944" s="32"/>
    </row>
    <row r="945" spans="1:26" ht="12.75" customHeight="1" x14ac:dyDescent="0.2">
      <c r="A945" s="31"/>
      <c r="B945" s="31"/>
      <c r="C945" s="31"/>
      <c r="D945" s="31"/>
      <c r="E945" s="31"/>
      <c r="F945" s="31"/>
      <c r="G945" s="32"/>
      <c r="H945" s="32"/>
      <c r="I945" s="32"/>
      <c r="J945" s="32"/>
      <c r="K945" s="32"/>
      <c r="L945" s="32"/>
      <c r="M945" s="32"/>
      <c r="N945" s="32"/>
      <c r="O945" s="32"/>
      <c r="P945" s="32"/>
      <c r="Q945" s="32"/>
      <c r="R945" s="32"/>
      <c r="S945" s="32"/>
      <c r="T945" s="32"/>
      <c r="U945" s="32"/>
      <c r="V945" s="32"/>
      <c r="W945" s="32"/>
      <c r="X945" s="32"/>
      <c r="Y945" s="32"/>
      <c r="Z945" s="32"/>
    </row>
    <row r="946" spans="1:26" ht="12.75" customHeight="1" x14ac:dyDescent="0.2">
      <c r="A946" s="31"/>
      <c r="B946" s="31"/>
      <c r="C946" s="31"/>
      <c r="D946" s="31"/>
      <c r="E946" s="31"/>
      <c r="F946" s="31"/>
      <c r="G946" s="32"/>
      <c r="H946" s="32"/>
      <c r="I946" s="32"/>
      <c r="J946" s="32"/>
      <c r="K946" s="32"/>
      <c r="L946" s="32"/>
      <c r="M946" s="32"/>
      <c r="N946" s="32"/>
      <c r="O946" s="32"/>
      <c r="P946" s="32"/>
      <c r="Q946" s="32"/>
      <c r="R946" s="32"/>
      <c r="S946" s="32"/>
      <c r="T946" s="32"/>
      <c r="U946" s="32"/>
      <c r="V946" s="32"/>
      <c r="W946" s="32"/>
      <c r="X946" s="32"/>
      <c r="Y946" s="32"/>
      <c r="Z946" s="32"/>
    </row>
    <row r="947" spans="1:26" ht="12.75" customHeight="1" x14ac:dyDescent="0.2">
      <c r="A947" s="31"/>
      <c r="B947" s="31"/>
      <c r="C947" s="31"/>
      <c r="D947" s="31"/>
      <c r="E947" s="31"/>
      <c r="F947" s="31"/>
      <c r="G947" s="32"/>
      <c r="H947" s="32"/>
      <c r="I947" s="32"/>
      <c r="J947" s="32"/>
      <c r="K947" s="32"/>
      <c r="L947" s="32"/>
      <c r="M947" s="32"/>
      <c r="N947" s="32"/>
      <c r="O947" s="32"/>
      <c r="P947" s="32"/>
      <c r="Q947" s="32"/>
      <c r="R947" s="32"/>
      <c r="S947" s="32"/>
      <c r="T947" s="32"/>
      <c r="U947" s="32"/>
      <c r="V947" s="32"/>
      <c r="W947" s="32"/>
      <c r="X947" s="32"/>
      <c r="Y947" s="32"/>
      <c r="Z947" s="32"/>
    </row>
    <row r="948" spans="1:26" ht="12.75" customHeight="1" x14ac:dyDescent="0.2">
      <c r="A948" s="31"/>
      <c r="B948" s="31"/>
      <c r="C948" s="31"/>
      <c r="D948" s="31"/>
      <c r="E948" s="31"/>
      <c r="F948" s="31"/>
      <c r="G948" s="32"/>
      <c r="H948" s="32"/>
      <c r="I948" s="32"/>
      <c r="J948" s="32"/>
      <c r="K948" s="32"/>
      <c r="L948" s="32"/>
      <c r="M948" s="32"/>
      <c r="N948" s="32"/>
      <c r="O948" s="32"/>
      <c r="P948" s="32"/>
      <c r="Q948" s="32"/>
      <c r="R948" s="32"/>
      <c r="S948" s="32"/>
      <c r="T948" s="32"/>
      <c r="U948" s="32"/>
      <c r="V948" s="32"/>
      <c r="W948" s="32"/>
      <c r="X948" s="32"/>
      <c r="Y948" s="32"/>
      <c r="Z948" s="32"/>
    </row>
    <row r="949" spans="1:26" ht="12.75" customHeight="1" x14ac:dyDescent="0.2">
      <c r="A949" s="31"/>
      <c r="B949" s="31"/>
      <c r="C949" s="31"/>
      <c r="D949" s="31"/>
      <c r="E949" s="31"/>
      <c r="F949" s="31"/>
      <c r="G949" s="32"/>
      <c r="H949" s="32"/>
      <c r="I949" s="32"/>
      <c r="J949" s="32"/>
      <c r="K949" s="32"/>
      <c r="L949" s="32"/>
      <c r="M949" s="32"/>
      <c r="N949" s="32"/>
      <c r="O949" s="32"/>
      <c r="P949" s="32"/>
      <c r="Q949" s="32"/>
      <c r="R949" s="32"/>
      <c r="S949" s="32"/>
      <c r="T949" s="32"/>
      <c r="U949" s="32"/>
      <c r="V949" s="32"/>
      <c r="W949" s="32"/>
      <c r="X949" s="32"/>
      <c r="Y949" s="32"/>
      <c r="Z949" s="32"/>
    </row>
    <row r="950" spans="1:26" ht="12.75" customHeight="1" x14ac:dyDescent="0.2">
      <c r="A950" s="31"/>
      <c r="B950" s="31"/>
      <c r="C950" s="31"/>
      <c r="D950" s="31"/>
      <c r="E950" s="31"/>
      <c r="F950" s="31"/>
      <c r="G950" s="32"/>
      <c r="H950" s="32"/>
      <c r="I950" s="32"/>
      <c r="J950" s="32"/>
      <c r="K950" s="32"/>
      <c r="L950" s="32"/>
      <c r="M950" s="32"/>
      <c r="N950" s="32"/>
      <c r="O950" s="32"/>
      <c r="P950" s="32"/>
      <c r="Q950" s="32"/>
      <c r="R950" s="32"/>
      <c r="S950" s="32"/>
      <c r="T950" s="32"/>
      <c r="U950" s="32"/>
      <c r="V950" s="32"/>
      <c r="W950" s="32"/>
      <c r="X950" s="32"/>
      <c r="Y950" s="32"/>
      <c r="Z950" s="32"/>
    </row>
    <row r="951" spans="1:26" ht="12.75" customHeight="1" x14ac:dyDescent="0.2">
      <c r="A951" s="31"/>
      <c r="B951" s="31"/>
      <c r="C951" s="31"/>
      <c r="D951" s="31"/>
      <c r="E951" s="31"/>
      <c r="F951" s="31"/>
      <c r="G951" s="32"/>
      <c r="H951" s="32"/>
      <c r="I951" s="32"/>
      <c r="J951" s="32"/>
      <c r="K951" s="32"/>
      <c r="L951" s="32"/>
      <c r="M951" s="32"/>
      <c r="N951" s="32"/>
      <c r="O951" s="32"/>
      <c r="P951" s="32"/>
      <c r="Q951" s="32"/>
      <c r="R951" s="32"/>
      <c r="S951" s="32"/>
      <c r="T951" s="32"/>
      <c r="U951" s="32"/>
      <c r="V951" s="32"/>
      <c r="W951" s="32"/>
      <c r="X951" s="32"/>
      <c r="Y951" s="32"/>
      <c r="Z951" s="32"/>
    </row>
    <row r="952" spans="1:26" ht="12.75" customHeight="1" x14ac:dyDescent="0.2">
      <c r="A952" s="31"/>
      <c r="B952" s="31"/>
      <c r="C952" s="31"/>
      <c r="D952" s="31"/>
      <c r="E952" s="31"/>
      <c r="F952" s="31"/>
      <c r="G952" s="32"/>
      <c r="H952" s="32"/>
      <c r="I952" s="32"/>
      <c r="J952" s="32"/>
      <c r="K952" s="32"/>
      <c r="L952" s="32"/>
      <c r="M952" s="32"/>
      <c r="N952" s="32"/>
      <c r="O952" s="32"/>
      <c r="P952" s="32"/>
      <c r="Q952" s="32"/>
      <c r="R952" s="32"/>
      <c r="S952" s="32"/>
      <c r="T952" s="32"/>
      <c r="U952" s="32"/>
      <c r="V952" s="32"/>
      <c r="W952" s="32"/>
      <c r="X952" s="32"/>
      <c r="Y952" s="32"/>
      <c r="Z952" s="32"/>
    </row>
    <row r="953" spans="1:26" ht="12.75" customHeight="1" x14ac:dyDescent="0.2">
      <c r="A953" s="31"/>
      <c r="B953" s="31"/>
      <c r="C953" s="31"/>
      <c r="D953" s="31"/>
      <c r="E953" s="31"/>
      <c r="F953" s="31"/>
      <c r="G953" s="32"/>
      <c r="H953" s="32"/>
      <c r="I953" s="32"/>
      <c r="J953" s="32"/>
      <c r="K953" s="32"/>
      <c r="L953" s="32"/>
      <c r="M953" s="32"/>
      <c r="N953" s="32"/>
      <c r="O953" s="32"/>
      <c r="P953" s="32"/>
      <c r="Q953" s="32"/>
      <c r="R953" s="32"/>
      <c r="S953" s="32"/>
      <c r="T953" s="32"/>
      <c r="U953" s="32"/>
      <c r="V953" s="32"/>
      <c r="W953" s="32"/>
      <c r="X953" s="32"/>
      <c r="Y953" s="32"/>
      <c r="Z953" s="32"/>
    </row>
    <row r="954" spans="1:26" ht="12.75" customHeight="1" x14ac:dyDescent="0.2">
      <c r="A954" s="31"/>
      <c r="B954" s="31"/>
      <c r="C954" s="31"/>
      <c r="D954" s="31"/>
      <c r="E954" s="31"/>
      <c r="F954" s="31"/>
      <c r="G954" s="32"/>
      <c r="H954" s="32"/>
      <c r="I954" s="32"/>
      <c r="J954" s="32"/>
      <c r="K954" s="32"/>
      <c r="L954" s="32"/>
      <c r="M954" s="32"/>
      <c r="N954" s="32"/>
      <c r="O954" s="32"/>
      <c r="P954" s="32"/>
      <c r="Q954" s="32"/>
      <c r="R954" s="32"/>
      <c r="S954" s="32"/>
      <c r="T954" s="32"/>
      <c r="U954" s="32"/>
      <c r="V954" s="32"/>
      <c r="W954" s="32"/>
      <c r="X954" s="32"/>
      <c r="Y954" s="32"/>
      <c r="Z954" s="32"/>
    </row>
    <row r="955" spans="1:26" ht="12.75" customHeight="1" x14ac:dyDescent="0.2">
      <c r="A955" s="31"/>
      <c r="B955" s="31"/>
      <c r="C955" s="31"/>
      <c r="D955" s="31"/>
      <c r="E955" s="31"/>
      <c r="F955" s="31"/>
      <c r="G955" s="32"/>
      <c r="H955" s="32"/>
      <c r="I955" s="32"/>
      <c r="J955" s="32"/>
      <c r="K955" s="32"/>
      <c r="L955" s="32"/>
      <c r="M955" s="32"/>
      <c r="N955" s="32"/>
      <c r="O955" s="32"/>
      <c r="P955" s="32"/>
      <c r="Q955" s="32"/>
      <c r="R955" s="32"/>
      <c r="S955" s="32"/>
      <c r="T955" s="32"/>
      <c r="U955" s="32"/>
      <c r="V955" s="32"/>
      <c r="W955" s="32"/>
      <c r="X955" s="32"/>
      <c r="Y955" s="32"/>
      <c r="Z955" s="32"/>
    </row>
    <row r="956" spans="1:26" ht="12.75" customHeight="1" x14ac:dyDescent="0.2">
      <c r="A956" s="31"/>
      <c r="B956" s="31"/>
      <c r="C956" s="31"/>
      <c r="D956" s="31"/>
      <c r="E956" s="31"/>
      <c r="F956" s="31"/>
      <c r="G956" s="32"/>
      <c r="H956" s="32"/>
      <c r="I956" s="32"/>
      <c r="J956" s="32"/>
      <c r="K956" s="32"/>
      <c r="L956" s="32"/>
      <c r="M956" s="32"/>
      <c r="N956" s="32"/>
      <c r="O956" s="32"/>
      <c r="P956" s="32"/>
      <c r="Q956" s="32"/>
      <c r="R956" s="32"/>
      <c r="S956" s="32"/>
      <c r="T956" s="32"/>
      <c r="U956" s="32"/>
      <c r="V956" s="32"/>
      <c r="W956" s="32"/>
      <c r="X956" s="32"/>
      <c r="Y956" s="32"/>
      <c r="Z956" s="32"/>
    </row>
    <row r="957" spans="1:26" ht="12.75" customHeight="1" x14ac:dyDescent="0.2">
      <c r="A957" s="31"/>
      <c r="B957" s="31"/>
      <c r="C957" s="31"/>
      <c r="D957" s="31"/>
      <c r="E957" s="31"/>
      <c r="F957" s="31"/>
      <c r="G957" s="32"/>
      <c r="H957" s="32"/>
      <c r="I957" s="32"/>
      <c r="J957" s="32"/>
      <c r="K957" s="32"/>
      <c r="L957" s="32"/>
      <c r="M957" s="32"/>
      <c r="N957" s="32"/>
      <c r="O957" s="32"/>
      <c r="P957" s="32"/>
      <c r="Q957" s="32"/>
      <c r="R957" s="32"/>
      <c r="S957" s="32"/>
      <c r="T957" s="32"/>
      <c r="U957" s="32"/>
      <c r="V957" s="32"/>
      <c r="W957" s="32"/>
      <c r="X957" s="32"/>
      <c r="Y957" s="32"/>
      <c r="Z957" s="32"/>
    </row>
    <row r="958" spans="1:26" ht="12.75" customHeight="1" x14ac:dyDescent="0.2">
      <c r="A958" s="31"/>
      <c r="B958" s="31"/>
      <c r="C958" s="31"/>
      <c r="D958" s="31"/>
      <c r="E958" s="31"/>
      <c r="F958" s="31"/>
      <c r="G958" s="32"/>
      <c r="H958" s="32"/>
      <c r="I958" s="32"/>
      <c r="J958" s="32"/>
      <c r="K958" s="32"/>
      <c r="L958" s="32"/>
      <c r="M958" s="32"/>
      <c r="N958" s="32"/>
      <c r="O958" s="32"/>
      <c r="P958" s="32"/>
      <c r="Q958" s="32"/>
      <c r="R958" s="32"/>
      <c r="S958" s="32"/>
      <c r="T958" s="32"/>
      <c r="U958" s="32"/>
      <c r="V958" s="32"/>
      <c r="W958" s="32"/>
      <c r="X958" s="32"/>
      <c r="Y958" s="32"/>
      <c r="Z958" s="32"/>
    </row>
    <row r="959" spans="1:26" ht="12.75" customHeight="1" x14ac:dyDescent="0.2">
      <c r="A959" s="31"/>
      <c r="B959" s="31"/>
      <c r="C959" s="31"/>
      <c r="D959" s="31"/>
      <c r="E959" s="31"/>
      <c r="F959" s="31"/>
      <c r="G959" s="32"/>
      <c r="H959" s="32"/>
      <c r="I959" s="32"/>
      <c r="J959" s="32"/>
      <c r="K959" s="32"/>
      <c r="L959" s="32"/>
      <c r="M959" s="32"/>
      <c r="N959" s="32"/>
      <c r="O959" s="32"/>
      <c r="P959" s="32"/>
      <c r="Q959" s="32"/>
      <c r="R959" s="32"/>
      <c r="S959" s="32"/>
      <c r="T959" s="32"/>
      <c r="U959" s="32"/>
      <c r="V959" s="32"/>
      <c r="W959" s="32"/>
      <c r="X959" s="32"/>
      <c r="Y959" s="32"/>
      <c r="Z959" s="32"/>
    </row>
    <row r="960" spans="1:26" ht="12.75" customHeight="1" x14ac:dyDescent="0.2">
      <c r="A960" s="31"/>
      <c r="B960" s="31"/>
      <c r="C960" s="31"/>
      <c r="D960" s="31"/>
      <c r="E960" s="31"/>
      <c r="F960" s="31"/>
      <c r="G960" s="32"/>
      <c r="H960" s="32"/>
      <c r="I960" s="32"/>
      <c r="J960" s="32"/>
      <c r="K960" s="32"/>
      <c r="L960" s="32"/>
      <c r="M960" s="32"/>
      <c r="N960" s="32"/>
      <c r="O960" s="32"/>
      <c r="P960" s="32"/>
      <c r="Q960" s="32"/>
      <c r="R960" s="32"/>
      <c r="S960" s="32"/>
      <c r="T960" s="32"/>
      <c r="U960" s="32"/>
      <c r="V960" s="32"/>
      <c r="W960" s="32"/>
      <c r="X960" s="32"/>
      <c r="Y960" s="32"/>
      <c r="Z960" s="32"/>
    </row>
    <row r="961" spans="1:26" ht="12.75" customHeight="1" x14ac:dyDescent="0.2">
      <c r="A961" s="31"/>
      <c r="B961" s="31"/>
      <c r="C961" s="31"/>
      <c r="D961" s="31"/>
      <c r="E961" s="31"/>
      <c r="F961" s="31"/>
      <c r="G961" s="32"/>
      <c r="H961" s="32"/>
      <c r="I961" s="32"/>
      <c r="J961" s="32"/>
      <c r="K961" s="32"/>
      <c r="L961" s="32"/>
      <c r="M961" s="32"/>
      <c r="N961" s="32"/>
      <c r="O961" s="32"/>
      <c r="P961" s="32"/>
      <c r="Q961" s="32"/>
      <c r="R961" s="32"/>
      <c r="S961" s="32"/>
      <c r="T961" s="32"/>
      <c r="U961" s="32"/>
      <c r="V961" s="32"/>
      <c r="W961" s="32"/>
      <c r="X961" s="32"/>
      <c r="Y961" s="32"/>
      <c r="Z961" s="32"/>
    </row>
    <row r="962" spans="1:26" ht="12.75" customHeight="1" x14ac:dyDescent="0.2">
      <c r="A962" s="31"/>
      <c r="B962" s="31"/>
      <c r="C962" s="31"/>
      <c r="D962" s="31"/>
      <c r="E962" s="31"/>
      <c r="F962" s="31"/>
      <c r="G962" s="32"/>
      <c r="H962" s="32"/>
      <c r="I962" s="32"/>
      <c r="J962" s="32"/>
      <c r="K962" s="32"/>
      <c r="L962" s="32"/>
      <c r="M962" s="32"/>
      <c r="N962" s="32"/>
      <c r="O962" s="32"/>
      <c r="P962" s="32"/>
      <c r="Q962" s="32"/>
      <c r="R962" s="32"/>
      <c r="S962" s="32"/>
      <c r="T962" s="32"/>
      <c r="U962" s="32"/>
      <c r="V962" s="32"/>
      <c r="W962" s="32"/>
      <c r="X962" s="32"/>
      <c r="Y962" s="32"/>
      <c r="Z962" s="32"/>
    </row>
    <row r="963" spans="1:26" ht="12.75" customHeight="1" x14ac:dyDescent="0.2">
      <c r="A963" s="31"/>
      <c r="B963" s="31"/>
      <c r="C963" s="31"/>
      <c r="D963" s="31"/>
      <c r="E963" s="31"/>
      <c r="F963" s="31"/>
      <c r="G963" s="32"/>
      <c r="H963" s="32"/>
      <c r="I963" s="32"/>
      <c r="J963" s="32"/>
      <c r="K963" s="32"/>
      <c r="L963" s="32"/>
      <c r="M963" s="32"/>
      <c r="N963" s="32"/>
      <c r="O963" s="32"/>
      <c r="P963" s="32"/>
      <c r="Q963" s="32"/>
      <c r="R963" s="32"/>
      <c r="S963" s="32"/>
      <c r="T963" s="32"/>
      <c r="U963" s="32"/>
      <c r="V963" s="32"/>
      <c r="W963" s="32"/>
      <c r="X963" s="32"/>
      <c r="Y963" s="32"/>
      <c r="Z963" s="32"/>
    </row>
    <row r="964" spans="1:26" ht="12.75" customHeight="1" x14ac:dyDescent="0.2">
      <c r="A964" s="31"/>
      <c r="B964" s="31"/>
      <c r="C964" s="31"/>
      <c r="D964" s="31"/>
      <c r="E964" s="31"/>
      <c r="F964" s="31"/>
      <c r="G964" s="32"/>
      <c r="H964" s="32"/>
      <c r="I964" s="32"/>
      <c r="J964" s="32"/>
      <c r="K964" s="32"/>
      <c r="L964" s="32"/>
      <c r="M964" s="32"/>
      <c r="N964" s="32"/>
      <c r="O964" s="32"/>
      <c r="P964" s="32"/>
      <c r="Q964" s="32"/>
      <c r="R964" s="32"/>
      <c r="S964" s="32"/>
      <c r="T964" s="32"/>
      <c r="U964" s="32"/>
      <c r="V964" s="32"/>
      <c r="W964" s="32"/>
      <c r="X964" s="32"/>
      <c r="Y964" s="32"/>
      <c r="Z964" s="32"/>
    </row>
    <row r="965" spans="1:26" ht="12.75" customHeight="1" x14ac:dyDescent="0.2">
      <c r="A965" s="31"/>
      <c r="B965" s="31"/>
      <c r="C965" s="31"/>
      <c r="D965" s="31"/>
      <c r="E965" s="31"/>
      <c r="F965" s="31"/>
      <c r="G965" s="32"/>
      <c r="H965" s="32"/>
      <c r="I965" s="32"/>
      <c r="J965" s="32"/>
      <c r="K965" s="32"/>
      <c r="L965" s="32"/>
      <c r="M965" s="32"/>
      <c r="N965" s="32"/>
      <c r="O965" s="32"/>
      <c r="P965" s="32"/>
      <c r="Q965" s="32"/>
      <c r="R965" s="32"/>
      <c r="S965" s="32"/>
      <c r="T965" s="32"/>
      <c r="U965" s="32"/>
      <c r="V965" s="32"/>
      <c r="W965" s="32"/>
      <c r="X965" s="32"/>
      <c r="Y965" s="32"/>
      <c r="Z965" s="32"/>
    </row>
    <row r="966" spans="1:26" ht="12.75" customHeight="1" x14ac:dyDescent="0.2">
      <c r="A966" s="31"/>
      <c r="B966" s="31"/>
      <c r="C966" s="31"/>
      <c r="D966" s="31"/>
      <c r="E966" s="31"/>
      <c r="F966" s="31"/>
      <c r="G966" s="32"/>
      <c r="H966" s="32"/>
      <c r="I966" s="32"/>
      <c r="J966" s="32"/>
      <c r="K966" s="32"/>
      <c r="L966" s="32"/>
      <c r="M966" s="32"/>
      <c r="N966" s="32"/>
      <c r="O966" s="32"/>
      <c r="P966" s="32"/>
      <c r="Q966" s="32"/>
      <c r="R966" s="32"/>
      <c r="S966" s="32"/>
      <c r="T966" s="32"/>
      <c r="U966" s="32"/>
      <c r="V966" s="32"/>
      <c r="W966" s="32"/>
      <c r="X966" s="32"/>
      <c r="Y966" s="32"/>
      <c r="Z966" s="32"/>
    </row>
    <row r="967" spans="1:26" ht="12.75" customHeight="1" x14ac:dyDescent="0.2">
      <c r="A967" s="31"/>
      <c r="B967" s="31"/>
      <c r="C967" s="31"/>
      <c r="D967" s="31"/>
      <c r="E967" s="31"/>
      <c r="F967" s="31"/>
      <c r="G967" s="32"/>
      <c r="H967" s="32"/>
      <c r="I967" s="32"/>
      <c r="J967" s="32"/>
      <c r="K967" s="32"/>
      <c r="L967" s="32"/>
      <c r="M967" s="32"/>
      <c r="N967" s="32"/>
      <c r="O967" s="32"/>
      <c r="P967" s="32"/>
      <c r="Q967" s="32"/>
      <c r="R967" s="32"/>
      <c r="S967" s="32"/>
      <c r="T967" s="32"/>
      <c r="U967" s="32"/>
      <c r="V967" s="32"/>
      <c r="W967" s="32"/>
      <c r="X967" s="32"/>
      <c r="Y967" s="32"/>
      <c r="Z967" s="32"/>
    </row>
    <row r="968" spans="1:26" ht="12.75" customHeight="1" x14ac:dyDescent="0.2">
      <c r="A968" s="31"/>
      <c r="B968" s="31"/>
      <c r="C968" s="31"/>
      <c r="D968" s="31"/>
      <c r="E968" s="31"/>
      <c r="F968" s="31"/>
      <c r="G968" s="32"/>
      <c r="H968" s="32"/>
      <c r="I968" s="32"/>
      <c r="J968" s="32"/>
      <c r="K968" s="32"/>
      <c r="L968" s="32"/>
      <c r="M968" s="32"/>
      <c r="N968" s="32"/>
      <c r="O968" s="32"/>
      <c r="P968" s="32"/>
      <c r="Q968" s="32"/>
      <c r="R968" s="32"/>
      <c r="S968" s="32"/>
      <c r="T968" s="32"/>
      <c r="U968" s="32"/>
      <c r="V968" s="32"/>
      <c r="W968" s="32"/>
      <c r="X968" s="32"/>
      <c r="Y968" s="32"/>
      <c r="Z968" s="32"/>
    </row>
    <row r="969" spans="1:26" ht="12.75" customHeight="1" x14ac:dyDescent="0.2">
      <c r="A969" s="31"/>
      <c r="B969" s="31"/>
      <c r="C969" s="31"/>
      <c r="D969" s="31"/>
      <c r="E969" s="31"/>
      <c r="F969" s="31"/>
      <c r="G969" s="32"/>
      <c r="H969" s="32"/>
      <c r="I969" s="32"/>
      <c r="J969" s="32"/>
      <c r="K969" s="32"/>
      <c r="L969" s="32"/>
      <c r="M969" s="32"/>
      <c r="N969" s="32"/>
      <c r="O969" s="32"/>
      <c r="P969" s="32"/>
      <c r="Q969" s="32"/>
      <c r="R969" s="32"/>
      <c r="S969" s="32"/>
      <c r="T969" s="32"/>
      <c r="U969" s="32"/>
      <c r="V969" s="32"/>
      <c r="W969" s="32"/>
      <c r="X969" s="32"/>
      <c r="Y969" s="32"/>
      <c r="Z969" s="32"/>
    </row>
    <row r="970" spans="1:26" ht="12.75" customHeight="1" x14ac:dyDescent="0.2">
      <c r="A970" s="31"/>
      <c r="B970" s="31"/>
      <c r="C970" s="31"/>
      <c r="D970" s="31"/>
      <c r="E970" s="31"/>
      <c r="F970" s="31"/>
      <c r="G970" s="32"/>
      <c r="H970" s="32"/>
      <c r="I970" s="32"/>
      <c r="J970" s="32"/>
      <c r="K970" s="32"/>
      <c r="L970" s="32"/>
      <c r="M970" s="32"/>
      <c r="N970" s="32"/>
      <c r="O970" s="32"/>
      <c r="P970" s="32"/>
      <c r="Q970" s="32"/>
      <c r="R970" s="32"/>
      <c r="S970" s="32"/>
      <c r="T970" s="32"/>
      <c r="U970" s="32"/>
      <c r="V970" s="32"/>
      <c r="W970" s="32"/>
      <c r="X970" s="32"/>
      <c r="Y970" s="32"/>
      <c r="Z970" s="32"/>
    </row>
    <row r="971" spans="1:26" ht="12.75" customHeight="1" x14ac:dyDescent="0.2">
      <c r="A971" s="31"/>
      <c r="B971" s="31"/>
      <c r="C971" s="31"/>
      <c r="D971" s="31"/>
      <c r="E971" s="31"/>
      <c r="F971" s="31"/>
      <c r="G971" s="32"/>
      <c r="H971" s="32"/>
      <c r="I971" s="32"/>
      <c r="J971" s="32"/>
      <c r="K971" s="32"/>
      <c r="L971" s="32"/>
      <c r="M971" s="32"/>
      <c r="N971" s="32"/>
      <c r="O971" s="32"/>
      <c r="P971" s="32"/>
      <c r="Q971" s="32"/>
      <c r="R971" s="32"/>
      <c r="S971" s="32"/>
      <c r="T971" s="32"/>
      <c r="U971" s="32"/>
      <c r="V971" s="32"/>
      <c r="W971" s="32"/>
      <c r="X971" s="32"/>
      <c r="Y971" s="32"/>
      <c r="Z971" s="32"/>
    </row>
    <row r="972" spans="1:26" ht="12.75" customHeight="1" x14ac:dyDescent="0.2">
      <c r="A972" s="31"/>
      <c r="B972" s="31"/>
      <c r="C972" s="31"/>
      <c r="D972" s="31"/>
      <c r="E972" s="31"/>
      <c r="F972" s="31"/>
      <c r="G972" s="32"/>
      <c r="H972" s="32"/>
      <c r="I972" s="32"/>
      <c r="J972" s="32"/>
      <c r="K972" s="32"/>
      <c r="L972" s="32"/>
      <c r="M972" s="32"/>
      <c r="N972" s="32"/>
      <c r="O972" s="32"/>
      <c r="P972" s="32"/>
      <c r="Q972" s="32"/>
      <c r="R972" s="32"/>
      <c r="S972" s="32"/>
      <c r="T972" s="32"/>
      <c r="U972" s="32"/>
      <c r="V972" s="32"/>
      <c r="W972" s="32"/>
      <c r="X972" s="32"/>
      <c r="Y972" s="32"/>
      <c r="Z972" s="32"/>
    </row>
    <row r="973" spans="1:26" ht="12.75" customHeight="1" x14ac:dyDescent="0.2">
      <c r="A973" s="31"/>
      <c r="B973" s="31"/>
      <c r="C973" s="31"/>
      <c r="D973" s="31"/>
      <c r="E973" s="31"/>
      <c r="F973" s="31"/>
      <c r="G973" s="32"/>
      <c r="H973" s="32"/>
      <c r="I973" s="32"/>
      <c r="J973" s="32"/>
      <c r="K973" s="32"/>
      <c r="L973" s="32"/>
      <c r="M973" s="32"/>
      <c r="N973" s="32"/>
      <c r="O973" s="32"/>
      <c r="P973" s="32"/>
      <c r="Q973" s="32"/>
      <c r="R973" s="32"/>
      <c r="S973" s="32"/>
      <c r="T973" s="32"/>
      <c r="U973" s="32"/>
      <c r="V973" s="32"/>
      <c r="W973" s="32"/>
      <c r="X973" s="32"/>
      <c r="Y973" s="32"/>
      <c r="Z973" s="32"/>
    </row>
    <row r="974" spans="1:26" ht="12.75" customHeight="1" x14ac:dyDescent="0.2">
      <c r="A974" s="31"/>
      <c r="B974" s="31"/>
      <c r="C974" s="31"/>
      <c r="D974" s="31"/>
      <c r="E974" s="31"/>
      <c r="F974" s="31"/>
      <c r="G974" s="32"/>
      <c r="H974" s="32"/>
      <c r="I974" s="32"/>
      <c r="J974" s="32"/>
      <c r="K974" s="32"/>
      <c r="L974" s="32"/>
      <c r="M974" s="32"/>
      <c r="N974" s="32"/>
      <c r="O974" s="32"/>
      <c r="P974" s="32"/>
      <c r="Q974" s="32"/>
      <c r="R974" s="32"/>
      <c r="S974" s="32"/>
      <c r="T974" s="32"/>
      <c r="U974" s="32"/>
      <c r="V974" s="32"/>
      <c r="W974" s="32"/>
      <c r="X974" s="32"/>
      <c r="Y974" s="32"/>
      <c r="Z974" s="32"/>
    </row>
    <row r="975" spans="1:26" ht="12.75" customHeight="1" x14ac:dyDescent="0.2">
      <c r="A975" s="31"/>
      <c r="B975" s="31"/>
      <c r="C975" s="31"/>
      <c r="D975" s="31"/>
      <c r="E975" s="31"/>
      <c r="F975" s="31"/>
      <c r="G975" s="32"/>
      <c r="H975" s="32"/>
      <c r="I975" s="32"/>
      <c r="J975" s="32"/>
      <c r="K975" s="32"/>
      <c r="L975" s="32"/>
      <c r="M975" s="32"/>
      <c r="N975" s="32"/>
      <c r="O975" s="32"/>
      <c r="P975" s="32"/>
      <c r="Q975" s="32"/>
      <c r="R975" s="32"/>
      <c r="S975" s="32"/>
      <c r="T975" s="32"/>
      <c r="U975" s="32"/>
      <c r="V975" s="32"/>
      <c r="W975" s="32"/>
      <c r="X975" s="32"/>
      <c r="Y975" s="32"/>
      <c r="Z975" s="32"/>
    </row>
    <row r="976" spans="1:26" ht="12.75" customHeight="1" x14ac:dyDescent="0.2">
      <c r="A976" s="31"/>
      <c r="B976" s="31"/>
      <c r="C976" s="31"/>
      <c r="D976" s="31"/>
      <c r="E976" s="31"/>
      <c r="F976" s="31"/>
      <c r="G976" s="32"/>
      <c r="H976" s="32"/>
      <c r="I976" s="32"/>
      <c r="J976" s="32"/>
      <c r="K976" s="32"/>
      <c r="L976" s="32"/>
      <c r="M976" s="32"/>
      <c r="N976" s="32"/>
      <c r="O976" s="32"/>
      <c r="P976" s="32"/>
      <c r="Q976" s="32"/>
      <c r="R976" s="32"/>
      <c r="S976" s="32"/>
      <c r="T976" s="32"/>
      <c r="U976" s="32"/>
      <c r="V976" s="32"/>
      <c r="W976" s="32"/>
      <c r="X976" s="32"/>
      <c r="Y976" s="32"/>
      <c r="Z976" s="32"/>
    </row>
    <row r="977" spans="1:26" ht="12.75" customHeight="1" x14ac:dyDescent="0.2">
      <c r="A977" s="31"/>
      <c r="B977" s="31"/>
      <c r="C977" s="31"/>
      <c r="D977" s="31"/>
      <c r="E977" s="31"/>
      <c r="F977" s="31"/>
      <c r="G977" s="32"/>
      <c r="H977" s="32"/>
      <c r="I977" s="32"/>
      <c r="J977" s="32"/>
      <c r="K977" s="32"/>
      <c r="L977" s="32"/>
      <c r="M977" s="32"/>
      <c r="N977" s="32"/>
      <c r="O977" s="32"/>
      <c r="P977" s="32"/>
      <c r="Q977" s="32"/>
      <c r="R977" s="32"/>
      <c r="S977" s="32"/>
      <c r="T977" s="32"/>
      <c r="U977" s="32"/>
      <c r="V977" s="32"/>
      <c r="W977" s="32"/>
      <c r="X977" s="32"/>
      <c r="Y977" s="32"/>
      <c r="Z977" s="32"/>
    </row>
    <row r="978" spans="1:26" ht="12.75" customHeight="1" x14ac:dyDescent="0.2">
      <c r="A978" s="31"/>
      <c r="B978" s="31"/>
      <c r="C978" s="31"/>
      <c r="D978" s="31"/>
      <c r="E978" s="31"/>
      <c r="F978" s="31"/>
      <c r="G978" s="32"/>
      <c r="H978" s="32"/>
      <c r="I978" s="32"/>
      <c r="J978" s="32"/>
      <c r="K978" s="32"/>
      <c r="L978" s="32"/>
      <c r="M978" s="32"/>
      <c r="N978" s="32"/>
      <c r="O978" s="32"/>
      <c r="P978" s="32"/>
      <c r="Q978" s="32"/>
      <c r="R978" s="32"/>
      <c r="S978" s="32"/>
      <c r="T978" s="32"/>
      <c r="U978" s="32"/>
      <c r="V978" s="32"/>
      <c r="W978" s="32"/>
      <c r="X978" s="32"/>
      <c r="Y978" s="32"/>
      <c r="Z978" s="32"/>
    </row>
    <row r="979" spans="1:26" ht="12.75" customHeight="1" x14ac:dyDescent="0.2">
      <c r="A979" s="31"/>
      <c r="B979" s="31"/>
      <c r="C979" s="31"/>
      <c r="D979" s="31"/>
      <c r="E979" s="31"/>
      <c r="F979" s="31"/>
      <c r="G979" s="32"/>
      <c r="H979" s="32"/>
      <c r="I979" s="32"/>
      <c r="J979" s="32"/>
      <c r="K979" s="32"/>
      <c r="L979" s="32"/>
      <c r="M979" s="32"/>
      <c r="N979" s="32"/>
      <c r="O979" s="32"/>
      <c r="P979" s="32"/>
      <c r="Q979" s="32"/>
      <c r="R979" s="32"/>
      <c r="S979" s="32"/>
      <c r="T979" s="32"/>
      <c r="U979" s="32"/>
      <c r="V979" s="32"/>
      <c r="W979" s="32"/>
      <c r="X979" s="32"/>
      <c r="Y979" s="32"/>
      <c r="Z979" s="32"/>
    </row>
    <row r="980" spans="1:26" ht="12.75" customHeight="1" x14ac:dyDescent="0.2">
      <c r="A980" s="31"/>
      <c r="B980" s="31"/>
      <c r="C980" s="31"/>
      <c r="D980" s="31"/>
      <c r="E980" s="31"/>
      <c r="F980" s="31"/>
      <c r="G980" s="32"/>
      <c r="H980" s="32"/>
      <c r="I980" s="32"/>
      <c r="J980" s="32"/>
      <c r="K980" s="32"/>
      <c r="L980" s="32"/>
      <c r="M980" s="32"/>
      <c r="N980" s="32"/>
      <c r="O980" s="32"/>
      <c r="P980" s="32"/>
      <c r="Q980" s="32"/>
      <c r="R980" s="32"/>
      <c r="S980" s="32"/>
      <c r="T980" s="32"/>
      <c r="U980" s="32"/>
      <c r="V980" s="32"/>
      <c r="W980" s="32"/>
      <c r="X980" s="32"/>
      <c r="Y980" s="32"/>
      <c r="Z980" s="32"/>
    </row>
    <row r="981" spans="1:26" ht="12.75" customHeight="1" x14ac:dyDescent="0.2">
      <c r="A981" s="31"/>
      <c r="B981" s="31"/>
      <c r="C981" s="31"/>
      <c r="D981" s="31"/>
      <c r="E981" s="31"/>
      <c r="F981" s="31"/>
      <c r="G981" s="32"/>
      <c r="H981" s="32"/>
      <c r="I981" s="32"/>
      <c r="J981" s="32"/>
      <c r="K981" s="32"/>
      <c r="L981" s="32"/>
      <c r="M981" s="32"/>
      <c r="N981" s="32"/>
      <c r="O981" s="32"/>
      <c r="P981" s="32"/>
      <c r="Q981" s="32"/>
      <c r="R981" s="32"/>
      <c r="S981" s="32"/>
      <c r="T981" s="32"/>
      <c r="U981" s="32"/>
      <c r="V981" s="32"/>
      <c r="W981" s="32"/>
      <c r="X981" s="32"/>
      <c r="Y981" s="32"/>
      <c r="Z981" s="32"/>
    </row>
    <row r="982" spans="1:26" ht="12.75" customHeight="1" x14ac:dyDescent="0.2">
      <c r="A982" s="31"/>
      <c r="B982" s="31"/>
      <c r="C982" s="31"/>
      <c r="D982" s="31"/>
      <c r="E982" s="31"/>
      <c r="F982" s="31"/>
      <c r="G982" s="32"/>
      <c r="H982" s="32"/>
      <c r="I982" s="32"/>
      <c r="J982" s="32"/>
      <c r="K982" s="32"/>
      <c r="L982" s="32"/>
      <c r="M982" s="32"/>
      <c r="N982" s="32"/>
      <c r="O982" s="32"/>
      <c r="P982" s="32"/>
      <c r="Q982" s="32"/>
      <c r="R982" s="32"/>
      <c r="S982" s="32"/>
      <c r="T982" s="32"/>
      <c r="U982" s="32"/>
      <c r="V982" s="32"/>
      <c r="W982" s="32"/>
      <c r="X982" s="32"/>
      <c r="Y982" s="32"/>
      <c r="Z982" s="32"/>
    </row>
    <row r="983" spans="1:26" ht="12.75" customHeight="1" x14ac:dyDescent="0.2">
      <c r="A983" s="31"/>
      <c r="B983" s="31"/>
      <c r="C983" s="31"/>
      <c r="D983" s="31"/>
      <c r="E983" s="31"/>
      <c r="F983" s="31"/>
      <c r="G983" s="32"/>
      <c r="H983" s="32"/>
      <c r="I983" s="32"/>
      <c r="J983" s="32"/>
      <c r="K983" s="32"/>
      <c r="L983" s="32"/>
      <c r="M983" s="32"/>
      <c r="N983" s="32"/>
      <c r="O983" s="32"/>
      <c r="P983" s="32"/>
      <c r="Q983" s="32"/>
      <c r="R983" s="32"/>
      <c r="S983" s="32"/>
      <c r="T983" s="32"/>
      <c r="U983" s="32"/>
      <c r="V983" s="32"/>
      <c r="W983" s="32"/>
      <c r="X983" s="32"/>
      <c r="Y983" s="32"/>
      <c r="Z983" s="32"/>
    </row>
    <row r="984" spans="1:26" ht="12.75" customHeight="1" x14ac:dyDescent="0.2">
      <c r="A984" s="31"/>
      <c r="B984" s="31"/>
      <c r="C984" s="31"/>
      <c r="D984" s="31"/>
      <c r="E984" s="31"/>
      <c r="F984" s="31"/>
      <c r="G984" s="32"/>
      <c r="H984" s="32"/>
      <c r="I984" s="32"/>
      <c r="J984" s="32"/>
      <c r="K984" s="32"/>
      <c r="L984" s="32"/>
      <c r="M984" s="32"/>
      <c r="N984" s="32"/>
      <c r="O984" s="32"/>
      <c r="P984" s="32"/>
      <c r="Q984" s="32"/>
      <c r="R984" s="32"/>
      <c r="S984" s="32"/>
      <c r="T984" s="32"/>
      <c r="U984" s="32"/>
      <c r="V984" s="32"/>
      <c r="W984" s="32"/>
      <c r="X984" s="32"/>
      <c r="Y984" s="32"/>
      <c r="Z984" s="32"/>
    </row>
    <row r="985" spans="1:26" ht="12.75" customHeight="1" x14ac:dyDescent="0.2">
      <c r="A985" s="31"/>
      <c r="B985" s="31"/>
      <c r="C985" s="31"/>
      <c r="D985" s="31"/>
      <c r="E985" s="31"/>
      <c r="F985" s="31"/>
      <c r="G985" s="32"/>
      <c r="H985" s="32"/>
      <c r="I985" s="32"/>
      <c r="J985" s="32"/>
      <c r="K985" s="32"/>
      <c r="L985" s="32"/>
      <c r="M985" s="32"/>
      <c r="N985" s="32"/>
      <c r="O985" s="32"/>
      <c r="P985" s="32"/>
      <c r="Q985" s="32"/>
      <c r="R985" s="32"/>
      <c r="S985" s="32"/>
      <c r="T985" s="32"/>
      <c r="U985" s="32"/>
      <c r="V985" s="32"/>
      <c r="W985" s="32"/>
      <c r="X985" s="32"/>
      <c r="Y985" s="32"/>
      <c r="Z985" s="32"/>
    </row>
    <row r="986" spans="1:26" ht="12.75" customHeight="1" x14ac:dyDescent="0.2">
      <c r="A986" s="31"/>
      <c r="B986" s="31"/>
      <c r="C986" s="31"/>
      <c r="D986" s="31"/>
      <c r="E986" s="31"/>
      <c r="F986" s="31"/>
      <c r="G986" s="32"/>
      <c r="H986" s="32"/>
      <c r="I986" s="32"/>
      <c r="J986" s="32"/>
      <c r="K986" s="32"/>
      <c r="L986" s="32"/>
      <c r="M986" s="32"/>
      <c r="N986" s="32"/>
      <c r="O986" s="32"/>
      <c r="P986" s="32"/>
      <c r="Q986" s="32"/>
      <c r="R986" s="32"/>
      <c r="S986" s="32"/>
      <c r="T986" s="32"/>
      <c r="U986" s="32"/>
      <c r="V986" s="32"/>
      <c r="W986" s="32"/>
      <c r="X986" s="32"/>
      <c r="Y986" s="32"/>
      <c r="Z986" s="32"/>
    </row>
    <row r="987" spans="1:26" ht="12.75" customHeight="1" x14ac:dyDescent="0.2">
      <c r="A987" s="31"/>
      <c r="B987" s="31"/>
      <c r="C987" s="31"/>
      <c r="D987" s="31"/>
      <c r="E987" s="31"/>
      <c r="F987" s="31"/>
      <c r="G987" s="32"/>
      <c r="H987" s="32"/>
      <c r="I987" s="32"/>
      <c r="J987" s="32"/>
      <c r="K987" s="32"/>
      <c r="L987" s="32"/>
      <c r="M987" s="32"/>
      <c r="N987" s="32"/>
      <c r="O987" s="32"/>
      <c r="P987" s="32"/>
      <c r="Q987" s="32"/>
      <c r="R987" s="32"/>
      <c r="S987" s="32"/>
      <c r="T987" s="32"/>
      <c r="U987" s="32"/>
      <c r="V987" s="32"/>
      <c r="W987" s="32"/>
      <c r="X987" s="32"/>
      <c r="Y987" s="32"/>
      <c r="Z987" s="32"/>
    </row>
    <row r="988" spans="1:26" ht="12.75" customHeight="1" x14ac:dyDescent="0.2">
      <c r="A988" s="31"/>
      <c r="B988" s="31"/>
      <c r="C988" s="31"/>
      <c r="D988" s="31"/>
      <c r="E988" s="31"/>
      <c r="F988" s="31"/>
      <c r="G988" s="32"/>
      <c r="H988" s="32"/>
      <c r="I988" s="32"/>
      <c r="J988" s="32"/>
      <c r="K988" s="32"/>
      <c r="L988" s="32"/>
      <c r="M988" s="32"/>
      <c r="N988" s="32"/>
      <c r="O988" s="32"/>
      <c r="P988" s="32"/>
      <c r="Q988" s="32"/>
      <c r="R988" s="32"/>
      <c r="S988" s="32"/>
      <c r="T988" s="32"/>
      <c r="U988" s="32"/>
      <c r="V988" s="32"/>
      <c r="W988" s="32"/>
      <c r="X988" s="32"/>
      <c r="Y988" s="32"/>
      <c r="Z988" s="32"/>
    </row>
    <row r="989" spans="1:26" ht="12.75" customHeight="1" x14ac:dyDescent="0.2">
      <c r="A989" s="31"/>
      <c r="B989" s="31"/>
      <c r="C989" s="31"/>
      <c r="D989" s="31"/>
      <c r="E989" s="31"/>
      <c r="F989" s="31"/>
      <c r="G989" s="32"/>
      <c r="H989" s="32"/>
      <c r="I989" s="32"/>
      <c r="J989" s="32"/>
      <c r="K989" s="32"/>
      <c r="L989" s="32"/>
      <c r="M989" s="32"/>
      <c r="N989" s="32"/>
      <c r="O989" s="32"/>
      <c r="P989" s="32"/>
      <c r="Q989" s="32"/>
      <c r="R989" s="32"/>
      <c r="S989" s="32"/>
      <c r="T989" s="32"/>
      <c r="U989" s="32"/>
      <c r="V989" s="32"/>
      <c r="W989" s="32"/>
      <c r="X989" s="32"/>
      <c r="Y989" s="32"/>
      <c r="Z989" s="32"/>
    </row>
    <row r="990" spans="1:26" ht="12.75" customHeight="1" x14ac:dyDescent="0.2">
      <c r="A990" s="31"/>
      <c r="B990" s="31"/>
      <c r="C990" s="31"/>
      <c r="D990" s="31"/>
      <c r="E990" s="31"/>
      <c r="F990" s="31"/>
      <c r="G990" s="32"/>
      <c r="H990" s="32"/>
      <c r="I990" s="32"/>
      <c r="J990" s="32"/>
      <c r="K990" s="32"/>
      <c r="L990" s="32"/>
      <c r="M990" s="32"/>
      <c r="N990" s="32"/>
      <c r="O990" s="32"/>
      <c r="P990" s="32"/>
      <c r="Q990" s="32"/>
      <c r="R990" s="32"/>
      <c r="S990" s="32"/>
      <c r="T990" s="32"/>
      <c r="U990" s="32"/>
      <c r="V990" s="32"/>
      <c r="W990" s="32"/>
      <c r="X990" s="32"/>
      <c r="Y990" s="32"/>
      <c r="Z990" s="32"/>
    </row>
    <row r="991" spans="1:26" ht="12.75" customHeight="1" x14ac:dyDescent="0.2">
      <c r="A991" s="31"/>
      <c r="B991" s="31"/>
      <c r="C991" s="31"/>
      <c r="D991" s="31"/>
      <c r="E991" s="31"/>
      <c r="F991" s="31"/>
      <c r="G991" s="32"/>
      <c r="H991" s="32"/>
      <c r="I991" s="32"/>
      <c r="J991" s="32"/>
      <c r="K991" s="32"/>
      <c r="L991" s="32"/>
      <c r="M991" s="32"/>
      <c r="N991" s="32"/>
      <c r="O991" s="32"/>
      <c r="P991" s="32"/>
      <c r="Q991" s="32"/>
      <c r="R991" s="32"/>
      <c r="S991" s="32"/>
      <c r="T991" s="32"/>
      <c r="U991" s="32"/>
      <c r="V991" s="32"/>
      <c r="W991" s="32"/>
      <c r="X991" s="32"/>
      <c r="Y991" s="32"/>
      <c r="Z991" s="32"/>
    </row>
    <row r="992" spans="1:26" ht="12.75" customHeight="1" x14ac:dyDescent="0.2">
      <c r="A992" s="31"/>
      <c r="B992" s="31"/>
      <c r="C992" s="31"/>
      <c r="D992" s="31"/>
      <c r="E992" s="31"/>
      <c r="F992" s="31"/>
      <c r="G992" s="32"/>
      <c r="H992" s="32"/>
      <c r="I992" s="32"/>
      <c r="J992" s="32"/>
      <c r="K992" s="32"/>
      <c r="L992" s="32"/>
      <c r="M992" s="32"/>
      <c r="N992" s="32"/>
      <c r="O992" s="32"/>
      <c r="P992" s="32"/>
      <c r="Q992" s="32"/>
      <c r="R992" s="32"/>
      <c r="S992" s="32"/>
      <c r="T992" s="32"/>
      <c r="U992" s="32"/>
      <c r="V992" s="32"/>
      <c r="W992" s="32"/>
      <c r="X992" s="32"/>
      <c r="Y992" s="32"/>
      <c r="Z992" s="32"/>
    </row>
    <row r="993" spans="1:26" ht="12.75" customHeight="1" x14ac:dyDescent="0.2">
      <c r="A993" s="31"/>
      <c r="B993" s="31"/>
      <c r="C993" s="31"/>
      <c r="D993" s="31"/>
      <c r="E993" s="31"/>
      <c r="F993" s="31"/>
      <c r="G993" s="32"/>
      <c r="H993" s="32"/>
      <c r="I993" s="32"/>
      <c r="J993" s="32"/>
      <c r="K993" s="32"/>
      <c r="L993" s="32"/>
      <c r="M993" s="32"/>
      <c r="N993" s="32"/>
      <c r="O993" s="32"/>
      <c r="P993" s="32"/>
      <c r="Q993" s="32"/>
      <c r="R993" s="32"/>
      <c r="S993" s="32"/>
      <c r="T993" s="32"/>
      <c r="U993" s="32"/>
      <c r="V993" s="32"/>
      <c r="W993" s="32"/>
      <c r="X993" s="32"/>
      <c r="Y993" s="32"/>
      <c r="Z993" s="32"/>
    </row>
    <row r="994" spans="1:26" ht="12.75" customHeight="1" x14ac:dyDescent="0.2">
      <c r="A994" s="31"/>
      <c r="B994" s="31"/>
      <c r="C994" s="31"/>
      <c r="D994" s="31"/>
      <c r="E994" s="31"/>
      <c r="F994" s="31"/>
      <c r="G994" s="32"/>
      <c r="H994" s="32"/>
      <c r="I994" s="32"/>
      <c r="J994" s="32"/>
      <c r="K994" s="32"/>
      <c r="L994" s="32"/>
      <c r="M994" s="32"/>
      <c r="N994" s="32"/>
      <c r="O994" s="32"/>
      <c r="P994" s="32"/>
      <c r="Q994" s="32"/>
      <c r="R994" s="32"/>
      <c r="S994" s="32"/>
      <c r="T994" s="32"/>
      <c r="U994" s="32"/>
      <c r="V994" s="32"/>
      <c r="W994" s="32"/>
      <c r="X994" s="32"/>
      <c r="Y994" s="32"/>
      <c r="Z994" s="32"/>
    </row>
    <row r="995" spans="1:26" ht="12.75" customHeight="1" x14ac:dyDescent="0.2">
      <c r="A995" s="31"/>
      <c r="B995" s="31"/>
      <c r="C995" s="31"/>
      <c r="D995" s="31"/>
      <c r="E995" s="31"/>
      <c r="F995" s="31"/>
      <c r="G995" s="32"/>
      <c r="H995" s="32"/>
      <c r="I995" s="32"/>
      <c r="J995" s="32"/>
      <c r="K995" s="32"/>
      <c r="L995" s="32"/>
      <c r="M995" s="32"/>
      <c r="N995" s="32"/>
      <c r="O995" s="32"/>
      <c r="P995" s="32"/>
      <c r="Q995" s="32"/>
      <c r="R995" s="32"/>
      <c r="S995" s="32"/>
      <c r="T995" s="32"/>
      <c r="U995" s="32"/>
      <c r="V995" s="32"/>
      <c r="W995" s="32"/>
      <c r="X995" s="32"/>
      <c r="Y995" s="32"/>
      <c r="Z995" s="32"/>
    </row>
    <row r="996" spans="1:26" ht="12.75" customHeight="1" x14ac:dyDescent="0.2">
      <c r="A996" s="31"/>
      <c r="B996" s="31"/>
      <c r="C996" s="31"/>
      <c r="D996" s="31"/>
      <c r="E996" s="31"/>
      <c r="F996" s="31"/>
      <c r="G996" s="32"/>
      <c r="H996" s="32"/>
      <c r="I996" s="32"/>
      <c r="J996" s="32"/>
      <c r="K996" s="32"/>
      <c r="L996" s="32"/>
      <c r="M996" s="32"/>
      <c r="N996" s="32"/>
      <c r="O996" s="32"/>
      <c r="P996" s="32"/>
      <c r="Q996" s="32"/>
      <c r="R996" s="32"/>
      <c r="S996" s="32"/>
      <c r="T996" s="32"/>
      <c r="U996" s="32"/>
      <c r="V996" s="32"/>
      <c r="W996" s="32"/>
      <c r="X996" s="32"/>
      <c r="Y996" s="32"/>
      <c r="Z996" s="32"/>
    </row>
    <row r="997" spans="1:26" ht="12.75" customHeight="1" x14ac:dyDescent="0.2">
      <c r="A997" s="31"/>
      <c r="B997" s="31"/>
      <c r="C997" s="31"/>
      <c r="D997" s="31"/>
      <c r="E997" s="31"/>
      <c r="F997" s="31"/>
      <c r="G997" s="32"/>
      <c r="H997" s="32"/>
      <c r="I997" s="32"/>
      <c r="J997" s="32"/>
      <c r="K997" s="32"/>
      <c r="L997" s="32"/>
      <c r="M997" s="32"/>
      <c r="N997" s="32"/>
      <c r="O997" s="32"/>
      <c r="P997" s="32"/>
      <c r="Q997" s="32"/>
      <c r="R997" s="32"/>
      <c r="S997" s="32"/>
      <c r="T997" s="32"/>
      <c r="U997" s="32"/>
      <c r="V997" s="32"/>
      <c r="W997" s="32"/>
      <c r="X997" s="32"/>
      <c r="Y997" s="32"/>
      <c r="Z997" s="32"/>
    </row>
    <row r="998" spans="1:26" ht="12.75" customHeight="1" x14ac:dyDescent="0.2">
      <c r="A998" s="31"/>
      <c r="B998" s="31"/>
      <c r="C998" s="31"/>
      <c r="D998" s="31"/>
      <c r="E998" s="31"/>
      <c r="F998" s="31"/>
      <c r="G998" s="32"/>
      <c r="H998" s="32"/>
      <c r="I998" s="32"/>
      <c r="J998" s="32"/>
      <c r="K998" s="32"/>
      <c r="L998" s="32"/>
      <c r="M998" s="32"/>
      <c r="N998" s="32"/>
      <c r="O998" s="32"/>
      <c r="P998" s="32"/>
      <c r="Q998" s="32"/>
      <c r="R998" s="32"/>
      <c r="S998" s="32"/>
      <c r="T998" s="32"/>
      <c r="U998" s="32"/>
      <c r="V998" s="32"/>
      <c r="W998" s="32"/>
      <c r="X998" s="32"/>
      <c r="Y998" s="32"/>
      <c r="Z998" s="32"/>
    </row>
    <row r="999" spans="1:26" ht="12.75" customHeight="1" x14ac:dyDescent="0.2">
      <c r="A999" s="31"/>
      <c r="B999" s="31"/>
      <c r="C999" s="31"/>
      <c r="D999" s="31"/>
      <c r="E999" s="31"/>
      <c r="F999" s="31"/>
      <c r="G999" s="32"/>
      <c r="H999" s="32"/>
      <c r="I999" s="32"/>
      <c r="J999" s="32"/>
      <c r="K999" s="32"/>
      <c r="L999" s="32"/>
      <c r="M999" s="32"/>
      <c r="N999" s="32"/>
      <c r="O999" s="32"/>
      <c r="P999" s="32"/>
      <c r="Q999" s="32"/>
      <c r="R999" s="32"/>
      <c r="S999" s="32"/>
      <c r="T999" s="32"/>
      <c r="U999" s="32"/>
      <c r="V999" s="32"/>
      <c r="W999" s="32"/>
      <c r="X999" s="32"/>
      <c r="Y999" s="32"/>
      <c r="Z999" s="32"/>
    </row>
    <row r="1000" spans="1:26" ht="12.75" customHeight="1" x14ac:dyDescent="0.2">
      <c r="A1000" s="31"/>
      <c r="B1000" s="31"/>
      <c r="C1000" s="31"/>
      <c r="D1000" s="31"/>
      <c r="E1000" s="31"/>
      <c r="F1000" s="31"/>
      <c r="G1000" s="32"/>
      <c r="H1000" s="32"/>
      <c r="I1000" s="32"/>
      <c r="J1000" s="32"/>
      <c r="K1000" s="32"/>
      <c r="L1000" s="32"/>
      <c r="M1000" s="32"/>
      <c r="N1000" s="32"/>
      <c r="O1000" s="32"/>
      <c r="P1000" s="32"/>
      <c r="Q1000" s="32"/>
      <c r="R1000" s="32"/>
      <c r="S1000" s="32"/>
      <c r="T1000" s="32"/>
      <c r="U1000" s="32"/>
      <c r="V1000" s="32"/>
      <c r="W1000" s="32"/>
      <c r="X1000" s="32"/>
      <c r="Y1000" s="32"/>
      <c r="Z1000" s="32"/>
    </row>
  </sheetData>
  <autoFilter ref="A8:L126"/>
  <mergeCells count="15">
    <mergeCell ref="I5:I7"/>
    <mergeCell ref="J5:J7"/>
    <mergeCell ref="K5:K7"/>
    <mergeCell ref="N4:Q7"/>
    <mergeCell ref="N9:R38"/>
    <mergeCell ref="L5:L7"/>
    <mergeCell ref="F5:F7"/>
    <mergeCell ref="A2:H2"/>
    <mergeCell ref="A5:A7"/>
    <mergeCell ref="G5:G7"/>
    <mergeCell ref="H5:H7"/>
    <mergeCell ref="B5:B7"/>
    <mergeCell ref="D5:D7"/>
    <mergeCell ref="C5:C7"/>
    <mergeCell ref="E5:E7"/>
  </mergeCells>
  <conditionalFormatting sqref="A9:L127">
    <cfRule type="expression" dxfId="3" priority="1">
      <formula>IF(MOD(ROW()-ROWS($A$1:$A$9),6)&gt;=3,1)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1000"/>
  <sheetViews>
    <sheetView workbookViewId="0">
      <pane xSplit="2" ySplit="5" topLeftCell="C6" activePane="bottomRight" state="frozen"/>
      <selection pane="topRight" activeCell="C1" sqref="C1"/>
      <selection pane="bottomLeft" activeCell="A6" sqref="A6"/>
      <selection pane="bottomRight" activeCell="I28" sqref="I28"/>
    </sheetView>
  </sheetViews>
  <sheetFormatPr defaultColWidth="14.42578125" defaultRowHeight="15" customHeight="1" x14ac:dyDescent="0.2"/>
  <cols>
    <col min="1" max="1" width="6.85546875" customWidth="1"/>
    <col min="2" max="2" width="8.5703125" customWidth="1"/>
    <col min="3" max="4" width="13.140625" customWidth="1"/>
    <col min="5" max="5" width="7" customWidth="1"/>
    <col min="6" max="10" width="14.28515625" customWidth="1"/>
    <col min="11" max="11" width="11.85546875" customWidth="1"/>
    <col min="12" max="12" width="12.7109375" customWidth="1"/>
    <col min="13" max="13" width="9.5703125" customWidth="1"/>
    <col min="14" max="15" width="8" customWidth="1"/>
    <col min="16" max="17" width="9.7109375" customWidth="1"/>
    <col min="18" max="18" width="13.85546875" customWidth="1"/>
    <col min="19" max="19" width="13.5703125" customWidth="1"/>
    <col min="20" max="21" width="13.28515625" customWidth="1"/>
    <col min="22" max="22" width="13.5703125" customWidth="1"/>
    <col min="23" max="23" width="13.28515625" customWidth="1"/>
    <col min="24" max="25" width="8.42578125" customWidth="1"/>
    <col min="26" max="26" width="9.85546875" customWidth="1"/>
    <col min="27" max="27" width="10.140625" customWidth="1"/>
    <col min="28" max="28" width="13.5703125" customWidth="1"/>
    <col min="29" max="29" width="13" customWidth="1"/>
    <col min="30" max="39" width="8" customWidth="1"/>
    <col min="40" max="40" width="18.5703125" customWidth="1"/>
    <col min="41" max="41" width="10.42578125" customWidth="1"/>
    <col min="42" max="42" width="12.140625" customWidth="1"/>
    <col min="43" max="43" width="9.5703125" customWidth="1"/>
    <col min="44" max="44" width="8" customWidth="1"/>
    <col min="45" max="45" width="12" customWidth="1"/>
    <col min="46" max="46" width="12.140625" customWidth="1"/>
    <col min="47" max="47" width="8.85546875" customWidth="1"/>
    <col min="48" max="49" width="8" customWidth="1"/>
    <col min="50" max="50" width="16" customWidth="1"/>
    <col min="51" max="61" width="8" customWidth="1"/>
    <col min="62" max="62" width="9.7109375" customWidth="1"/>
    <col min="63" max="63" width="8" customWidth="1"/>
    <col min="64" max="64" width="10.28515625" customWidth="1"/>
    <col min="65" max="65" width="8.42578125" customWidth="1"/>
    <col min="66" max="66" width="11.5703125" customWidth="1"/>
    <col min="67" max="67" width="11.140625" customWidth="1"/>
    <col min="68" max="68" width="12" customWidth="1"/>
    <col min="69" max="69" width="12.28515625" customWidth="1"/>
    <col min="70" max="70" width="9.85546875" customWidth="1"/>
    <col min="71" max="71" width="9.5703125" customWidth="1"/>
    <col min="72" max="72" width="6.5703125" customWidth="1"/>
    <col min="73" max="73" width="14" customWidth="1"/>
  </cols>
  <sheetData>
    <row r="1" spans="1:73" ht="18" customHeight="1" x14ac:dyDescent="0.25">
      <c r="A1" s="30" t="s">
        <v>152</v>
      </c>
      <c r="B1" s="31"/>
      <c r="C1" s="31"/>
      <c r="D1" s="31"/>
      <c r="E1" s="31"/>
      <c r="F1" s="31"/>
      <c r="G1" s="31"/>
      <c r="H1" s="31"/>
      <c r="I1" s="31"/>
      <c r="J1" s="31"/>
    </row>
    <row r="2" spans="1:73" ht="43.5" customHeight="1" x14ac:dyDescent="0.2">
      <c r="A2" s="153" t="s">
        <v>153</v>
      </c>
      <c r="B2" s="150"/>
      <c r="C2" s="150"/>
      <c r="D2" s="150"/>
      <c r="E2" s="150"/>
      <c r="F2" s="150"/>
      <c r="G2" s="150"/>
      <c r="H2" s="150"/>
      <c r="I2" s="150"/>
      <c r="J2" s="150"/>
      <c r="K2" s="150"/>
      <c r="L2" s="150"/>
    </row>
    <row r="3" spans="1:73" ht="12.75" customHeight="1" x14ac:dyDescent="0.2">
      <c r="A3" s="164" t="s">
        <v>154</v>
      </c>
      <c r="B3" s="164" t="s">
        <v>155</v>
      </c>
      <c r="C3" s="164" t="s">
        <v>156</v>
      </c>
      <c r="D3" s="164" t="s">
        <v>157</v>
      </c>
      <c r="E3" s="164" t="s">
        <v>0</v>
      </c>
      <c r="F3" s="164" t="s">
        <v>158</v>
      </c>
      <c r="G3" s="164" t="s">
        <v>159</v>
      </c>
      <c r="H3" s="164" t="s">
        <v>160</v>
      </c>
      <c r="I3" s="164" t="s">
        <v>161</v>
      </c>
      <c r="J3" s="164" t="s">
        <v>162</v>
      </c>
      <c r="K3" s="164" t="s">
        <v>163</v>
      </c>
      <c r="L3" s="164" t="s">
        <v>164</v>
      </c>
      <c r="M3" s="164" t="s">
        <v>165</v>
      </c>
      <c r="N3" s="164" t="s">
        <v>166</v>
      </c>
      <c r="O3" s="164" t="s">
        <v>167</v>
      </c>
      <c r="P3" s="164" t="s">
        <v>168</v>
      </c>
      <c r="Q3" s="164" t="s">
        <v>169</v>
      </c>
      <c r="R3" s="164" t="s">
        <v>170</v>
      </c>
      <c r="S3" s="164" t="s">
        <v>171</v>
      </c>
      <c r="T3" s="164" t="s">
        <v>172</v>
      </c>
      <c r="U3" s="164" t="s">
        <v>173</v>
      </c>
      <c r="V3" s="164" t="s">
        <v>174</v>
      </c>
      <c r="W3" s="164" t="s">
        <v>175</v>
      </c>
      <c r="X3" s="164" t="s">
        <v>176</v>
      </c>
      <c r="Y3" s="164" t="s">
        <v>177</v>
      </c>
      <c r="Z3" s="164" t="s">
        <v>178</v>
      </c>
      <c r="AA3" s="164" t="s">
        <v>179</v>
      </c>
      <c r="AB3" s="165" t="s">
        <v>180</v>
      </c>
      <c r="AC3" s="165" t="s">
        <v>181</v>
      </c>
      <c r="AD3" s="164" t="s">
        <v>182</v>
      </c>
      <c r="AE3" s="164" t="s">
        <v>183</v>
      </c>
      <c r="AF3" s="164" t="s">
        <v>184</v>
      </c>
      <c r="AG3" s="164" t="s">
        <v>185</v>
      </c>
      <c r="AH3" s="164" t="s">
        <v>186</v>
      </c>
      <c r="AI3" s="164" t="s">
        <v>187</v>
      </c>
      <c r="AJ3" s="164" t="s">
        <v>188</v>
      </c>
      <c r="AK3" s="164" t="s">
        <v>189</v>
      </c>
      <c r="AL3" s="164" t="s">
        <v>190</v>
      </c>
      <c r="AM3" s="164" t="s">
        <v>191</v>
      </c>
      <c r="AN3" s="164" t="s">
        <v>192</v>
      </c>
      <c r="AO3" s="164" t="s">
        <v>193</v>
      </c>
      <c r="AP3" s="164" t="s">
        <v>194</v>
      </c>
      <c r="AQ3" s="164" t="s">
        <v>195</v>
      </c>
      <c r="AR3" s="164" t="s">
        <v>196</v>
      </c>
      <c r="AS3" s="164" t="s">
        <v>197</v>
      </c>
      <c r="AT3" s="164" t="s">
        <v>198</v>
      </c>
      <c r="AU3" s="164" t="s">
        <v>199</v>
      </c>
      <c r="AV3" s="164" t="s">
        <v>200</v>
      </c>
      <c r="AW3" s="164" t="s">
        <v>201</v>
      </c>
      <c r="AX3" s="164" t="s">
        <v>202</v>
      </c>
      <c r="AY3" s="165" t="s">
        <v>203</v>
      </c>
      <c r="AZ3" s="165" t="s">
        <v>204</v>
      </c>
      <c r="BA3" s="165" t="s">
        <v>205</v>
      </c>
      <c r="BB3" s="165" t="s">
        <v>206</v>
      </c>
      <c r="BC3" s="164" t="s">
        <v>207</v>
      </c>
      <c r="BD3" s="164" t="s">
        <v>208</v>
      </c>
      <c r="BE3" s="164" t="s">
        <v>209</v>
      </c>
      <c r="BF3" s="164" t="s">
        <v>210</v>
      </c>
      <c r="BG3" s="164" t="s">
        <v>211</v>
      </c>
      <c r="BH3" s="164" t="s">
        <v>212</v>
      </c>
      <c r="BI3" s="164" t="s">
        <v>213</v>
      </c>
      <c r="BJ3" s="164" t="s">
        <v>214</v>
      </c>
      <c r="BK3" s="164" t="s">
        <v>215</v>
      </c>
      <c r="BL3" s="164" t="s">
        <v>216</v>
      </c>
      <c r="BM3" s="164" t="s">
        <v>217</v>
      </c>
      <c r="BN3" s="164" t="s">
        <v>218</v>
      </c>
      <c r="BO3" s="164" t="s">
        <v>219</v>
      </c>
      <c r="BP3" s="164" t="s">
        <v>220</v>
      </c>
      <c r="BQ3" s="164" t="s">
        <v>221</v>
      </c>
      <c r="BR3" s="164" t="s">
        <v>222</v>
      </c>
      <c r="BS3" s="164" t="s">
        <v>223</v>
      </c>
      <c r="BT3" s="164" t="s">
        <v>224</v>
      </c>
      <c r="BU3" s="164" t="s">
        <v>225</v>
      </c>
    </row>
    <row r="4" spans="1:73" ht="12.75" customHeight="1" x14ac:dyDescent="0.2">
      <c r="A4" s="129"/>
      <c r="B4" s="129"/>
      <c r="C4" s="129"/>
      <c r="D4" s="129"/>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c r="AJ4" s="129"/>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P4" s="129"/>
      <c r="BQ4" s="129"/>
      <c r="BR4" s="129"/>
      <c r="BS4" s="129"/>
      <c r="BT4" s="129"/>
      <c r="BU4" s="129"/>
    </row>
    <row r="5" spans="1:73" ht="12.75" customHeight="1" x14ac:dyDescent="0.2">
      <c r="A5" s="130"/>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0"/>
      <c r="BK5" s="130"/>
      <c r="BL5" s="130"/>
      <c r="BM5" s="130"/>
      <c r="BN5" s="130"/>
      <c r="BO5" s="130"/>
      <c r="BP5" s="130"/>
      <c r="BQ5" s="130"/>
      <c r="BR5" s="130"/>
      <c r="BS5" s="130"/>
      <c r="BT5" s="130"/>
      <c r="BU5" s="130"/>
    </row>
    <row r="6" spans="1:73" ht="12.75" customHeight="1" x14ac:dyDescent="0.2">
      <c r="A6" s="40">
        <v>1</v>
      </c>
      <c r="B6" s="40" t="s">
        <v>226</v>
      </c>
      <c r="C6" s="40">
        <v>1</v>
      </c>
      <c r="D6" s="40" t="s">
        <v>227</v>
      </c>
      <c r="E6" s="40">
        <v>1</v>
      </c>
      <c r="F6" s="40" t="s">
        <v>228</v>
      </c>
      <c r="G6" s="40" t="s">
        <v>229</v>
      </c>
      <c r="H6" s="40" t="s">
        <v>230</v>
      </c>
      <c r="I6" s="40" t="s">
        <v>231</v>
      </c>
      <c r="J6" s="40" t="s">
        <v>232</v>
      </c>
      <c r="K6" s="62" t="str">
        <f t="shared" ref="K6:K9" si="0">TEXT(ROUND(L6,3),"0.000")</f>
        <v>1.008</v>
      </c>
      <c r="L6" s="62">
        <f>AVERAGE(1.00784,1.00811)</f>
        <v>1.0079750000000001</v>
      </c>
      <c r="M6" s="62">
        <v>-259.10000000000002</v>
      </c>
      <c r="N6" s="62">
        <v>-252.9</v>
      </c>
      <c r="O6" s="31" t="s">
        <v>233</v>
      </c>
      <c r="P6" s="62">
        <v>6.9900000000000005E-5</v>
      </c>
      <c r="Q6">
        <v>2.2000000000000002</v>
      </c>
      <c r="R6">
        <v>13.5984</v>
      </c>
      <c r="S6" t="s">
        <v>234</v>
      </c>
      <c r="U6" s="62">
        <f t="shared" ref="U6:W6" si="1">IF(COUNT(R6)=1,ROUND(R6*96.48538,0),"")</f>
        <v>1312</v>
      </c>
      <c r="V6" s="62" t="str">
        <f t="shared" si="1"/>
        <v/>
      </c>
      <c r="W6" s="62" t="str">
        <f t="shared" si="1"/>
        <v/>
      </c>
      <c r="X6" s="63">
        <v>0.75</v>
      </c>
      <c r="Y6" s="62">
        <f t="shared" ref="Y6:Y121" si="2">IF(COUNT(X6)=1,ROUND(X6*96.48538,0),IF(COUNTA(X6)=1,X6,""))</f>
        <v>72</v>
      </c>
      <c r="Z6" s="64" t="s">
        <v>235</v>
      </c>
      <c r="AA6" s="64" t="s">
        <v>235</v>
      </c>
      <c r="AB6" t="str">
        <f t="shared" ref="AB6:AB7" si="3">CONCATENATE(E6,"s",MIN(A6,2))</f>
        <v>1s1</v>
      </c>
      <c r="AC6" t="str">
        <f t="shared" ref="AC6:AC28" si="4">AB6</f>
        <v>1s1</v>
      </c>
      <c r="AD6" s="57">
        <v>0.79</v>
      </c>
      <c r="AE6" s="57">
        <v>1.54</v>
      </c>
      <c r="AF6" s="57">
        <v>0.32</v>
      </c>
      <c r="AG6" s="32"/>
      <c r="AH6" s="32"/>
      <c r="AI6" s="32">
        <v>37.1</v>
      </c>
      <c r="AJ6" s="32"/>
      <c r="AK6" s="32"/>
      <c r="AL6" s="32"/>
      <c r="AM6" s="57">
        <v>14.4</v>
      </c>
      <c r="AN6" s="57" t="s">
        <v>236</v>
      </c>
      <c r="AO6" s="57" t="s">
        <v>237</v>
      </c>
      <c r="AP6" s="57" t="s">
        <v>238</v>
      </c>
      <c r="AQ6" s="57">
        <v>14.304</v>
      </c>
      <c r="AR6" s="57">
        <v>5.8680000000000003E-2</v>
      </c>
      <c r="AS6" s="57">
        <v>0.44935999999999998</v>
      </c>
      <c r="AT6" s="57">
        <v>0.18149999999999999</v>
      </c>
      <c r="AU6">
        <v>1400</v>
      </c>
      <c r="AV6">
        <v>108000</v>
      </c>
      <c r="AW6">
        <v>10</v>
      </c>
      <c r="AX6" s="34"/>
      <c r="AY6" s="32" t="s">
        <v>239</v>
      </c>
      <c r="AZ6" s="32" t="s">
        <v>240</v>
      </c>
      <c r="BA6" s="32" t="s">
        <v>241</v>
      </c>
      <c r="BB6" s="32" t="s">
        <v>242</v>
      </c>
      <c r="BC6" s="32"/>
      <c r="BD6" s="32" t="s">
        <v>243</v>
      </c>
      <c r="BE6" s="32" t="s">
        <v>244</v>
      </c>
      <c r="BF6" s="32" t="s">
        <v>245</v>
      </c>
      <c r="BG6" s="32" t="s">
        <v>245</v>
      </c>
      <c r="BH6" s="32" t="s">
        <v>245</v>
      </c>
      <c r="BI6" s="32" t="s">
        <v>245</v>
      </c>
      <c r="BJ6" s="32" t="s">
        <v>246</v>
      </c>
      <c r="BK6" s="32" t="s">
        <v>247</v>
      </c>
      <c r="BL6" s="32" t="s">
        <v>248</v>
      </c>
      <c r="BM6" s="32">
        <v>0.7</v>
      </c>
      <c r="BN6" s="32">
        <v>218</v>
      </c>
      <c r="BO6" s="32">
        <v>1766</v>
      </c>
      <c r="BP6" s="65">
        <v>10.445604203273597</v>
      </c>
      <c r="BQ6" s="32">
        <v>3.1</v>
      </c>
      <c r="BR6" s="32">
        <v>12</v>
      </c>
      <c r="BS6" s="32"/>
      <c r="BT6" s="32"/>
      <c r="BU6" s="32"/>
    </row>
    <row r="7" spans="1:73" ht="12.75" customHeight="1" x14ac:dyDescent="0.2">
      <c r="A7" s="40">
        <v>2</v>
      </c>
      <c r="B7" s="40" t="s">
        <v>249</v>
      </c>
      <c r="C7" s="40">
        <v>18</v>
      </c>
      <c r="D7" s="40" t="s">
        <v>250</v>
      </c>
      <c r="E7" s="40">
        <v>1</v>
      </c>
      <c r="F7" s="40" t="s">
        <v>251</v>
      </c>
      <c r="G7" s="40" t="s">
        <v>252</v>
      </c>
      <c r="H7" s="40" t="s">
        <v>253</v>
      </c>
      <c r="I7" s="40" t="s">
        <v>254</v>
      </c>
      <c r="J7" s="40" t="s">
        <v>255</v>
      </c>
      <c r="K7" s="62" t="str">
        <f t="shared" si="0"/>
        <v>4.003</v>
      </c>
      <c r="L7" s="62">
        <v>4.0026020000000004</v>
      </c>
      <c r="M7" s="62">
        <v>-272.2</v>
      </c>
      <c r="N7" s="62">
        <v>-268.89999999999998</v>
      </c>
      <c r="O7" s="31" t="s">
        <v>233</v>
      </c>
      <c r="P7" s="62">
        <v>1.7899999999999999E-4</v>
      </c>
      <c r="R7">
        <v>24.587399999999999</v>
      </c>
      <c r="S7">
        <v>54.415999999999997</v>
      </c>
      <c r="U7" s="62">
        <f t="shared" ref="U7:W7" si="5">IF(COUNT(R7)=1,ROUND(R7*96.48538,0),"")</f>
        <v>2372</v>
      </c>
      <c r="V7" s="62">
        <f t="shared" si="5"/>
        <v>5250</v>
      </c>
      <c r="W7" s="62" t="str">
        <f t="shared" si="5"/>
        <v/>
      </c>
      <c r="X7" s="63" t="s">
        <v>256</v>
      </c>
      <c r="Y7" s="63" t="str">
        <f t="shared" si="2"/>
        <v>&lt;0</v>
      </c>
      <c r="Z7" s="64" t="s">
        <v>257</v>
      </c>
      <c r="AA7" s="64"/>
      <c r="AB7" t="str">
        <f t="shared" si="3"/>
        <v>1s2</v>
      </c>
      <c r="AC7" t="str">
        <f t="shared" si="4"/>
        <v>1s2</v>
      </c>
      <c r="AD7" s="57">
        <v>0.49</v>
      </c>
      <c r="AE7" s="57" t="s">
        <v>238</v>
      </c>
      <c r="AF7" s="57">
        <v>0.93</v>
      </c>
      <c r="AG7" s="32"/>
      <c r="AH7" s="32"/>
      <c r="AI7" s="32">
        <v>31</v>
      </c>
      <c r="AJ7" s="32"/>
      <c r="AK7" s="32"/>
      <c r="AL7" s="32"/>
      <c r="AM7" s="57">
        <v>19.5</v>
      </c>
      <c r="AN7" s="57" t="s">
        <v>236</v>
      </c>
      <c r="AO7" s="57" t="s">
        <v>258</v>
      </c>
      <c r="AP7" s="57" t="s">
        <v>238</v>
      </c>
      <c r="AQ7" s="57">
        <v>5.1929999999999996</v>
      </c>
      <c r="AR7" s="57" t="s">
        <v>238</v>
      </c>
      <c r="AS7" s="57">
        <v>8.4500000000000006E-2</v>
      </c>
      <c r="AT7" s="57">
        <v>0.152</v>
      </c>
      <c r="AU7">
        <v>8.0000000000000002E-3</v>
      </c>
      <c r="AV7">
        <v>7.0000000000000003E-16</v>
      </c>
      <c r="AX7" s="34"/>
      <c r="AY7" s="32" t="s">
        <v>259</v>
      </c>
      <c r="AZ7" s="32" t="s">
        <v>240</v>
      </c>
      <c r="BA7" s="32" t="s">
        <v>260</v>
      </c>
      <c r="BB7" s="32"/>
      <c r="BC7" s="32"/>
      <c r="BD7" s="32" t="s">
        <v>261</v>
      </c>
      <c r="BE7" s="32" t="s">
        <v>245</v>
      </c>
      <c r="BF7" s="32" t="s">
        <v>245</v>
      </c>
      <c r="BG7" s="32" t="s">
        <v>245</v>
      </c>
      <c r="BH7" s="32" t="s">
        <v>245</v>
      </c>
      <c r="BI7" s="32" t="s">
        <v>245</v>
      </c>
      <c r="BJ7" s="32" t="s">
        <v>245</v>
      </c>
      <c r="BK7" s="32" t="s">
        <v>245</v>
      </c>
      <c r="BL7" s="32" t="s">
        <v>245</v>
      </c>
      <c r="BM7" s="32">
        <v>0.19800000000000001</v>
      </c>
      <c r="BN7" s="32">
        <v>0</v>
      </c>
      <c r="BO7" s="32">
        <v>1895</v>
      </c>
      <c r="BP7" s="65">
        <v>9.4345689040341973</v>
      </c>
      <c r="BQ7" s="32">
        <v>-2.1</v>
      </c>
      <c r="BR7" s="32">
        <v>5.2</v>
      </c>
      <c r="BS7" s="32"/>
      <c r="BT7" s="32" t="s">
        <v>262</v>
      </c>
      <c r="BU7" s="32" t="s">
        <v>262</v>
      </c>
    </row>
    <row r="8" spans="1:73" ht="12.75" customHeight="1" x14ac:dyDescent="0.2">
      <c r="A8" s="40">
        <v>3</v>
      </c>
      <c r="B8" s="40" t="s">
        <v>263</v>
      </c>
      <c r="C8" s="40">
        <v>1</v>
      </c>
      <c r="D8" s="40" t="s">
        <v>227</v>
      </c>
      <c r="E8" s="40">
        <v>2</v>
      </c>
      <c r="F8" s="40" t="s">
        <v>264</v>
      </c>
      <c r="G8" s="40" t="s">
        <v>265</v>
      </c>
      <c r="H8" s="40" t="s">
        <v>264</v>
      </c>
      <c r="I8" s="40" t="s">
        <v>266</v>
      </c>
      <c r="J8" s="40" t="s">
        <v>266</v>
      </c>
      <c r="K8" s="62" t="str">
        <f t="shared" si="0"/>
        <v>6.968</v>
      </c>
      <c r="L8" s="62">
        <f>AVERAGE(6.938,6.997)</f>
        <v>6.9674999999999994</v>
      </c>
      <c r="M8" s="62">
        <v>180.5</v>
      </c>
      <c r="N8" s="62">
        <v>1342</v>
      </c>
      <c r="O8" s="31" t="s">
        <v>132</v>
      </c>
      <c r="P8" s="62">
        <v>0.54300000000000004</v>
      </c>
      <c r="Q8">
        <v>0.98</v>
      </c>
      <c r="R8">
        <v>5.3917000000000002</v>
      </c>
      <c r="S8">
        <v>76.638000000000005</v>
      </c>
      <c r="T8">
        <v>122.45099999999999</v>
      </c>
      <c r="U8" s="62">
        <f t="shared" ref="U8:W8" si="6">IF(COUNT(R8)=1,ROUND(R8*96.48538,0),"")</f>
        <v>520</v>
      </c>
      <c r="V8" s="62">
        <f t="shared" si="6"/>
        <v>7394</v>
      </c>
      <c r="W8" s="62">
        <f t="shared" si="6"/>
        <v>11815</v>
      </c>
      <c r="X8" s="63">
        <v>0.62</v>
      </c>
      <c r="Y8" s="62">
        <f t="shared" si="2"/>
        <v>60</v>
      </c>
      <c r="Z8" s="64" t="s">
        <v>267</v>
      </c>
      <c r="AA8" s="64" t="s">
        <v>267</v>
      </c>
      <c r="AB8" t="str">
        <f t="shared" ref="AB8:AB9" si="7">CONCATENATE("[",B$7,"] ",E8,"s",MIN(A8-A$7,2))</f>
        <v>[He] 2s1</v>
      </c>
      <c r="AC8" t="str">
        <f t="shared" si="4"/>
        <v>[He] 2s1</v>
      </c>
      <c r="AD8" s="57">
        <v>2.0499999999999998</v>
      </c>
      <c r="AE8" s="57">
        <v>0.76</v>
      </c>
      <c r="AF8" s="57">
        <v>1.23</v>
      </c>
      <c r="AG8" s="32"/>
      <c r="AH8" s="32"/>
      <c r="AI8" s="32">
        <v>152</v>
      </c>
      <c r="AJ8" s="32">
        <v>90</v>
      </c>
      <c r="AK8" s="32"/>
      <c r="AL8" s="32"/>
      <c r="AM8" s="57">
        <v>13.1</v>
      </c>
      <c r="AN8" s="57" t="s">
        <v>268</v>
      </c>
      <c r="AO8" s="57" t="s">
        <v>269</v>
      </c>
      <c r="AP8" s="57">
        <v>0.108</v>
      </c>
      <c r="AQ8" s="57">
        <v>3.6</v>
      </c>
      <c r="AR8" s="57">
        <v>3</v>
      </c>
      <c r="AS8" s="57">
        <v>145.91999999999999</v>
      </c>
      <c r="AT8" s="57">
        <v>84.7</v>
      </c>
      <c r="AU8">
        <v>20</v>
      </c>
      <c r="AV8">
        <v>0.18</v>
      </c>
      <c r="AX8" s="34"/>
      <c r="AY8" s="32" t="s">
        <v>270</v>
      </c>
      <c r="AZ8" s="32" t="s">
        <v>271</v>
      </c>
      <c r="BA8" s="32" t="s">
        <v>272</v>
      </c>
      <c r="BB8" s="32" t="s">
        <v>273</v>
      </c>
      <c r="BC8" s="32">
        <v>0.6</v>
      </c>
      <c r="BD8" s="32" t="s">
        <v>274</v>
      </c>
      <c r="BE8" s="32" t="s">
        <v>275</v>
      </c>
      <c r="BF8" s="32" t="s">
        <v>276</v>
      </c>
      <c r="BG8" s="32" t="s">
        <v>277</v>
      </c>
      <c r="BH8" s="32" t="s">
        <v>278</v>
      </c>
      <c r="BI8" s="32" t="s">
        <v>276</v>
      </c>
      <c r="BJ8" s="32" t="s">
        <v>279</v>
      </c>
      <c r="BK8" s="32" t="s">
        <v>280</v>
      </c>
      <c r="BL8" s="32" t="s">
        <v>281</v>
      </c>
      <c r="BM8" s="32">
        <v>24.3</v>
      </c>
      <c r="BN8" s="32">
        <v>161</v>
      </c>
      <c r="BO8" s="32">
        <v>1817</v>
      </c>
      <c r="BP8" s="65">
        <v>1.7566361082458479</v>
      </c>
      <c r="BQ8" s="32">
        <v>1.3</v>
      </c>
      <c r="BR8" s="32">
        <v>27</v>
      </c>
      <c r="BS8" s="32"/>
      <c r="BT8" s="32"/>
      <c r="BU8" s="32"/>
    </row>
    <row r="9" spans="1:73" ht="12.75" customHeight="1" x14ac:dyDescent="0.2">
      <c r="A9" s="40">
        <v>4</v>
      </c>
      <c r="B9" s="40" t="s">
        <v>282</v>
      </c>
      <c r="C9" s="40">
        <v>2</v>
      </c>
      <c r="D9" s="40" t="s">
        <v>283</v>
      </c>
      <c r="E9" s="40">
        <v>2</v>
      </c>
      <c r="F9" s="40" t="s">
        <v>284</v>
      </c>
      <c r="G9" s="40" t="s">
        <v>285</v>
      </c>
      <c r="H9" s="40" t="s">
        <v>286</v>
      </c>
      <c r="I9" s="40" t="s">
        <v>287</v>
      </c>
      <c r="J9" s="40" t="s">
        <v>288</v>
      </c>
      <c r="K9" s="62" t="str">
        <f t="shared" si="0"/>
        <v>9.012</v>
      </c>
      <c r="L9" s="62">
        <v>9.0121830999999997</v>
      </c>
      <c r="M9" s="62">
        <v>1278</v>
      </c>
      <c r="N9" s="62">
        <v>2970</v>
      </c>
      <c r="O9" s="31" t="s">
        <v>132</v>
      </c>
      <c r="P9" s="62">
        <v>1.85</v>
      </c>
      <c r="Q9">
        <v>1.57</v>
      </c>
      <c r="R9">
        <v>9.3225999999999996</v>
      </c>
      <c r="S9">
        <v>18.210999999999999</v>
      </c>
      <c r="T9">
        <v>153.893</v>
      </c>
      <c r="U9" s="62">
        <f t="shared" ref="U9:W9" si="8">IF(COUNT(R9)=1,ROUND(R9*96.48538,0),"")</f>
        <v>899</v>
      </c>
      <c r="V9" s="62">
        <f t="shared" si="8"/>
        <v>1757</v>
      </c>
      <c r="W9" s="62">
        <f t="shared" si="8"/>
        <v>14848</v>
      </c>
      <c r="X9" s="63" t="s">
        <v>256</v>
      </c>
      <c r="Y9" s="63" t="str">
        <f t="shared" si="2"/>
        <v>&lt;0</v>
      </c>
      <c r="Z9" s="64" t="s">
        <v>289</v>
      </c>
      <c r="AA9" s="64" t="s">
        <v>289</v>
      </c>
      <c r="AB9" t="str">
        <f t="shared" si="7"/>
        <v>[He] 2s2</v>
      </c>
      <c r="AC9" t="str">
        <f t="shared" si="4"/>
        <v>[He] 2s2</v>
      </c>
      <c r="AD9" s="57">
        <v>1.4</v>
      </c>
      <c r="AE9" s="57">
        <v>0.45</v>
      </c>
      <c r="AF9" s="57">
        <v>0.9</v>
      </c>
      <c r="AG9" s="32"/>
      <c r="AH9" s="32"/>
      <c r="AI9" s="32">
        <v>112</v>
      </c>
      <c r="AJ9" s="32"/>
      <c r="AK9" s="32">
        <v>59</v>
      </c>
      <c r="AL9" s="32"/>
      <c r="AM9" s="57">
        <v>5</v>
      </c>
      <c r="AN9" s="57" t="s">
        <v>236</v>
      </c>
      <c r="AO9" s="57" t="s">
        <v>290</v>
      </c>
      <c r="AP9" s="57">
        <v>0.313</v>
      </c>
      <c r="AQ9" s="57">
        <v>1.82</v>
      </c>
      <c r="AR9" s="57">
        <v>12.2</v>
      </c>
      <c r="AS9" s="57">
        <v>292.39999999999998</v>
      </c>
      <c r="AT9" s="57">
        <v>200</v>
      </c>
      <c r="AU9">
        <v>2.8</v>
      </c>
      <c r="AV9">
        <v>5.5999999999999997E-6</v>
      </c>
      <c r="AX9" s="34"/>
      <c r="AY9" s="32" t="s">
        <v>291</v>
      </c>
      <c r="AZ9" s="32" t="s">
        <v>292</v>
      </c>
      <c r="BA9" s="32" t="s">
        <v>293</v>
      </c>
      <c r="BB9" s="32" t="s">
        <v>242</v>
      </c>
      <c r="BC9" s="32"/>
      <c r="BD9" s="32" t="s">
        <v>294</v>
      </c>
      <c r="BE9" s="32" t="s">
        <v>295</v>
      </c>
      <c r="BF9" s="32" t="s">
        <v>245</v>
      </c>
      <c r="BG9" s="32" t="s">
        <v>296</v>
      </c>
      <c r="BH9" s="32" t="s">
        <v>245</v>
      </c>
      <c r="BI9" s="32" t="s">
        <v>297</v>
      </c>
      <c r="BJ9" s="32" t="s">
        <v>298</v>
      </c>
      <c r="BK9" s="32" t="s">
        <v>299</v>
      </c>
      <c r="BL9" s="32" t="s">
        <v>300</v>
      </c>
      <c r="BM9" s="32">
        <v>5.6</v>
      </c>
      <c r="BN9" s="32">
        <v>324</v>
      </c>
      <c r="BO9" s="32">
        <v>1797</v>
      </c>
      <c r="BP9" s="65">
        <v>-0.13667713987954408</v>
      </c>
      <c r="BQ9" s="32">
        <v>0.4</v>
      </c>
      <c r="BR9" s="32">
        <v>530</v>
      </c>
      <c r="BS9" s="32">
        <v>59</v>
      </c>
      <c r="BT9" s="32" t="s">
        <v>301</v>
      </c>
      <c r="BU9" s="32" t="s">
        <v>301</v>
      </c>
    </row>
    <row r="10" spans="1:73" ht="12.75" customHeight="1" x14ac:dyDescent="0.2">
      <c r="A10" s="40">
        <v>5</v>
      </c>
      <c r="B10" s="40" t="s">
        <v>8</v>
      </c>
      <c r="C10" s="40">
        <v>13</v>
      </c>
      <c r="D10" s="40" t="s">
        <v>302</v>
      </c>
      <c r="E10" s="40">
        <v>2</v>
      </c>
      <c r="F10" s="40" t="s">
        <v>303</v>
      </c>
      <c r="G10" s="40" t="s">
        <v>304</v>
      </c>
      <c r="H10" s="40" t="s">
        <v>305</v>
      </c>
      <c r="I10" s="40" t="s">
        <v>306</v>
      </c>
      <c r="J10" s="40" t="s">
        <v>306</v>
      </c>
      <c r="K10" s="62" t="str">
        <f t="shared" ref="K10:K47" si="9">TEXT(ROUND(L10,2),"0.00")</f>
        <v>10.81</v>
      </c>
      <c r="L10" s="62">
        <f>AVERAGE(10.806,10.821)</f>
        <v>10.813499999999999</v>
      </c>
      <c r="M10" s="62">
        <v>2079</v>
      </c>
      <c r="N10" s="34">
        <v>2550</v>
      </c>
      <c r="O10" s="31" t="s">
        <v>132</v>
      </c>
      <c r="P10" s="62">
        <v>2.34</v>
      </c>
      <c r="Q10">
        <v>2.04</v>
      </c>
      <c r="R10">
        <v>8.298</v>
      </c>
      <c r="S10">
        <v>25.154</v>
      </c>
      <c r="T10">
        <v>37.93</v>
      </c>
      <c r="U10" s="62">
        <f t="shared" ref="U10:W10" si="10">IF(COUNT(R10)=1,ROUND(R10*96.48538,0),"")</f>
        <v>801</v>
      </c>
      <c r="V10" s="62">
        <f t="shared" si="10"/>
        <v>2427</v>
      </c>
      <c r="W10" s="62">
        <f t="shared" si="10"/>
        <v>3660</v>
      </c>
      <c r="X10" s="63">
        <v>0.28000000000000003</v>
      </c>
      <c r="Y10" s="62">
        <f t="shared" si="2"/>
        <v>27</v>
      </c>
      <c r="Z10" s="64" t="s">
        <v>307</v>
      </c>
      <c r="AA10" s="64" t="s">
        <v>307</v>
      </c>
      <c r="AB10" t="str">
        <f t="shared" ref="AB10:AB15" si="11">CONCATENATE(AB$9," ",E10,"p",MIN(A10-A$9,6))</f>
        <v>[He] 2s2 2p1</v>
      </c>
      <c r="AC10" t="str">
        <f t="shared" si="4"/>
        <v>[He] 2s2 2p1</v>
      </c>
      <c r="AD10" s="57">
        <v>1.17</v>
      </c>
      <c r="AE10" s="57">
        <v>0.23</v>
      </c>
      <c r="AF10" s="57">
        <v>0.82</v>
      </c>
      <c r="AG10" s="32"/>
      <c r="AH10" s="32"/>
      <c r="AI10" s="32">
        <v>85</v>
      </c>
      <c r="AJ10" s="32"/>
      <c r="AK10" s="32"/>
      <c r="AL10" s="32">
        <v>41</v>
      </c>
      <c r="AM10" s="57">
        <v>4.5999999999999996</v>
      </c>
      <c r="AN10" s="57" t="s">
        <v>308</v>
      </c>
      <c r="AO10" s="57" t="s">
        <v>309</v>
      </c>
      <c r="AP10" s="57">
        <v>9.9999999999999998E-13</v>
      </c>
      <c r="AQ10" s="57">
        <v>1.02</v>
      </c>
      <c r="AR10" s="57">
        <v>50.2</v>
      </c>
      <c r="AS10" s="57">
        <v>489.7</v>
      </c>
      <c r="AT10" s="57">
        <v>27</v>
      </c>
      <c r="AU10">
        <v>10</v>
      </c>
      <c r="AV10">
        <v>4.4400000000000004</v>
      </c>
      <c r="AW10">
        <v>6.9999999999999994E-5</v>
      </c>
      <c r="AX10" s="34" t="s">
        <v>310</v>
      </c>
      <c r="AY10" s="32" t="s">
        <v>311</v>
      </c>
      <c r="AZ10" s="32" t="s">
        <v>312</v>
      </c>
      <c r="BA10" s="32" t="s">
        <v>313</v>
      </c>
      <c r="BB10" s="32" t="s">
        <v>314</v>
      </c>
      <c r="BC10" s="32">
        <v>9.5</v>
      </c>
      <c r="BD10" s="32" t="s">
        <v>315</v>
      </c>
      <c r="BE10" s="32" t="s">
        <v>316</v>
      </c>
      <c r="BF10" s="32" t="s">
        <v>245</v>
      </c>
      <c r="BG10" s="32" t="s">
        <v>245</v>
      </c>
      <c r="BH10" s="32" t="s">
        <v>245</v>
      </c>
      <c r="BI10" s="32" t="s">
        <v>245</v>
      </c>
      <c r="BJ10" s="32" t="s">
        <v>317</v>
      </c>
      <c r="BK10" s="32" t="s">
        <v>318</v>
      </c>
      <c r="BL10" s="32" t="s">
        <v>319</v>
      </c>
      <c r="BM10" s="32">
        <v>3</v>
      </c>
      <c r="BN10" s="32">
        <v>573</v>
      </c>
      <c r="BO10" s="32">
        <v>1808</v>
      </c>
      <c r="BP10" s="65">
        <v>1.3263358609287514</v>
      </c>
      <c r="BQ10" s="32">
        <v>1</v>
      </c>
      <c r="BR10" s="32">
        <v>250</v>
      </c>
      <c r="BS10" s="32"/>
      <c r="BT10" s="32"/>
      <c r="BU10" s="32"/>
    </row>
    <row r="11" spans="1:73" ht="12.75" customHeight="1" x14ac:dyDescent="0.2">
      <c r="A11" s="40">
        <v>6</v>
      </c>
      <c r="B11" s="40" t="s">
        <v>9</v>
      </c>
      <c r="C11" s="40">
        <v>14</v>
      </c>
      <c r="D11" s="40" t="s">
        <v>320</v>
      </c>
      <c r="E11" s="40">
        <v>2</v>
      </c>
      <c r="F11" s="40" t="s">
        <v>321</v>
      </c>
      <c r="G11" s="40" t="s">
        <v>322</v>
      </c>
      <c r="H11" s="40" t="s">
        <v>323</v>
      </c>
      <c r="I11" s="40" t="s">
        <v>324</v>
      </c>
      <c r="J11" s="40" t="s">
        <v>325</v>
      </c>
      <c r="K11" s="62" t="str">
        <f t="shared" si="9"/>
        <v>12.01</v>
      </c>
      <c r="L11" s="62">
        <f>AVERAGE(12.0096,12.0116)</f>
        <v>12.0106</v>
      </c>
      <c r="M11" s="62">
        <v>3367</v>
      </c>
      <c r="N11" s="62">
        <v>4827</v>
      </c>
      <c r="O11" s="31" t="s">
        <v>132</v>
      </c>
      <c r="P11" s="62">
        <v>2.25</v>
      </c>
      <c r="Q11">
        <v>2.5499999999999998</v>
      </c>
      <c r="R11">
        <v>11.260300000000001</v>
      </c>
      <c r="S11">
        <v>24.382999999999999</v>
      </c>
      <c r="T11">
        <v>47.887</v>
      </c>
      <c r="U11" s="62">
        <f t="shared" ref="U11:W11" si="12">IF(COUNT(R11)=1,ROUND(R11*96.48538,0),"")</f>
        <v>1086</v>
      </c>
      <c r="V11" s="62">
        <f t="shared" si="12"/>
        <v>2353</v>
      </c>
      <c r="W11" s="62">
        <f t="shared" si="12"/>
        <v>4620</v>
      </c>
      <c r="X11" s="63">
        <v>1.26</v>
      </c>
      <c r="Y11" s="62">
        <f t="shared" si="2"/>
        <v>122</v>
      </c>
      <c r="Z11" s="64" t="s">
        <v>326</v>
      </c>
      <c r="AA11" s="64" t="s">
        <v>327</v>
      </c>
      <c r="AB11" t="str">
        <f t="shared" si="11"/>
        <v>[He] 2s2 2p2</v>
      </c>
      <c r="AC11" t="str">
        <f t="shared" si="4"/>
        <v>[He] 2s2 2p2</v>
      </c>
      <c r="AD11" s="57">
        <v>0.91</v>
      </c>
      <c r="AE11" s="57">
        <v>0.16</v>
      </c>
      <c r="AF11" s="57">
        <v>0.77</v>
      </c>
      <c r="AG11" s="32"/>
      <c r="AH11" s="32"/>
      <c r="AI11" s="32">
        <v>77.2</v>
      </c>
      <c r="AJ11" s="32"/>
      <c r="AK11" s="32"/>
      <c r="AL11" s="32"/>
      <c r="AM11" s="57">
        <v>4.58</v>
      </c>
      <c r="AN11" s="57" t="s">
        <v>236</v>
      </c>
      <c r="AO11" s="57" t="s">
        <v>328</v>
      </c>
      <c r="AP11" s="57">
        <v>6.0999999999999997E-4</v>
      </c>
      <c r="AQ11" s="57">
        <v>0.71</v>
      </c>
      <c r="AR11" s="57" t="s">
        <v>238</v>
      </c>
      <c r="AS11" s="57">
        <v>355.8</v>
      </c>
      <c r="AT11" s="57">
        <v>129</v>
      </c>
      <c r="AU11">
        <v>200</v>
      </c>
      <c r="AV11">
        <v>28</v>
      </c>
      <c r="AW11">
        <v>23</v>
      </c>
      <c r="AX11" s="34" t="s">
        <v>329</v>
      </c>
      <c r="AY11" s="32" t="s">
        <v>330</v>
      </c>
      <c r="AZ11" s="32" t="s">
        <v>312</v>
      </c>
      <c r="BA11" s="32" t="s">
        <v>331</v>
      </c>
      <c r="BB11" s="32" t="s">
        <v>332</v>
      </c>
      <c r="BC11" s="32">
        <v>0.8</v>
      </c>
      <c r="BD11" s="32" t="s">
        <v>333</v>
      </c>
      <c r="BE11" s="32" t="s">
        <v>334</v>
      </c>
      <c r="BF11" s="32" t="s">
        <v>245</v>
      </c>
      <c r="BG11" s="32" t="s">
        <v>245</v>
      </c>
      <c r="BH11" s="32" t="s">
        <v>335</v>
      </c>
      <c r="BI11" s="32" t="s">
        <v>245</v>
      </c>
      <c r="BJ11" s="32" t="s">
        <v>336</v>
      </c>
      <c r="BK11" s="32" t="s">
        <v>337</v>
      </c>
      <c r="BL11" s="32" t="s">
        <v>338</v>
      </c>
      <c r="BM11" s="32">
        <v>1.8</v>
      </c>
      <c r="BN11" s="32">
        <v>717</v>
      </c>
      <c r="BO11" s="32"/>
      <c r="BP11" s="65">
        <v>7.0043213737826422</v>
      </c>
      <c r="BQ11" s="32">
        <v>2.2999999999999998</v>
      </c>
      <c r="BR11" s="32">
        <v>2.4</v>
      </c>
      <c r="BS11" s="32"/>
      <c r="BT11" s="32"/>
      <c r="BU11" s="32" t="s">
        <v>262</v>
      </c>
    </row>
    <row r="12" spans="1:73" ht="12.75" customHeight="1" x14ac:dyDescent="0.2">
      <c r="A12" s="40">
        <v>7</v>
      </c>
      <c r="B12" s="40" t="s">
        <v>102</v>
      </c>
      <c r="C12" s="40">
        <v>15</v>
      </c>
      <c r="D12" s="40" t="s">
        <v>339</v>
      </c>
      <c r="E12" s="40">
        <v>2</v>
      </c>
      <c r="F12" s="40" t="s">
        <v>340</v>
      </c>
      <c r="G12" s="40" t="s">
        <v>341</v>
      </c>
      <c r="H12" s="40" t="s">
        <v>342</v>
      </c>
      <c r="I12" s="40" t="s">
        <v>343</v>
      </c>
      <c r="J12" s="40" t="s">
        <v>344</v>
      </c>
      <c r="K12" s="62" t="str">
        <f t="shared" si="9"/>
        <v>14.01</v>
      </c>
      <c r="L12" s="62">
        <f>AVERAGE(14.00643,14.00728)</f>
        <v>14.006855</v>
      </c>
      <c r="M12" s="62">
        <v>-209.9</v>
      </c>
      <c r="N12" s="62">
        <v>-195.8</v>
      </c>
      <c r="O12" s="31" t="s">
        <v>233</v>
      </c>
      <c r="P12" s="62">
        <v>1.25E-3</v>
      </c>
      <c r="Q12">
        <v>3.04</v>
      </c>
      <c r="R12">
        <v>14.5341</v>
      </c>
      <c r="S12">
        <v>29.600999999999999</v>
      </c>
      <c r="T12">
        <v>47.448</v>
      </c>
      <c r="U12" s="62">
        <f t="shared" ref="U12:W12" si="13">IF(COUNT(R12)=1,ROUND(R12*96.48538,0),"")</f>
        <v>1402</v>
      </c>
      <c r="V12" s="62">
        <f t="shared" si="13"/>
        <v>2856</v>
      </c>
      <c r="W12" s="62">
        <f t="shared" si="13"/>
        <v>4578</v>
      </c>
      <c r="X12" s="63" t="s">
        <v>256</v>
      </c>
      <c r="Y12" s="63" t="str">
        <f t="shared" si="2"/>
        <v>&lt;0</v>
      </c>
      <c r="Z12" s="64" t="s">
        <v>345</v>
      </c>
      <c r="AA12" s="64" t="s">
        <v>345</v>
      </c>
      <c r="AB12" t="str">
        <f t="shared" si="11"/>
        <v>[He] 2s2 2p3</v>
      </c>
      <c r="AC12" t="str">
        <f t="shared" si="4"/>
        <v>[He] 2s2 2p3</v>
      </c>
      <c r="AD12" s="57">
        <v>0.75</v>
      </c>
      <c r="AE12" s="57">
        <v>1.71</v>
      </c>
      <c r="AF12" s="57">
        <v>0.75</v>
      </c>
      <c r="AG12" s="32"/>
      <c r="AH12" s="32"/>
      <c r="AI12" s="32">
        <v>70</v>
      </c>
      <c r="AJ12" s="32"/>
      <c r="AK12" s="32"/>
      <c r="AL12" s="32">
        <v>30</v>
      </c>
      <c r="AM12" s="57">
        <v>17.3</v>
      </c>
      <c r="AN12" s="57" t="s">
        <v>236</v>
      </c>
      <c r="AO12" s="57" t="s">
        <v>346</v>
      </c>
      <c r="AP12" s="57" t="s">
        <v>238</v>
      </c>
      <c r="AQ12" s="57">
        <v>1.04</v>
      </c>
      <c r="AR12" s="57">
        <v>0.3604</v>
      </c>
      <c r="AS12" s="57">
        <v>2.7928000000000002</v>
      </c>
      <c r="AT12" s="57">
        <v>2.598E-2</v>
      </c>
      <c r="AU12">
        <v>19</v>
      </c>
      <c r="AV12">
        <v>50</v>
      </c>
      <c r="AW12">
        <v>2.6</v>
      </c>
      <c r="AX12" s="34"/>
      <c r="AY12" s="32" t="s">
        <v>347</v>
      </c>
      <c r="AZ12" s="32" t="s">
        <v>240</v>
      </c>
      <c r="BA12" s="32" t="s">
        <v>348</v>
      </c>
      <c r="BB12" s="32"/>
      <c r="BC12" s="32"/>
      <c r="BD12" s="32" t="s">
        <v>349</v>
      </c>
      <c r="BE12" s="32" t="s">
        <v>245</v>
      </c>
      <c r="BF12" s="32" t="s">
        <v>245</v>
      </c>
      <c r="BG12" s="32" t="s">
        <v>245</v>
      </c>
      <c r="BH12" s="32" t="s">
        <v>245</v>
      </c>
      <c r="BI12" s="32" t="s">
        <v>245</v>
      </c>
      <c r="BJ12" s="32" t="s">
        <v>350</v>
      </c>
      <c r="BK12" s="32" t="s">
        <v>351</v>
      </c>
      <c r="BL12" s="32" t="s">
        <v>352</v>
      </c>
      <c r="BM12" s="32">
        <v>1.1000000000000001</v>
      </c>
      <c r="BN12" s="32">
        <v>473</v>
      </c>
      <c r="BO12" s="32">
        <v>1772</v>
      </c>
      <c r="BP12" s="65">
        <v>6.4955443375464474</v>
      </c>
      <c r="BQ12" s="32">
        <v>1.3</v>
      </c>
      <c r="BR12" s="32">
        <v>0.4</v>
      </c>
      <c r="BS12" s="32"/>
      <c r="BT12" s="32" t="s">
        <v>262</v>
      </c>
      <c r="BU12" s="32" t="s">
        <v>262</v>
      </c>
    </row>
    <row r="13" spans="1:73" ht="12.75" customHeight="1" x14ac:dyDescent="0.2">
      <c r="A13" s="40">
        <v>8</v>
      </c>
      <c r="B13" s="40" t="s">
        <v>353</v>
      </c>
      <c r="C13" s="40">
        <v>16</v>
      </c>
      <c r="D13" s="40" t="s">
        <v>354</v>
      </c>
      <c r="E13" s="40">
        <v>2</v>
      </c>
      <c r="F13" s="40" t="s">
        <v>355</v>
      </c>
      <c r="G13" s="40" t="s">
        <v>356</v>
      </c>
      <c r="H13" s="40" t="s">
        <v>357</v>
      </c>
      <c r="I13" s="40" t="s">
        <v>358</v>
      </c>
      <c r="J13" s="40" t="s">
        <v>359</v>
      </c>
      <c r="K13" s="62" t="str">
        <f t="shared" si="9"/>
        <v>16.00</v>
      </c>
      <c r="L13" s="62">
        <f>AVERAGE(15.99903,15.99977)</f>
        <v>15.9994</v>
      </c>
      <c r="M13" s="62">
        <v>-218.4</v>
      </c>
      <c r="N13" s="62">
        <v>-183</v>
      </c>
      <c r="O13" s="31" t="s">
        <v>233</v>
      </c>
      <c r="P13" s="62">
        <v>1.4300000000000001E-3</v>
      </c>
      <c r="Q13">
        <v>3.44</v>
      </c>
      <c r="R13">
        <v>13.6181</v>
      </c>
      <c r="S13">
        <v>35.116999999999997</v>
      </c>
      <c r="T13">
        <v>54.933999999999997</v>
      </c>
      <c r="U13" s="62">
        <f t="shared" ref="U13:W13" si="14">IF(COUNT(R13)=1,ROUND(R13*96.48538,0),"")</f>
        <v>1314</v>
      </c>
      <c r="V13" s="62">
        <f t="shared" si="14"/>
        <v>3388</v>
      </c>
      <c r="W13" s="62">
        <f t="shared" si="14"/>
        <v>5300</v>
      </c>
      <c r="X13" s="63">
        <v>1.46</v>
      </c>
      <c r="Y13" s="62">
        <f t="shared" si="2"/>
        <v>141</v>
      </c>
      <c r="Z13" s="64" t="s">
        <v>360</v>
      </c>
      <c r="AA13" s="64" t="s">
        <v>360</v>
      </c>
      <c r="AB13" t="str">
        <f t="shared" si="11"/>
        <v>[He] 2s2 2p4</v>
      </c>
      <c r="AC13" t="str">
        <f t="shared" si="4"/>
        <v>[He] 2s2 2p4</v>
      </c>
      <c r="AD13" s="57">
        <v>0.65</v>
      </c>
      <c r="AE13" s="57">
        <v>1.4</v>
      </c>
      <c r="AF13" s="57">
        <v>0.73</v>
      </c>
      <c r="AG13" s="32">
        <v>126</v>
      </c>
      <c r="AH13" s="32"/>
      <c r="AI13" s="32">
        <v>73</v>
      </c>
      <c r="AJ13" s="32"/>
      <c r="AK13" s="32"/>
      <c r="AL13" s="32"/>
      <c r="AM13" s="57">
        <v>14</v>
      </c>
      <c r="AN13" s="57" t="s">
        <v>361</v>
      </c>
      <c r="AO13" s="57" t="s">
        <v>362</v>
      </c>
      <c r="AP13" s="57" t="s">
        <v>238</v>
      </c>
      <c r="AQ13" s="57">
        <v>0.92</v>
      </c>
      <c r="AR13" s="57">
        <v>0.22259000000000001</v>
      </c>
      <c r="AS13" s="57">
        <v>3.4098999999999999</v>
      </c>
      <c r="AT13" s="57">
        <v>2.674E-2</v>
      </c>
      <c r="AU13">
        <v>461000</v>
      </c>
      <c r="AV13">
        <v>857000</v>
      </c>
      <c r="AW13">
        <v>61</v>
      </c>
      <c r="AX13" s="34"/>
      <c r="AY13" s="32" t="s">
        <v>347</v>
      </c>
      <c r="AZ13" s="32" t="s">
        <v>240</v>
      </c>
      <c r="BA13" s="32" t="s">
        <v>363</v>
      </c>
      <c r="BB13" s="32"/>
      <c r="BC13" s="32"/>
      <c r="BD13" s="32" t="s">
        <v>364</v>
      </c>
      <c r="BE13" s="32" t="s">
        <v>245</v>
      </c>
      <c r="BF13" s="32" t="s">
        <v>245</v>
      </c>
      <c r="BG13" s="32" t="s">
        <v>245</v>
      </c>
      <c r="BH13" s="32" t="s">
        <v>245</v>
      </c>
      <c r="BI13" s="32" t="s">
        <v>245</v>
      </c>
      <c r="BJ13" s="32" t="s">
        <v>247</v>
      </c>
      <c r="BK13" s="32" t="s">
        <v>365</v>
      </c>
      <c r="BL13" s="32" t="s">
        <v>366</v>
      </c>
      <c r="BM13" s="32">
        <v>0.79300000000000004</v>
      </c>
      <c r="BN13" s="32">
        <v>249</v>
      </c>
      <c r="BO13" s="32">
        <v>1774</v>
      </c>
      <c r="BP13" s="65">
        <v>7.3765769570565123</v>
      </c>
      <c r="BQ13" s="32">
        <v>5.7</v>
      </c>
      <c r="BR13" s="32">
        <v>0.3</v>
      </c>
      <c r="BS13" s="32"/>
      <c r="BT13" s="32" t="s">
        <v>262</v>
      </c>
      <c r="BU13" s="32" t="s">
        <v>262</v>
      </c>
    </row>
    <row r="14" spans="1:73" ht="12.75" customHeight="1" x14ac:dyDescent="0.2">
      <c r="A14" s="40">
        <v>9</v>
      </c>
      <c r="B14" s="40" t="s">
        <v>12</v>
      </c>
      <c r="C14" s="40">
        <v>17</v>
      </c>
      <c r="D14" s="40" t="s">
        <v>367</v>
      </c>
      <c r="E14" s="40">
        <v>2</v>
      </c>
      <c r="F14" s="40" t="s">
        <v>368</v>
      </c>
      <c r="G14" s="40" t="s">
        <v>369</v>
      </c>
      <c r="H14" s="40" t="s">
        <v>370</v>
      </c>
      <c r="I14" s="40" t="s">
        <v>371</v>
      </c>
      <c r="J14" s="40" t="s">
        <v>372</v>
      </c>
      <c r="K14" s="62" t="str">
        <f t="shared" si="9"/>
        <v>19.00</v>
      </c>
      <c r="L14" s="62">
        <v>18.998403162999999</v>
      </c>
      <c r="M14" s="62">
        <v>-219.8</v>
      </c>
      <c r="N14" s="62">
        <v>-188.1</v>
      </c>
      <c r="O14" s="31" t="s">
        <v>233</v>
      </c>
      <c r="P14" s="62">
        <v>1.6999999999999999E-3</v>
      </c>
      <c r="Q14">
        <v>3.98</v>
      </c>
      <c r="R14">
        <v>17.422799999999999</v>
      </c>
      <c r="S14">
        <v>34.97</v>
      </c>
      <c r="T14">
        <v>62.707000000000001</v>
      </c>
      <c r="U14" s="62">
        <f t="shared" ref="U14:W14" si="15">IF(COUNT(R14)=1,ROUND(R14*96.48538,0),"")</f>
        <v>1681</v>
      </c>
      <c r="V14" s="62">
        <f t="shared" si="15"/>
        <v>3374</v>
      </c>
      <c r="W14" s="62">
        <f t="shared" si="15"/>
        <v>6050</v>
      </c>
      <c r="X14" s="63">
        <v>3.4</v>
      </c>
      <c r="Y14" s="62">
        <f t="shared" si="2"/>
        <v>328</v>
      </c>
      <c r="Z14" s="64" t="s">
        <v>373</v>
      </c>
      <c r="AA14" s="64" t="s">
        <v>373</v>
      </c>
      <c r="AB14" t="str">
        <f t="shared" si="11"/>
        <v>[He] 2s2 2p5</v>
      </c>
      <c r="AC14" t="str">
        <f t="shared" si="4"/>
        <v>[He] 2s2 2p5</v>
      </c>
      <c r="AD14" s="57">
        <v>0.56999999999999995</v>
      </c>
      <c r="AE14" s="57">
        <v>1.33</v>
      </c>
      <c r="AF14" s="57">
        <v>0.72</v>
      </c>
      <c r="AG14" s="32"/>
      <c r="AH14" s="32">
        <v>119</v>
      </c>
      <c r="AI14" s="32">
        <v>72</v>
      </c>
      <c r="AJ14" s="32"/>
      <c r="AK14" s="32"/>
      <c r="AL14" s="32"/>
      <c r="AM14" s="57">
        <v>12.6</v>
      </c>
      <c r="AN14" s="57" t="s">
        <v>361</v>
      </c>
      <c r="AO14" s="57" t="s">
        <v>374</v>
      </c>
      <c r="AP14" s="57" t="s">
        <v>238</v>
      </c>
      <c r="AQ14" s="57">
        <v>0.82</v>
      </c>
      <c r="AR14" s="57">
        <v>0.25519999999999998</v>
      </c>
      <c r="AS14" s="57">
        <v>3.2698</v>
      </c>
      <c r="AT14" s="57">
        <v>2.7900000000000001E-2</v>
      </c>
      <c r="AU14">
        <v>585</v>
      </c>
      <c r="AV14">
        <v>1.3</v>
      </c>
      <c r="AW14">
        <v>3.3E-3</v>
      </c>
      <c r="AX14" s="34"/>
      <c r="AY14" s="32" t="s">
        <v>375</v>
      </c>
      <c r="AZ14" s="32" t="s">
        <v>240</v>
      </c>
      <c r="BA14" s="32" t="s">
        <v>376</v>
      </c>
      <c r="BB14" s="32" t="s">
        <v>377</v>
      </c>
      <c r="BC14" s="32"/>
      <c r="BD14" s="32" t="s">
        <v>378</v>
      </c>
      <c r="BE14" s="32" t="s">
        <v>245</v>
      </c>
      <c r="BF14" s="32" t="s">
        <v>379</v>
      </c>
      <c r="BG14" s="32" t="s">
        <v>380</v>
      </c>
      <c r="BH14" s="32"/>
      <c r="BI14" s="32" t="s">
        <v>381</v>
      </c>
      <c r="BJ14" s="32" t="s">
        <v>382</v>
      </c>
      <c r="BK14" s="32" t="s">
        <v>383</v>
      </c>
      <c r="BL14" s="32" t="s">
        <v>384</v>
      </c>
      <c r="BM14" s="32">
        <v>0.63400000000000001</v>
      </c>
      <c r="BN14" s="32">
        <v>79</v>
      </c>
      <c r="BO14" s="32">
        <v>1886</v>
      </c>
      <c r="BP14" s="65">
        <v>2.925827574624742</v>
      </c>
      <c r="BQ14" s="32">
        <v>2.8</v>
      </c>
      <c r="BR14" s="32">
        <v>190</v>
      </c>
      <c r="BS14" s="32"/>
      <c r="BT14" s="32" t="s">
        <v>301</v>
      </c>
      <c r="BU14" s="32" t="s">
        <v>262</v>
      </c>
    </row>
    <row r="15" spans="1:73" ht="12.75" customHeight="1" x14ac:dyDescent="0.2">
      <c r="A15" s="40">
        <v>10</v>
      </c>
      <c r="B15" s="40" t="s">
        <v>385</v>
      </c>
      <c r="C15" s="40">
        <v>18</v>
      </c>
      <c r="D15" s="40" t="s">
        <v>250</v>
      </c>
      <c r="E15" s="40">
        <v>2</v>
      </c>
      <c r="F15" s="40" t="s">
        <v>386</v>
      </c>
      <c r="G15" s="40" t="s">
        <v>387</v>
      </c>
      <c r="H15" s="40" t="s">
        <v>388</v>
      </c>
      <c r="I15" s="40" t="s">
        <v>389</v>
      </c>
      <c r="J15" s="40" t="s">
        <v>386</v>
      </c>
      <c r="K15" s="62" t="str">
        <f t="shared" si="9"/>
        <v>20.18</v>
      </c>
      <c r="L15" s="62">
        <v>20.1797</v>
      </c>
      <c r="M15" s="62">
        <v>-248</v>
      </c>
      <c r="N15" s="62">
        <v>-248.7</v>
      </c>
      <c r="O15" s="31" t="s">
        <v>233</v>
      </c>
      <c r="P15" s="62">
        <v>8.9999999999999998E-4</v>
      </c>
      <c r="R15">
        <v>21.564499999999999</v>
      </c>
      <c r="S15">
        <v>40.962000000000003</v>
      </c>
      <c r="T15">
        <v>63.45</v>
      </c>
      <c r="U15" s="62">
        <f t="shared" ref="U15:W15" si="16">IF(COUNT(R15)=1,ROUND(R15*96.48538,0),"")</f>
        <v>2081</v>
      </c>
      <c r="V15" s="62">
        <f t="shared" si="16"/>
        <v>3952</v>
      </c>
      <c r="W15" s="62">
        <f t="shared" si="16"/>
        <v>6122</v>
      </c>
      <c r="X15" s="63" t="s">
        <v>256</v>
      </c>
      <c r="Y15" s="63" t="str">
        <f t="shared" si="2"/>
        <v>&lt;0</v>
      </c>
      <c r="Z15" s="64" t="s">
        <v>257</v>
      </c>
      <c r="AA15" s="64"/>
      <c r="AB15" t="str">
        <f t="shared" si="11"/>
        <v>[He] 2s2 2p6</v>
      </c>
      <c r="AC15" t="str">
        <f t="shared" si="4"/>
        <v>[He] 2s2 2p6</v>
      </c>
      <c r="AD15" s="57">
        <v>0.51</v>
      </c>
      <c r="AE15" s="57" t="s">
        <v>238</v>
      </c>
      <c r="AF15" s="57">
        <v>0.71</v>
      </c>
      <c r="AG15" s="32"/>
      <c r="AH15" s="32"/>
      <c r="AI15" s="32">
        <v>71</v>
      </c>
      <c r="AJ15" s="32"/>
      <c r="AK15" s="32"/>
      <c r="AL15" s="32"/>
      <c r="AM15" s="57">
        <v>17.3</v>
      </c>
      <c r="AN15" s="57" t="s">
        <v>390</v>
      </c>
      <c r="AO15" s="57" t="s">
        <v>391</v>
      </c>
      <c r="AP15" s="57" t="s">
        <v>238</v>
      </c>
      <c r="AQ15" s="57">
        <v>0.90400000000000003</v>
      </c>
      <c r="AR15" s="57">
        <v>0.33169999999999999</v>
      </c>
      <c r="AS15" s="57">
        <v>1.7325999999999999</v>
      </c>
      <c r="AT15" s="57">
        <v>4.9299999999999997E-2</v>
      </c>
      <c r="AU15">
        <v>5.0000000000000001E-3</v>
      </c>
      <c r="AV15">
        <v>1.2E-4</v>
      </c>
      <c r="AX15" s="34"/>
      <c r="AY15" s="32" t="s">
        <v>347</v>
      </c>
      <c r="AZ15" s="32" t="s">
        <v>240</v>
      </c>
      <c r="BA15" s="32" t="s">
        <v>260</v>
      </c>
      <c r="BB15" s="32" t="s">
        <v>392</v>
      </c>
      <c r="BC15" s="32"/>
      <c r="BD15" s="32" t="s">
        <v>393</v>
      </c>
      <c r="BE15" s="32" t="s">
        <v>245</v>
      </c>
      <c r="BF15" s="32" t="s">
        <v>245</v>
      </c>
      <c r="BG15" s="32" t="s">
        <v>245</v>
      </c>
      <c r="BH15" s="32" t="s">
        <v>245</v>
      </c>
      <c r="BI15" s="32" t="s">
        <v>245</v>
      </c>
      <c r="BJ15" s="32" t="s">
        <v>245</v>
      </c>
      <c r="BK15" s="32" t="s">
        <v>245</v>
      </c>
      <c r="BL15" s="32" t="s">
        <v>245</v>
      </c>
      <c r="BM15" s="32">
        <v>0.39600000000000002</v>
      </c>
      <c r="BN15" s="32">
        <v>0</v>
      </c>
      <c r="BO15" s="32">
        <v>1898</v>
      </c>
      <c r="BP15" s="65">
        <v>6.53655844257153</v>
      </c>
      <c r="BQ15" s="32">
        <v>-2.2999999999999998</v>
      </c>
      <c r="BR15" s="32">
        <v>33</v>
      </c>
      <c r="BS15" s="32"/>
      <c r="BT15" s="32" t="s">
        <v>262</v>
      </c>
      <c r="BU15" s="32" t="s">
        <v>262</v>
      </c>
    </row>
    <row r="16" spans="1:73" ht="12.75" customHeight="1" x14ac:dyDescent="0.2">
      <c r="A16" s="40">
        <v>11</v>
      </c>
      <c r="B16" s="40" t="s">
        <v>394</v>
      </c>
      <c r="C16" s="40">
        <v>1</v>
      </c>
      <c r="D16" s="40" t="s">
        <v>227</v>
      </c>
      <c r="E16" s="40">
        <v>3</v>
      </c>
      <c r="F16" s="40" t="s">
        <v>395</v>
      </c>
      <c r="G16" s="40" t="s">
        <v>396</v>
      </c>
      <c r="H16" s="40" t="s">
        <v>395</v>
      </c>
      <c r="I16" s="40" t="s">
        <v>397</v>
      </c>
      <c r="J16" s="40" t="s">
        <v>397</v>
      </c>
      <c r="K16" s="62" t="str">
        <f t="shared" si="9"/>
        <v>22.99</v>
      </c>
      <c r="L16" s="62">
        <v>22.989769280000001</v>
      </c>
      <c r="M16" s="62">
        <v>97.8</v>
      </c>
      <c r="N16" s="62">
        <v>883</v>
      </c>
      <c r="O16" s="31" t="s">
        <v>132</v>
      </c>
      <c r="P16" s="62">
        <v>0.97099999999999997</v>
      </c>
      <c r="Q16">
        <v>0.93</v>
      </c>
      <c r="R16">
        <v>5.1391</v>
      </c>
      <c r="S16">
        <v>47.286000000000001</v>
      </c>
      <c r="T16">
        <v>71.641000000000005</v>
      </c>
      <c r="U16" s="62">
        <f t="shared" ref="U16:W16" si="17">IF(COUNT(R16)=1,ROUND(R16*96.48538,0),"")</f>
        <v>496</v>
      </c>
      <c r="V16" s="62">
        <f t="shared" si="17"/>
        <v>4562</v>
      </c>
      <c r="W16" s="62">
        <f t="shared" si="17"/>
        <v>6912</v>
      </c>
      <c r="X16" s="63">
        <v>0.55000000000000004</v>
      </c>
      <c r="Y16" s="62">
        <f t="shared" si="2"/>
        <v>53</v>
      </c>
      <c r="Z16" s="64" t="s">
        <v>267</v>
      </c>
      <c r="AA16" s="64" t="s">
        <v>267</v>
      </c>
      <c r="AB16" t="str">
        <f t="shared" ref="AB16:AB17" si="18">CONCATENATE("[",B$15,"] ",E16,"s",MIN(A16-A$15,2))</f>
        <v>[Ne] 3s1</v>
      </c>
      <c r="AC16" t="str">
        <f t="shared" si="4"/>
        <v>[Ne] 3s1</v>
      </c>
      <c r="AD16" s="57">
        <v>2.23</v>
      </c>
      <c r="AE16" s="57">
        <v>1.02</v>
      </c>
      <c r="AF16" s="57">
        <v>1.54</v>
      </c>
      <c r="AG16" s="32"/>
      <c r="AH16" s="32"/>
      <c r="AI16" s="32">
        <v>186</v>
      </c>
      <c r="AJ16" s="32">
        <v>116</v>
      </c>
      <c r="AK16" s="32"/>
      <c r="AL16" s="32"/>
      <c r="AM16" s="57">
        <v>23.7</v>
      </c>
      <c r="AN16" s="57" t="s">
        <v>268</v>
      </c>
      <c r="AO16" s="57" t="s">
        <v>398</v>
      </c>
      <c r="AP16" s="57">
        <v>0.21</v>
      </c>
      <c r="AQ16" s="57">
        <v>1.23</v>
      </c>
      <c r="AR16" s="57">
        <v>2.5979999999999999</v>
      </c>
      <c r="AS16" s="57">
        <v>96.96</v>
      </c>
      <c r="AT16" s="57">
        <v>141</v>
      </c>
      <c r="AU16">
        <v>2.3599999999999999E-4</v>
      </c>
      <c r="AV16">
        <v>10800</v>
      </c>
      <c r="AW16">
        <v>0.14000000000000001</v>
      </c>
      <c r="AX16" s="34"/>
      <c r="AY16" s="32" t="s">
        <v>399</v>
      </c>
      <c r="AZ16" s="32" t="s">
        <v>271</v>
      </c>
      <c r="BA16" s="32" t="s">
        <v>400</v>
      </c>
      <c r="BB16" s="32" t="s">
        <v>273</v>
      </c>
      <c r="BC16" s="32">
        <v>0.4</v>
      </c>
      <c r="BD16" s="32" t="s">
        <v>401</v>
      </c>
      <c r="BE16" s="32" t="s">
        <v>402</v>
      </c>
      <c r="BF16" s="32" t="s">
        <v>403</v>
      </c>
      <c r="BG16" s="32" t="s">
        <v>404</v>
      </c>
      <c r="BH16" s="32" t="s">
        <v>405</v>
      </c>
      <c r="BI16" s="32" t="s">
        <v>403</v>
      </c>
      <c r="BJ16" s="32" t="s">
        <v>406</v>
      </c>
      <c r="BK16" s="32" t="s">
        <v>407</v>
      </c>
      <c r="BL16" s="32" t="s">
        <v>408</v>
      </c>
      <c r="BM16" s="32">
        <v>23.6</v>
      </c>
      <c r="BN16" s="32">
        <v>109</v>
      </c>
      <c r="BO16" s="32">
        <v>1807</v>
      </c>
      <c r="BP16" s="65">
        <v>4.7589118923979727</v>
      </c>
      <c r="BQ16" s="32">
        <v>4.4000000000000004</v>
      </c>
      <c r="BR16" s="32">
        <v>7</v>
      </c>
      <c r="BS16" s="32"/>
      <c r="BT16" s="32"/>
      <c r="BU16" s="32"/>
    </row>
    <row r="17" spans="1:73" ht="12.75" customHeight="1" x14ac:dyDescent="0.2">
      <c r="A17" s="40">
        <v>12</v>
      </c>
      <c r="B17" s="40" t="s">
        <v>409</v>
      </c>
      <c r="C17" s="40">
        <v>2</v>
      </c>
      <c r="D17" s="40" t="s">
        <v>283</v>
      </c>
      <c r="E17" s="40">
        <v>3</v>
      </c>
      <c r="F17" s="40" t="s">
        <v>410</v>
      </c>
      <c r="G17" s="40" t="s">
        <v>411</v>
      </c>
      <c r="H17" s="40" t="s">
        <v>412</v>
      </c>
      <c r="I17" s="40" t="s">
        <v>413</v>
      </c>
      <c r="J17" s="40" t="s">
        <v>413</v>
      </c>
      <c r="K17" s="62" t="str">
        <f t="shared" si="9"/>
        <v>24.31</v>
      </c>
      <c r="L17" s="62">
        <f>AVERAGE(24.304,24.307)</f>
        <v>24.305499999999999</v>
      </c>
      <c r="M17" s="62">
        <v>649</v>
      </c>
      <c r="N17" s="62">
        <v>1090</v>
      </c>
      <c r="O17" s="31" t="s">
        <v>132</v>
      </c>
      <c r="P17" s="62">
        <v>1.74</v>
      </c>
      <c r="Q17">
        <v>1.31</v>
      </c>
      <c r="R17">
        <v>7.6462000000000003</v>
      </c>
      <c r="S17">
        <v>15.035</v>
      </c>
      <c r="T17">
        <v>80.143000000000001</v>
      </c>
      <c r="U17" s="62">
        <f t="shared" ref="U17:W17" si="19">IF(COUNT(R17)=1,ROUND(R17*96.48538,0),"")</f>
        <v>738</v>
      </c>
      <c r="V17" s="62">
        <f t="shared" si="19"/>
        <v>1451</v>
      </c>
      <c r="W17" s="62">
        <f t="shared" si="19"/>
        <v>7733</v>
      </c>
      <c r="X17" s="63" t="s">
        <v>256</v>
      </c>
      <c r="Y17" s="63" t="str">
        <f t="shared" si="2"/>
        <v>&lt;0</v>
      </c>
      <c r="Z17" s="64" t="s">
        <v>289</v>
      </c>
      <c r="AA17" s="64" t="s">
        <v>289</v>
      </c>
      <c r="AB17" t="str">
        <f t="shared" si="18"/>
        <v>[Ne] 3s2</v>
      </c>
      <c r="AC17" t="str">
        <f t="shared" si="4"/>
        <v>[Ne] 3s2</v>
      </c>
      <c r="AD17" s="57">
        <v>1.72</v>
      </c>
      <c r="AE17" s="57">
        <v>0.72</v>
      </c>
      <c r="AF17" s="57">
        <v>1.36</v>
      </c>
      <c r="AG17" s="32"/>
      <c r="AH17" s="32"/>
      <c r="AI17" s="32">
        <v>160</v>
      </c>
      <c r="AJ17" s="32"/>
      <c r="AK17" s="32">
        <v>86</v>
      </c>
      <c r="AL17" s="32"/>
      <c r="AM17" s="57">
        <v>13.97</v>
      </c>
      <c r="AN17" s="57" t="s">
        <v>236</v>
      </c>
      <c r="AO17" s="57" t="s">
        <v>414</v>
      </c>
      <c r="AP17" s="57">
        <v>0.22600000000000001</v>
      </c>
      <c r="AQ17" s="57">
        <v>1.02</v>
      </c>
      <c r="AR17" s="57">
        <v>8.9540000000000006</v>
      </c>
      <c r="AS17" s="57">
        <v>127.4</v>
      </c>
      <c r="AT17" s="57">
        <v>156</v>
      </c>
      <c r="AU17">
        <v>23300</v>
      </c>
      <c r="AV17">
        <v>1290</v>
      </c>
      <c r="AW17">
        <v>2.7E-2</v>
      </c>
      <c r="AX17" s="34"/>
      <c r="AY17" s="32" t="s">
        <v>415</v>
      </c>
      <c r="AZ17" s="32" t="s">
        <v>271</v>
      </c>
      <c r="BA17" s="32" t="s">
        <v>416</v>
      </c>
      <c r="BB17" s="32" t="s">
        <v>242</v>
      </c>
      <c r="BC17" s="32">
        <v>2</v>
      </c>
      <c r="BD17" s="32" t="s">
        <v>417</v>
      </c>
      <c r="BE17" s="32" t="s">
        <v>418</v>
      </c>
      <c r="BF17" s="32" t="s">
        <v>419</v>
      </c>
      <c r="BG17" s="32" t="s">
        <v>420</v>
      </c>
      <c r="BH17" s="32" t="s">
        <v>421</v>
      </c>
      <c r="BI17" s="32" t="s">
        <v>245</v>
      </c>
      <c r="BJ17" s="32" t="s">
        <v>422</v>
      </c>
      <c r="BK17" s="32" t="s">
        <v>423</v>
      </c>
      <c r="BL17" s="32" t="s">
        <v>424</v>
      </c>
      <c r="BM17" s="32">
        <v>10.6</v>
      </c>
      <c r="BN17" s="32">
        <v>148</v>
      </c>
      <c r="BO17" s="32">
        <v>1808</v>
      </c>
      <c r="BP17" s="65">
        <v>6.0310042813635363</v>
      </c>
      <c r="BQ17" s="32">
        <v>4.4000000000000004</v>
      </c>
      <c r="BR17" s="32">
        <v>3.7</v>
      </c>
      <c r="BS17" s="32">
        <v>0.32</v>
      </c>
      <c r="BT17" s="32"/>
      <c r="BU17" s="32"/>
    </row>
    <row r="18" spans="1:73" ht="12.75" customHeight="1" x14ac:dyDescent="0.2">
      <c r="A18" s="40">
        <v>13</v>
      </c>
      <c r="B18" s="40" t="s">
        <v>425</v>
      </c>
      <c r="C18" s="40">
        <v>13</v>
      </c>
      <c r="D18" s="40" t="s">
        <v>302</v>
      </c>
      <c r="E18" s="40">
        <v>3</v>
      </c>
      <c r="F18" s="40" t="s">
        <v>426</v>
      </c>
      <c r="G18" s="40" t="s">
        <v>427</v>
      </c>
      <c r="H18" s="40" t="s">
        <v>428</v>
      </c>
      <c r="I18" s="40" t="s">
        <v>429</v>
      </c>
      <c r="J18" s="40" t="s">
        <v>430</v>
      </c>
      <c r="K18" s="62" t="str">
        <f t="shared" si="9"/>
        <v>26.98</v>
      </c>
      <c r="L18" s="62">
        <v>26.981538499999999</v>
      </c>
      <c r="M18" s="62">
        <v>660</v>
      </c>
      <c r="N18" s="62">
        <v>2467</v>
      </c>
      <c r="O18" s="31" t="s">
        <v>132</v>
      </c>
      <c r="P18" s="62">
        <v>2.7</v>
      </c>
      <c r="Q18">
        <v>1.61</v>
      </c>
      <c r="R18">
        <v>5.9858000000000002</v>
      </c>
      <c r="S18">
        <v>18.827999999999999</v>
      </c>
      <c r="T18">
        <v>28.446999999999999</v>
      </c>
      <c r="U18" s="62">
        <f t="shared" ref="U18:W18" si="20">IF(COUNT(R18)=1,ROUND(R18*96.48538,0),"")</f>
        <v>578</v>
      </c>
      <c r="V18" s="62">
        <f t="shared" si="20"/>
        <v>1817</v>
      </c>
      <c r="W18" s="62">
        <f t="shared" si="20"/>
        <v>2745</v>
      </c>
      <c r="X18" s="63">
        <v>0.44</v>
      </c>
      <c r="Y18" s="62">
        <f t="shared" si="2"/>
        <v>42</v>
      </c>
      <c r="Z18" s="64" t="s">
        <v>307</v>
      </c>
      <c r="AA18" s="64" t="s">
        <v>307</v>
      </c>
      <c r="AB18" t="str">
        <f t="shared" ref="AB18:AB23" si="21">CONCATENATE(AB$17," ",E18,"p",MIN(A18-A$17,6))</f>
        <v>[Ne] 3s2 3p1</v>
      </c>
      <c r="AC18" t="str">
        <f t="shared" si="4"/>
        <v>[Ne] 3s2 3p1</v>
      </c>
      <c r="AD18" s="57">
        <v>1.82</v>
      </c>
      <c r="AE18" s="57">
        <v>0.54</v>
      </c>
      <c r="AF18" s="57">
        <v>1.18</v>
      </c>
      <c r="AG18" s="32"/>
      <c r="AH18" s="32"/>
      <c r="AI18" s="32">
        <v>143</v>
      </c>
      <c r="AJ18" s="32"/>
      <c r="AK18" s="32"/>
      <c r="AL18" s="32">
        <v>67.5</v>
      </c>
      <c r="AM18" s="57">
        <v>10</v>
      </c>
      <c r="AN18" s="57" t="s">
        <v>390</v>
      </c>
      <c r="AO18" s="57" t="s">
        <v>431</v>
      </c>
      <c r="AP18" s="57">
        <v>0.377</v>
      </c>
      <c r="AQ18" s="57">
        <v>0.9</v>
      </c>
      <c r="AR18" s="57">
        <v>10.79</v>
      </c>
      <c r="AS18" s="57">
        <v>293.39999999999998</v>
      </c>
      <c r="AT18" s="57">
        <v>237</v>
      </c>
      <c r="AU18">
        <v>82300</v>
      </c>
      <c r="AV18">
        <v>2E-3</v>
      </c>
      <c r="AW18">
        <v>9.0000000000000006E-5</v>
      </c>
      <c r="AX18" s="34"/>
      <c r="AY18" s="32" t="s">
        <v>432</v>
      </c>
      <c r="AZ18" s="32" t="s">
        <v>271</v>
      </c>
      <c r="BA18" s="32" t="s">
        <v>433</v>
      </c>
      <c r="BB18" s="32" t="s">
        <v>392</v>
      </c>
      <c r="BC18" s="32">
        <v>2.8</v>
      </c>
      <c r="BD18" s="32" t="s">
        <v>434</v>
      </c>
      <c r="BE18" s="32" t="s">
        <v>435</v>
      </c>
      <c r="BF18" s="32" t="s">
        <v>245</v>
      </c>
      <c r="BG18" s="32" t="s">
        <v>436</v>
      </c>
      <c r="BH18" s="32" t="s">
        <v>437</v>
      </c>
      <c r="BI18" s="32" t="s">
        <v>438</v>
      </c>
      <c r="BJ18" s="32" t="s">
        <v>439</v>
      </c>
      <c r="BK18" s="32" t="s">
        <v>440</v>
      </c>
      <c r="BL18" s="32" t="s">
        <v>441</v>
      </c>
      <c r="BM18" s="32">
        <v>8.3000000000000007</v>
      </c>
      <c r="BN18" s="32">
        <v>326</v>
      </c>
      <c r="BO18" s="32">
        <v>1825</v>
      </c>
      <c r="BP18" s="65">
        <v>4.9289076902439524</v>
      </c>
      <c r="BQ18" s="32">
        <v>4.9000000000000004</v>
      </c>
      <c r="BR18" s="32">
        <v>1.8</v>
      </c>
      <c r="BS18" s="32">
        <v>0.12</v>
      </c>
      <c r="BT18" s="32"/>
      <c r="BU18" s="32" t="s">
        <v>262</v>
      </c>
    </row>
    <row r="19" spans="1:73" ht="12.75" customHeight="1" x14ac:dyDescent="0.2">
      <c r="A19" s="40">
        <v>14</v>
      </c>
      <c r="B19" s="40" t="s">
        <v>442</v>
      </c>
      <c r="C19" s="40">
        <v>14</v>
      </c>
      <c r="D19" s="40" t="s">
        <v>320</v>
      </c>
      <c r="E19" s="40">
        <v>3</v>
      </c>
      <c r="F19" s="40" t="s">
        <v>443</v>
      </c>
      <c r="G19" s="40" t="s">
        <v>444</v>
      </c>
      <c r="H19" s="40" t="s">
        <v>445</v>
      </c>
      <c r="I19" s="40" t="s">
        <v>446</v>
      </c>
      <c r="J19" s="40" t="s">
        <v>446</v>
      </c>
      <c r="K19" s="62" t="str">
        <f t="shared" si="9"/>
        <v>28.09</v>
      </c>
      <c r="L19" s="62">
        <f>AVERAGE(28.084,28.086)</f>
        <v>28.085000000000001</v>
      </c>
      <c r="M19" s="62">
        <v>1410</v>
      </c>
      <c r="N19" s="62">
        <v>2355</v>
      </c>
      <c r="O19" s="31" t="s">
        <v>132</v>
      </c>
      <c r="P19" s="62">
        <v>2.33</v>
      </c>
      <c r="Q19">
        <v>1.9</v>
      </c>
      <c r="R19">
        <v>8.1516999999999999</v>
      </c>
      <c r="S19">
        <v>16.344999999999999</v>
      </c>
      <c r="T19">
        <v>33.491999999999997</v>
      </c>
      <c r="U19" s="62">
        <f t="shared" ref="U19:W19" si="22">IF(COUNT(R19)=1,ROUND(R19*96.48538,0),"")</f>
        <v>787</v>
      </c>
      <c r="V19" s="62">
        <f t="shared" si="22"/>
        <v>1577</v>
      </c>
      <c r="W19" s="62">
        <f t="shared" si="22"/>
        <v>3231</v>
      </c>
      <c r="X19" s="63">
        <v>1.39</v>
      </c>
      <c r="Y19" s="62">
        <f t="shared" si="2"/>
        <v>134</v>
      </c>
      <c r="Z19" s="64" t="s">
        <v>326</v>
      </c>
      <c r="AA19" s="64" t="s">
        <v>327</v>
      </c>
      <c r="AB19" t="str">
        <f t="shared" si="21"/>
        <v>[Ne] 3s2 3p2</v>
      </c>
      <c r="AC19" t="str">
        <f t="shared" si="4"/>
        <v>[Ne] 3s2 3p2</v>
      </c>
      <c r="AD19" s="57">
        <v>1.46</v>
      </c>
      <c r="AE19" s="57">
        <v>0.26</v>
      </c>
      <c r="AF19" s="57">
        <v>1.1100000000000001</v>
      </c>
      <c r="AG19" s="32"/>
      <c r="AH19" s="32"/>
      <c r="AI19" s="32">
        <v>117.6</v>
      </c>
      <c r="AJ19" s="32"/>
      <c r="AK19" s="32"/>
      <c r="AL19" s="32"/>
      <c r="AM19" s="57">
        <v>12.1</v>
      </c>
      <c r="AN19" s="57" t="s">
        <v>390</v>
      </c>
      <c r="AO19" s="57" t="s">
        <v>447</v>
      </c>
      <c r="AP19" s="57">
        <v>2.5200000000000002E-12</v>
      </c>
      <c r="AQ19" s="57">
        <v>0.71</v>
      </c>
      <c r="AR19" s="57">
        <v>50.55</v>
      </c>
      <c r="AS19" s="57">
        <v>384.22</v>
      </c>
      <c r="AT19" s="57">
        <v>148</v>
      </c>
      <c r="AU19">
        <v>282000</v>
      </c>
      <c r="AV19">
        <v>2.2000000000000002</v>
      </c>
      <c r="AW19">
        <v>2.5999999999999999E-2</v>
      </c>
      <c r="AX19" s="34"/>
      <c r="AY19" s="32" t="s">
        <v>448</v>
      </c>
      <c r="AZ19" s="32" t="s">
        <v>449</v>
      </c>
      <c r="BA19" s="32" t="s">
        <v>450</v>
      </c>
      <c r="BB19" s="32" t="s">
        <v>451</v>
      </c>
      <c r="BC19" s="32">
        <v>7</v>
      </c>
      <c r="BD19" s="32" t="s">
        <v>452</v>
      </c>
      <c r="BE19" s="32" t="s">
        <v>453</v>
      </c>
      <c r="BF19" s="32" t="s">
        <v>245</v>
      </c>
      <c r="BG19" s="32" t="s">
        <v>245</v>
      </c>
      <c r="BH19" s="32" t="s">
        <v>245</v>
      </c>
      <c r="BI19" s="32" t="s">
        <v>454</v>
      </c>
      <c r="BJ19" s="32" t="s">
        <v>455</v>
      </c>
      <c r="BK19" s="32" t="s">
        <v>456</v>
      </c>
      <c r="BL19" s="32" t="s">
        <v>457</v>
      </c>
      <c r="BM19" s="32">
        <v>5.4</v>
      </c>
      <c r="BN19" s="32">
        <v>452</v>
      </c>
      <c r="BO19" s="32">
        <v>1824</v>
      </c>
      <c r="BP19" s="65">
        <v>6</v>
      </c>
      <c r="BQ19" s="32">
        <v>5.5</v>
      </c>
      <c r="BR19" s="32">
        <v>5.4</v>
      </c>
      <c r="BS19" s="32">
        <v>0.14000000000000001</v>
      </c>
      <c r="BT19" s="32"/>
      <c r="BU19" s="32" t="s">
        <v>262</v>
      </c>
    </row>
    <row r="20" spans="1:73" ht="12.75" customHeight="1" x14ac:dyDescent="0.2">
      <c r="A20" s="40">
        <v>15</v>
      </c>
      <c r="B20" s="40" t="s">
        <v>103</v>
      </c>
      <c r="C20" s="40">
        <v>15</v>
      </c>
      <c r="D20" s="40" t="s">
        <v>339</v>
      </c>
      <c r="E20" s="40">
        <v>3</v>
      </c>
      <c r="F20" s="40" t="s">
        <v>458</v>
      </c>
      <c r="G20" s="40" t="s">
        <v>459</v>
      </c>
      <c r="H20" s="40" t="s">
        <v>460</v>
      </c>
      <c r="I20" s="40" t="s">
        <v>461</v>
      </c>
      <c r="J20" s="40" t="s">
        <v>462</v>
      </c>
      <c r="K20" s="62" t="str">
        <f t="shared" si="9"/>
        <v>30.97</v>
      </c>
      <c r="L20" s="62">
        <v>30.973761998000001</v>
      </c>
      <c r="M20" s="62">
        <v>44.1</v>
      </c>
      <c r="N20" s="62">
        <v>280</v>
      </c>
      <c r="O20" s="31" t="s">
        <v>132</v>
      </c>
      <c r="P20" s="62">
        <v>1.82</v>
      </c>
      <c r="Q20">
        <v>2.19</v>
      </c>
      <c r="R20">
        <v>10.486700000000001</v>
      </c>
      <c r="S20">
        <v>19.725000000000001</v>
      </c>
      <c r="T20">
        <v>30.18</v>
      </c>
      <c r="U20" s="62">
        <f t="shared" ref="U20:W20" si="23">IF(COUNT(R20)=1,ROUND(R20*96.48538,0),"")</f>
        <v>1012</v>
      </c>
      <c r="V20" s="62">
        <f t="shared" si="23"/>
        <v>1903</v>
      </c>
      <c r="W20" s="62">
        <f t="shared" si="23"/>
        <v>2912</v>
      </c>
      <c r="X20" s="63">
        <v>0.75</v>
      </c>
      <c r="Y20" s="62">
        <f t="shared" si="2"/>
        <v>72</v>
      </c>
      <c r="Z20" s="64" t="s">
        <v>345</v>
      </c>
      <c r="AA20" s="64" t="s">
        <v>345</v>
      </c>
      <c r="AB20" t="str">
        <f t="shared" si="21"/>
        <v>[Ne] 3s2 3p3</v>
      </c>
      <c r="AC20" t="str">
        <f t="shared" si="4"/>
        <v>[Ne] 3s2 3p3</v>
      </c>
      <c r="AD20" s="57">
        <v>1.23</v>
      </c>
      <c r="AE20" s="57">
        <v>0.17</v>
      </c>
      <c r="AF20" s="57">
        <v>1.06</v>
      </c>
      <c r="AG20" s="32"/>
      <c r="AH20" s="32"/>
      <c r="AI20" s="32">
        <v>110</v>
      </c>
      <c r="AJ20" s="32"/>
      <c r="AK20" s="32"/>
      <c r="AL20" s="32">
        <v>58</v>
      </c>
      <c r="AM20" s="57">
        <v>17</v>
      </c>
      <c r="AN20" s="57" t="s">
        <v>463</v>
      </c>
      <c r="AO20" s="57" t="s">
        <v>464</v>
      </c>
      <c r="AP20" s="57">
        <v>1.0000000000000001E-17</v>
      </c>
      <c r="AQ20" s="57">
        <v>0.77</v>
      </c>
      <c r="AR20" s="57">
        <v>0.65700000000000003</v>
      </c>
      <c r="AS20" s="57">
        <v>12.129</v>
      </c>
      <c r="AT20" s="57">
        <v>0.23499999999999999</v>
      </c>
      <c r="AU20">
        <v>1050</v>
      </c>
      <c r="AV20">
        <v>0.06</v>
      </c>
      <c r="AW20">
        <v>1.1000000000000001</v>
      </c>
      <c r="AX20" s="34" t="s">
        <v>465</v>
      </c>
      <c r="AY20" s="32" t="s">
        <v>466</v>
      </c>
      <c r="AZ20" s="32" t="s">
        <v>467</v>
      </c>
      <c r="BA20" s="32" t="s">
        <v>468</v>
      </c>
      <c r="BB20" s="32" t="s">
        <v>469</v>
      </c>
      <c r="BC20" s="32">
        <v>0.5</v>
      </c>
      <c r="BD20" s="32" t="s">
        <v>470</v>
      </c>
      <c r="BE20" s="32" t="s">
        <v>471</v>
      </c>
      <c r="BF20" s="32" t="s">
        <v>245</v>
      </c>
      <c r="BG20" s="32" t="s">
        <v>245</v>
      </c>
      <c r="BH20" s="32" t="s">
        <v>472</v>
      </c>
      <c r="BI20" s="32" t="s">
        <v>473</v>
      </c>
      <c r="BJ20" s="32" t="s">
        <v>474</v>
      </c>
      <c r="BK20" s="32" t="s">
        <v>475</v>
      </c>
      <c r="BL20" s="32" t="s">
        <v>476</v>
      </c>
      <c r="BM20" s="32">
        <v>3.6</v>
      </c>
      <c r="BN20" s="32">
        <v>315</v>
      </c>
      <c r="BO20" s="32">
        <v>1669</v>
      </c>
      <c r="BP20" s="65">
        <v>4.0170333392987798</v>
      </c>
      <c r="BQ20" s="32">
        <v>3</v>
      </c>
      <c r="BR20" s="32">
        <v>4</v>
      </c>
      <c r="BS20" s="32"/>
      <c r="BT20" s="32" t="s">
        <v>301</v>
      </c>
      <c r="BU20" s="32" t="s">
        <v>262</v>
      </c>
    </row>
    <row r="21" spans="1:73" ht="12.75" customHeight="1" x14ac:dyDescent="0.2">
      <c r="A21" s="40">
        <v>16</v>
      </c>
      <c r="B21" s="40" t="s">
        <v>477</v>
      </c>
      <c r="C21" s="40">
        <v>16</v>
      </c>
      <c r="D21" s="40" t="s">
        <v>354</v>
      </c>
      <c r="E21" s="40">
        <v>3</v>
      </c>
      <c r="F21" s="40" t="s">
        <v>478</v>
      </c>
      <c r="G21" s="40" t="s">
        <v>479</v>
      </c>
      <c r="H21" s="40" t="s">
        <v>480</v>
      </c>
      <c r="I21" s="40" t="s">
        <v>481</v>
      </c>
      <c r="J21" s="40" t="s">
        <v>482</v>
      </c>
      <c r="K21" s="62" t="str">
        <f t="shared" si="9"/>
        <v>32.07</v>
      </c>
      <c r="L21" s="62">
        <f>AVERAGE(32.059,32.076)</f>
        <v>32.067499999999995</v>
      </c>
      <c r="M21" s="62">
        <v>112.8</v>
      </c>
      <c r="N21" s="62">
        <v>444.7</v>
      </c>
      <c r="O21" s="31" t="s">
        <v>132</v>
      </c>
      <c r="P21" s="62">
        <v>2.0699999999999998</v>
      </c>
      <c r="Q21">
        <v>2.58</v>
      </c>
      <c r="R21">
        <v>10.36</v>
      </c>
      <c r="S21">
        <v>23.33</v>
      </c>
      <c r="T21">
        <v>34.83</v>
      </c>
      <c r="U21" s="62">
        <f t="shared" ref="U21:W21" si="24">IF(COUNT(R21)=1,ROUND(R21*96.48538,0),"")</f>
        <v>1000</v>
      </c>
      <c r="V21" s="62">
        <f t="shared" si="24"/>
        <v>2251</v>
      </c>
      <c r="W21" s="62">
        <f t="shared" si="24"/>
        <v>3361</v>
      </c>
      <c r="X21" s="63">
        <v>2.08</v>
      </c>
      <c r="Y21" s="62">
        <f t="shared" si="2"/>
        <v>201</v>
      </c>
      <c r="Z21" s="64" t="s">
        <v>360</v>
      </c>
      <c r="AA21" s="64" t="s">
        <v>360</v>
      </c>
      <c r="AB21" t="str">
        <f t="shared" si="21"/>
        <v>[Ne] 3s2 3p4</v>
      </c>
      <c r="AC21" t="str">
        <f t="shared" si="4"/>
        <v>[Ne] 3s2 3p4</v>
      </c>
      <c r="AD21" s="57">
        <v>1.0900000000000001</v>
      </c>
      <c r="AE21" s="57">
        <v>0.28999999999999998</v>
      </c>
      <c r="AF21" s="57">
        <v>1.02</v>
      </c>
      <c r="AG21" s="32">
        <v>170</v>
      </c>
      <c r="AH21" s="32"/>
      <c r="AI21" s="32">
        <v>103</v>
      </c>
      <c r="AJ21" s="32"/>
      <c r="AK21" s="32"/>
      <c r="AL21" s="32"/>
      <c r="AM21" s="57">
        <v>15.5</v>
      </c>
      <c r="AN21" s="57" t="s">
        <v>483</v>
      </c>
      <c r="AO21" s="57" t="s">
        <v>484</v>
      </c>
      <c r="AP21" s="57">
        <v>4.9999999999999998E-24</v>
      </c>
      <c r="AQ21" s="57">
        <v>0.71</v>
      </c>
      <c r="AR21" s="57">
        <v>1.7175</v>
      </c>
      <c r="AS21" s="57" t="s">
        <v>238</v>
      </c>
      <c r="AT21" s="57">
        <v>0.26900000000000002</v>
      </c>
      <c r="AU21">
        <v>350</v>
      </c>
      <c r="AV21">
        <v>905</v>
      </c>
      <c r="AW21">
        <v>0.2</v>
      </c>
      <c r="AX21" s="34" t="s">
        <v>485</v>
      </c>
      <c r="AY21" s="32" t="s">
        <v>486</v>
      </c>
      <c r="AZ21" s="32" t="s">
        <v>487</v>
      </c>
      <c r="BA21" s="32" t="s">
        <v>488</v>
      </c>
      <c r="BB21" s="32" t="s">
        <v>489</v>
      </c>
      <c r="BC21" s="32">
        <v>2</v>
      </c>
      <c r="BD21" s="32" t="s">
        <v>490</v>
      </c>
      <c r="BE21" s="32" t="s">
        <v>491</v>
      </c>
      <c r="BF21" s="32" t="s">
        <v>245</v>
      </c>
      <c r="BG21" s="32" t="s">
        <v>245</v>
      </c>
      <c r="BH21" s="32" t="s">
        <v>492</v>
      </c>
      <c r="BI21" s="32" t="s">
        <v>245</v>
      </c>
      <c r="BJ21" s="32" t="s">
        <v>493</v>
      </c>
      <c r="BK21" s="32" t="s">
        <v>494</v>
      </c>
      <c r="BL21" s="32" t="s">
        <v>495</v>
      </c>
      <c r="BM21" s="32">
        <v>2.9</v>
      </c>
      <c r="BN21" s="32">
        <v>279</v>
      </c>
      <c r="BO21" s="32"/>
      <c r="BP21" s="65">
        <v>5.7118072290411908</v>
      </c>
      <c r="BQ21" s="32">
        <v>2.4</v>
      </c>
      <c r="BR21" s="32">
        <v>24</v>
      </c>
      <c r="BS21" s="32"/>
      <c r="BT21" s="32"/>
      <c r="BU21" s="32"/>
    </row>
    <row r="22" spans="1:73" ht="12.75" customHeight="1" x14ac:dyDescent="0.2">
      <c r="A22" s="40">
        <v>17</v>
      </c>
      <c r="B22" s="40" t="s">
        <v>496</v>
      </c>
      <c r="C22" s="40">
        <v>17</v>
      </c>
      <c r="D22" s="40" t="s">
        <v>367</v>
      </c>
      <c r="E22" s="40">
        <v>3</v>
      </c>
      <c r="F22" s="40" t="s">
        <v>497</v>
      </c>
      <c r="G22" s="40" t="s">
        <v>498</v>
      </c>
      <c r="H22" s="40" t="s">
        <v>499</v>
      </c>
      <c r="I22" s="40" t="s">
        <v>500</v>
      </c>
      <c r="J22" s="40" t="s">
        <v>500</v>
      </c>
      <c r="K22" s="62" t="str">
        <f t="shared" si="9"/>
        <v>35.45</v>
      </c>
      <c r="L22" s="62">
        <f>AVERAGE(35.446,35.457)</f>
        <v>35.451499999999996</v>
      </c>
      <c r="M22" s="62">
        <v>-101</v>
      </c>
      <c r="N22" s="62">
        <v>-34.6</v>
      </c>
      <c r="O22" s="31" t="s">
        <v>233</v>
      </c>
      <c r="P22" s="62">
        <v>3.2100000000000002E-3</v>
      </c>
      <c r="Q22">
        <v>3.16</v>
      </c>
      <c r="R22">
        <v>12.967599999999999</v>
      </c>
      <c r="S22">
        <v>23.81</v>
      </c>
      <c r="T22">
        <v>39.610999999999997</v>
      </c>
      <c r="U22" s="62">
        <f t="shared" ref="U22:W22" si="25">IF(COUNT(R22)=1,ROUND(R22*96.48538,0),"")</f>
        <v>1251</v>
      </c>
      <c r="V22" s="62">
        <f t="shared" si="25"/>
        <v>2297</v>
      </c>
      <c r="W22" s="62">
        <f t="shared" si="25"/>
        <v>3822</v>
      </c>
      <c r="X22" s="63">
        <v>3.61</v>
      </c>
      <c r="Y22" s="62">
        <f t="shared" si="2"/>
        <v>348</v>
      </c>
      <c r="Z22" s="64" t="s">
        <v>373</v>
      </c>
      <c r="AA22" s="64" t="s">
        <v>373</v>
      </c>
      <c r="AB22" t="str">
        <f t="shared" si="21"/>
        <v>[Ne] 3s2 3p5</v>
      </c>
      <c r="AC22" t="str">
        <f t="shared" si="4"/>
        <v>[Ne] 3s2 3p5</v>
      </c>
      <c r="AD22" s="57">
        <v>0.97</v>
      </c>
      <c r="AE22" s="57">
        <v>1.81</v>
      </c>
      <c r="AF22" s="57">
        <v>0.99</v>
      </c>
      <c r="AG22" s="32"/>
      <c r="AH22" s="32">
        <v>167</v>
      </c>
      <c r="AI22" s="32">
        <v>100</v>
      </c>
      <c r="AJ22" s="32"/>
      <c r="AK22" s="32"/>
      <c r="AL22" s="32"/>
      <c r="AM22" s="57">
        <v>16.899999999999999</v>
      </c>
      <c r="AN22" s="57" t="s">
        <v>483</v>
      </c>
      <c r="AO22" s="57" t="s">
        <v>501</v>
      </c>
      <c r="AP22" s="57" t="s">
        <v>238</v>
      </c>
      <c r="AQ22" s="57">
        <v>0.48</v>
      </c>
      <c r="AR22" s="57">
        <v>3.23</v>
      </c>
      <c r="AS22" s="57">
        <v>10.199999999999999</v>
      </c>
      <c r="AT22" s="57">
        <v>8.8999999999999999E-3</v>
      </c>
      <c r="AU22">
        <v>145</v>
      </c>
      <c r="AV22">
        <v>19400</v>
      </c>
      <c r="AW22">
        <v>0.12</v>
      </c>
      <c r="AX22" s="34"/>
      <c r="AY22" s="32" t="s">
        <v>502</v>
      </c>
      <c r="AZ22" s="32" t="s">
        <v>503</v>
      </c>
      <c r="BA22" s="32" t="s">
        <v>504</v>
      </c>
      <c r="BB22" s="32" t="s">
        <v>505</v>
      </c>
      <c r="BC22" s="32"/>
      <c r="BD22" s="32" t="s">
        <v>506</v>
      </c>
      <c r="BE22" s="32" t="s">
        <v>245</v>
      </c>
      <c r="BF22" s="32" t="s">
        <v>507</v>
      </c>
      <c r="BG22" s="32" t="s">
        <v>508</v>
      </c>
      <c r="BH22" s="32" t="s">
        <v>509</v>
      </c>
      <c r="BI22" s="32" t="s">
        <v>510</v>
      </c>
      <c r="BJ22" s="32" t="s">
        <v>248</v>
      </c>
      <c r="BK22" s="32" t="s">
        <v>366</v>
      </c>
      <c r="BL22" s="32" t="s">
        <v>511</v>
      </c>
      <c r="BM22" s="32">
        <v>2.2000000000000002</v>
      </c>
      <c r="BN22" s="32">
        <v>121</v>
      </c>
      <c r="BO22" s="32">
        <v>1774</v>
      </c>
      <c r="BP22" s="65">
        <v>3.7193312869837261</v>
      </c>
      <c r="BQ22" s="32">
        <v>2.1</v>
      </c>
      <c r="BR22" s="32">
        <v>0.15</v>
      </c>
      <c r="BS22" s="32"/>
      <c r="BT22" s="32" t="s">
        <v>301</v>
      </c>
      <c r="BU22" s="32" t="s">
        <v>262</v>
      </c>
    </row>
    <row r="23" spans="1:73" ht="12.75" customHeight="1" x14ac:dyDescent="0.2">
      <c r="A23" s="40">
        <v>18</v>
      </c>
      <c r="B23" s="40" t="s">
        <v>512</v>
      </c>
      <c r="C23" s="40">
        <v>18</v>
      </c>
      <c r="D23" s="40" t="s">
        <v>250</v>
      </c>
      <c r="E23" s="40">
        <v>3</v>
      </c>
      <c r="F23" s="40" t="s">
        <v>513</v>
      </c>
      <c r="G23" s="40" t="s">
        <v>514</v>
      </c>
      <c r="H23" s="40" t="s">
        <v>513</v>
      </c>
      <c r="I23" s="40" t="s">
        <v>515</v>
      </c>
      <c r="J23" s="40" t="s">
        <v>516</v>
      </c>
      <c r="K23" s="62" t="str">
        <f t="shared" si="9"/>
        <v>39.95</v>
      </c>
      <c r="L23" s="62">
        <v>39.948</v>
      </c>
      <c r="M23" s="62">
        <v>-189.2</v>
      </c>
      <c r="N23" s="62">
        <v>-185.7</v>
      </c>
      <c r="O23" s="31" t="s">
        <v>233</v>
      </c>
      <c r="P23" s="62">
        <v>1.7799999999999999E-3</v>
      </c>
      <c r="R23">
        <v>15.759600000000001</v>
      </c>
      <c r="S23">
        <v>27.629000000000001</v>
      </c>
      <c r="T23">
        <v>40.74</v>
      </c>
      <c r="U23" s="62">
        <f t="shared" ref="U23:W23" si="26">IF(COUNT(R23)=1,ROUND(R23*96.48538,0),"")</f>
        <v>1521</v>
      </c>
      <c r="V23" s="62">
        <f t="shared" si="26"/>
        <v>2666</v>
      </c>
      <c r="W23" s="62">
        <f t="shared" si="26"/>
        <v>3931</v>
      </c>
      <c r="X23" s="63" t="s">
        <v>256</v>
      </c>
      <c r="Y23" s="63" t="str">
        <f t="shared" si="2"/>
        <v>&lt;0</v>
      </c>
      <c r="Z23" s="64" t="s">
        <v>257</v>
      </c>
      <c r="AA23" s="64"/>
      <c r="AB23" t="str">
        <f t="shared" si="21"/>
        <v>[Ne] 3s2 3p6</v>
      </c>
      <c r="AC23" t="str">
        <f t="shared" si="4"/>
        <v>[Ne] 3s2 3p6</v>
      </c>
      <c r="AD23" s="57">
        <v>0.88</v>
      </c>
      <c r="AE23" s="57" t="s">
        <v>238</v>
      </c>
      <c r="AF23" s="57">
        <v>0.98</v>
      </c>
      <c r="AG23" s="32"/>
      <c r="AH23" s="32"/>
      <c r="AI23" s="32">
        <v>98</v>
      </c>
      <c r="AJ23" s="32"/>
      <c r="AK23" s="32"/>
      <c r="AL23" s="32"/>
      <c r="AM23" s="57">
        <v>23.9</v>
      </c>
      <c r="AN23" s="57" t="s">
        <v>390</v>
      </c>
      <c r="AO23" s="57" t="s">
        <v>517</v>
      </c>
      <c r="AP23" s="57" t="s">
        <v>238</v>
      </c>
      <c r="AQ23" s="57">
        <v>0.52</v>
      </c>
      <c r="AR23" s="57">
        <v>1.1879999999999999</v>
      </c>
      <c r="AS23" s="57">
        <v>6.4470000000000001</v>
      </c>
      <c r="AT23" s="57">
        <v>1.772E-2</v>
      </c>
      <c r="AU23">
        <v>3.5</v>
      </c>
      <c r="AV23">
        <v>0.45</v>
      </c>
      <c r="AX23" s="34"/>
      <c r="AY23" s="32" t="s">
        <v>347</v>
      </c>
      <c r="AZ23" s="32" t="s">
        <v>240</v>
      </c>
      <c r="BA23" s="32" t="s">
        <v>518</v>
      </c>
      <c r="BB23" s="32" t="s">
        <v>392</v>
      </c>
      <c r="BC23" s="32"/>
      <c r="BD23" s="32" t="s">
        <v>519</v>
      </c>
      <c r="BE23" s="32" t="s">
        <v>245</v>
      </c>
      <c r="BF23" s="32" t="s">
        <v>245</v>
      </c>
      <c r="BG23" s="32" t="s">
        <v>245</v>
      </c>
      <c r="BH23" s="32" t="s">
        <v>245</v>
      </c>
      <c r="BI23" s="32" t="s">
        <v>245</v>
      </c>
      <c r="BJ23" s="32" t="s">
        <v>245</v>
      </c>
      <c r="BK23" s="32" t="s">
        <v>245</v>
      </c>
      <c r="BL23" s="32" t="s">
        <v>245</v>
      </c>
      <c r="BM23" s="32">
        <v>1.5860000000000001</v>
      </c>
      <c r="BN23" s="32">
        <v>0</v>
      </c>
      <c r="BO23" s="32">
        <v>1894</v>
      </c>
      <c r="BP23" s="65">
        <v>5.0043213737826422</v>
      </c>
      <c r="BQ23" s="32">
        <v>0.5</v>
      </c>
      <c r="BR23" s="32">
        <v>0.5</v>
      </c>
      <c r="BS23" s="32"/>
      <c r="BT23" s="32" t="s">
        <v>262</v>
      </c>
      <c r="BU23" s="32" t="s">
        <v>262</v>
      </c>
    </row>
    <row r="24" spans="1:73" ht="12.75" customHeight="1" x14ac:dyDescent="0.2">
      <c r="A24" s="40">
        <v>19</v>
      </c>
      <c r="B24" s="40" t="s">
        <v>13</v>
      </c>
      <c r="C24" s="40">
        <v>1</v>
      </c>
      <c r="D24" s="40" t="s">
        <v>227</v>
      </c>
      <c r="E24" s="40">
        <v>4</v>
      </c>
      <c r="F24" s="40" t="s">
        <v>520</v>
      </c>
      <c r="G24" s="40" t="s">
        <v>521</v>
      </c>
      <c r="H24" s="40" t="s">
        <v>520</v>
      </c>
      <c r="I24" s="40" t="s">
        <v>522</v>
      </c>
      <c r="J24" s="40" t="s">
        <v>523</v>
      </c>
      <c r="K24" s="62" t="str">
        <f t="shared" si="9"/>
        <v>39.10</v>
      </c>
      <c r="L24" s="62">
        <v>39.098300000000002</v>
      </c>
      <c r="M24" s="62">
        <v>63.25</v>
      </c>
      <c r="N24" s="62">
        <v>760</v>
      </c>
      <c r="O24" s="31" t="s">
        <v>132</v>
      </c>
      <c r="P24" s="62">
        <v>0.86</v>
      </c>
      <c r="Q24">
        <v>0.82</v>
      </c>
      <c r="R24">
        <v>4.3407</v>
      </c>
      <c r="S24">
        <v>31.625</v>
      </c>
      <c r="T24">
        <v>45.72</v>
      </c>
      <c r="U24" s="62">
        <f t="shared" ref="U24:W24" si="27">IF(COUNT(R24)=1,ROUND(R24*96.48538,0),"")</f>
        <v>419</v>
      </c>
      <c r="V24" s="62">
        <f t="shared" si="27"/>
        <v>3051</v>
      </c>
      <c r="W24" s="62">
        <f t="shared" si="27"/>
        <v>4411</v>
      </c>
      <c r="X24" s="63">
        <v>0.5</v>
      </c>
      <c r="Y24" s="62">
        <f t="shared" si="2"/>
        <v>48</v>
      </c>
      <c r="Z24" s="64" t="s">
        <v>267</v>
      </c>
      <c r="AA24" s="64" t="s">
        <v>267</v>
      </c>
      <c r="AB24" t="str">
        <f t="shared" ref="AB24:AB25" si="28">CONCATENATE("[",B$23,"] ",E24,"s",MIN(A24-A$23,2))</f>
        <v>[Ar] 4s1</v>
      </c>
      <c r="AC24" t="str">
        <f t="shared" si="4"/>
        <v>[Ar] 4s1</v>
      </c>
      <c r="AD24" s="57">
        <v>2.77</v>
      </c>
      <c r="AE24" s="57">
        <v>1.51</v>
      </c>
      <c r="AF24" s="57">
        <v>2.0299999999999998</v>
      </c>
      <c r="AG24" s="32"/>
      <c r="AH24" s="32"/>
      <c r="AI24" s="32">
        <v>227</v>
      </c>
      <c r="AJ24" s="32">
        <v>152</v>
      </c>
      <c r="AK24" s="32"/>
      <c r="AL24" s="32"/>
      <c r="AM24" s="57">
        <v>45.46</v>
      </c>
      <c r="AN24" s="57" t="s">
        <v>268</v>
      </c>
      <c r="AO24" s="57" t="s">
        <v>524</v>
      </c>
      <c r="AP24" s="57">
        <v>0.13900000000000001</v>
      </c>
      <c r="AQ24" s="57">
        <v>0.75</v>
      </c>
      <c r="AR24" s="57">
        <v>2.3340000000000001</v>
      </c>
      <c r="AS24" s="57">
        <v>79.87</v>
      </c>
      <c r="AT24" s="57">
        <v>102.4</v>
      </c>
      <c r="AU24">
        <v>20900</v>
      </c>
      <c r="AV24">
        <v>399</v>
      </c>
      <c r="AW24">
        <v>0.2</v>
      </c>
      <c r="AX24" s="34"/>
      <c r="AY24" s="32" t="s">
        <v>525</v>
      </c>
      <c r="AZ24" s="32" t="s">
        <v>526</v>
      </c>
      <c r="BA24" s="32" t="s">
        <v>400</v>
      </c>
      <c r="BB24" s="32" t="s">
        <v>273</v>
      </c>
      <c r="BC24" s="32">
        <v>0.5</v>
      </c>
      <c r="BD24" s="32" t="s">
        <v>527</v>
      </c>
      <c r="BE24" s="32" t="s">
        <v>528</v>
      </c>
      <c r="BF24" s="32" t="s">
        <v>529</v>
      </c>
      <c r="BG24" s="32" t="s">
        <v>530</v>
      </c>
      <c r="BH24" s="32" t="s">
        <v>531</v>
      </c>
      <c r="BI24" s="32" t="s">
        <v>529</v>
      </c>
      <c r="BJ24" s="32" t="s">
        <v>532</v>
      </c>
      <c r="BK24" s="32" t="s">
        <v>533</v>
      </c>
      <c r="BL24" s="32" t="s">
        <v>534</v>
      </c>
      <c r="BM24" s="32">
        <v>43.4</v>
      </c>
      <c r="BN24" s="32">
        <v>90</v>
      </c>
      <c r="BO24" s="32">
        <v>1807</v>
      </c>
      <c r="BP24" s="65">
        <v>3.5763413502057921</v>
      </c>
      <c r="BQ24" s="32">
        <v>4.3</v>
      </c>
      <c r="BR24" s="32">
        <v>85</v>
      </c>
      <c r="BS24" s="32"/>
      <c r="BT24" s="32"/>
      <c r="BU24" s="32"/>
    </row>
    <row r="25" spans="1:73" ht="12.75" customHeight="1" x14ac:dyDescent="0.2">
      <c r="A25" s="40">
        <v>20</v>
      </c>
      <c r="B25" s="40" t="s">
        <v>535</v>
      </c>
      <c r="C25" s="40">
        <v>2</v>
      </c>
      <c r="D25" s="40" t="s">
        <v>283</v>
      </c>
      <c r="E25" s="40">
        <v>4</v>
      </c>
      <c r="F25" s="40" t="s">
        <v>536</v>
      </c>
      <c r="G25" s="40" t="s">
        <v>537</v>
      </c>
      <c r="H25" s="40" t="s">
        <v>536</v>
      </c>
      <c r="I25" s="40" t="s">
        <v>538</v>
      </c>
      <c r="J25" s="40" t="s">
        <v>538</v>
      </c>
      <c r="K25" s="62" t="str">
        <f t="shared" si="9"/>
        <v>40.08</v>
      </c>
      <c r="L25" s="62">
        <v>40.078000000000003</v>
      </c>
      <c r="M25" s="62">
        <v>839</v>
      </c>
      <c r="N25" s="62">
        <v>1484</v>
      </c>
      <c r="O25" s="31" t="s">
        <v>132</v>
      </c>
      <c r="P25" s="62">
        <v>1.55</v>
      </c>
      <c r="Q25">
        <v>1</v>
      </c>
      <c r="R25">
        <v>6.1132</v>
      </c>
      <c r="S25">
        <v>11.871</v>
      </c>
      <c r="T25">
        <v>50.908000000000001</v>
      </c>
      <c r="U25" s="62">
        <f t="shared" ref="U25:W25" si="29">IF(COUNT(R25)=1,ROUND(R25*96.48538,0),"")</f>
        <v>590</v>
      </c>
      <c r="V25" s="62">
        <f t="shared" si="29"/>
        <v>1145</v>
      </c>
      <c r="W25" s="62">
        <f t="shared" si="29"/>
        <v>4912</v>
      </c>
      <c r="X25" s="63">
        <v>0.04</v>
      </c>
      <c r="Y25" s="62">
        <f t="shared" si="2"/>
        <v>4</v>
      </c>
      <c r="Z25" s="64" t="s">
        <v>289</v>
      </c>
      <c r="AA25" s="64" t="s">
        <v>289</v>
      </c>
      <c r="AB25" t="str">
        <f t="shared" si="28"/>
        <v>[Ar] 4s2</v>
      </c>
      <c r="AC25" t="str">
        <f t="shared" si="4"/>
        <v>[Ar] 4s2</v>
      </c>
      <c r="AD25" s="57">
        <v>2.23</v>
      </c>
      <c r="AE25" s="57">
        <v>1</v>
      </c>
      <c r="AF25" s="57">
        <v>1.74</v>
      </c>
      <c r="AG25" s="32"/>
      <c r="AH25" s="32"/>
      <c r="AI25" s="32">
        <v>197</v>
      </c>
      <c r="AJ25" s="32"/>
      <c r="AK25" s="32">
        <v>114</v>
      </c>
      <c r="AL25" s="32"/>
      <c r="AM25" s="57">
        <v>25.9</v>
      </c>
      <c r="AN25" s="57" t="s">
        <v>390</v>
      </c>
      <c r="AO25" s="57" t="s">
        <v>539</v>
      </c>
      <c r="AP25" s="57">
        <v>0.29799999999999999</v>
      </c>
      <c r="AQ25" s="57">
        <v>0.63</v>
      </c>
      <c r="AR25" s="57">
        <v>8.5399999999999991</v>
      </c>
      <c r="AS25" s="57">
        <v>153.30000000000001</v>
      </c>
      <c r="AT25" s="57">
        <v>200</v>
      </c>
      <c r="AU25">
        <v>41500</v>
      </c>
      <c r="AV25">
        <v>412</v>
      </c>
      <c r="AW25">
        <v>1.4</v>
      </c>
      <c r="AX25" s="34"/>
      <c r="AY25" s="32" t="s">
        <v>540</v>
      </c>
      <c r="AZ25" s="32" t="s">
        <v>526</v>
      </c>
      <c r="BA25" s="32" t="s">
        <v>416</v>
      </c>
      <c r="BB25" s="32" t="s">
        <v>242</v>
      </c>
      <c r="BC25" s="32">
        <v>1.5</v>
      </c>
      <c r="BD25" s="32" t="s">
        <v>541</v>
      </c>
      <c r="BE25" s="32" t="s">
        <v>542</v>
      </c>
      <c r="BF25" s="32" t="s">
        <v>543</v>
      </c>
      <c r="BG25" s="32" t="s">
        <v>544</v>
      </c>
      <c r="BH25" s="32" t="s">
        <v>545</v>
      </c>
      <c r="BI25" s="32" t="s">
        <v>245</v>
      </c>
      <c r="BJ25" s="32" t="s">
        <v>546</v>
      </c>
      <c r="BK25" s="32" t="s">
        <v>547</v>
      </c>
      <c r="BL25" s="32" t="s">
        <v>548</v>
      </c>
      <c r="BM25" s="32">
        <v>22.8</v>
      </c>
      <c r="BN25" s="32">
        <v>178</v>
      </c>
      <c r="BO25" s="32">
        <v>1808</v>
      </c>
      <c r="BP25" s="65">
        <v>4.786041210242554</v>
      </c>
      <c r="BQ25" s="32">
        <v>4.6500000000000004</v>
      </c>
      <c r="BR25" s="32">
        <v>11</v>
      </c>
      <c r="BS25" s="32"/>
      <c r="BT25" s="32"/>
      <c r="BU25" s="32"/>
    </row>
    <row r="26" spans="1:73" ht="12.75" customHeight="1" x14ac:dyDescent="0.2">
      <c r="A26" s="40">
        <v>21</v>
      </c>
      <c r="B26" s="40" t="s">
        <v>549</v>
      </c>
      <c r="C26" s="40">
        <v>3</v>
      </c>
      <c r="D26" s="40" t="s">
        <v>550</v>
      </c>
      <c r="E26" s="40">
        <v>4</v>
      </c>
      <c r="F26" s="40" t="s">
        <v>551</v>
      </c>
      <c r="G26" s="40" t="s">
        <v>552</v>
      </c>
      <c r="H26" s="40" t="s">
        <v>551</v>
      </c>
      <c r="I26" s="40" t="s">
        <v>553</v>
      </c>
      <c r="J26" s="40" t="s">
        <v>554</v>
      </c>
      <c r="K26" s="62" t="str">
        <f t="shared" si="9"/>
        <v>44.96</v>
      </c>
      <c r="L26" s="62">
        <v>44.955908000000001</v>
      </c>
      <c r="M26" s="62">
        <v>1541</v>
      </c>
      <c r="N26" s="62">
        <v>2832</v>
      </c>
      <c r="O26" s="31" t="s">
        <v>132</v>
      </c>
      <c r="P26" s="62">
        <v>2.99</v>
      </c>
      <c r="Q26">
        <v>1.36</v>
      </c>
      <c r="R26">
        <v>6.5613999999999999</v>
      </c>
      <c r="S26">
        <v>12.8</v>
      </c>
      <c r="T26">
        <v>24.76</v>
      </c>
      <c r="U26" s="62">
        <f t="shared" ref="U26:W26" si="30">IF(COUNT(R26)=1,ROUND(R26*96.48538,0),"")</f>
        <v>633</v>
      </c>
      <c r="V26" s="62">
        <f t="shared" si="30"/>
        <v>1235</v>
      </c>
      <c r="W26" s="62">
        <f t="shared" si="30"/>
        <v>2389</v>
      </c>
      <c r="X26" s="63">
        <v>0.19</v>
      </c>
      <c r="Y26" s="62">
        <f t="shared" si="2"/>
        <v>18</v>
      </c>
      <c r="Z26" s="64" t="s">
        <v>307</v>
      </c>
      <c r="AA26" s="64" t="s">
        <v>307</v>
      </c>
      <c r="AB26" t="str">
        <f t="shared" ref="AB26:AB35" si="31">CONCATENATE(AB$25," ",E26-1,"d",MIN(A26-A$25,10))</f>
        <v>[Ar] 4s2 3d1</v>
      </c>
      <c r="AC26" t="str">
        <f t="shared" si="4"/>
        <v>[Ar] 4s2 3d1</v>
      </c>
      <c r="AD26" s="57">
        <v>2.09</v>
      </c>
      <c r="AE26" s="57">
        <v>0.75</v>
      </c>
      <c r="AF26" s="57">
        <v>1.44</v>
      </c>
      <c r="AG26" s="32"/>
      <c r="AH26" s="32"/>
      <c r="AI26" s="32">
        <v>162</v>
      </c>
      <c r="AJ26" s="32"/>
      <c r="AK26" s="32"/>
      <c r="AL26" s="32">
        <v>88.5</v>
      </c>
      <c r="AM26" s="57">
        <v>15</v>
      </c>
      <c r="AN26" s="57" t="s">
        <v>236</v>
      </c>
      <c r="AO26" s="57" t="s">
        <v>555</v>
      </c>
      <c r="AP26" s="57">
        <v>1.77E-2</v>
      </c>
      <c r="AQ26" s="57">
        <v>0.6</v>
      </c>
      <c r="AR26" s="57">
        <v>14.1</v>
      </c>
      <c r="AS26" s="57">
        <v>314.2</v>
      </c>
      <c r="AT26" s="57">
        <v>15.8</v>
      </c>
      <c r="AU26">
        <v>22</v>
      </c>
      <c r="AV26">
        <v>5.9999999999999997E-7</v>
      </c>
      <c r="AX26" s="34"/>
      <c r="AY26" s="32" t="s">
        <v>556</v>
      </c>
      <c r="AZ26" s="32" t="s">
        <v>526</v>
      </c>
      <c r="BA26" s="32" t="s">
        <v>400</v>
      </c>
      <c r="BB26" s="32" t="s">
        <v>242</v>
      </c>
      <c r="BC26" s="32"/>
      <c r="BD26" s="32" t="s">
        <v>557</v>
      </c>
      <c r="BE26" s="32" t="s">
        <v>558</v>
      </c>
      <c r="BF26" s="32" t="s">
        <v>559</v>
      </c>
      <c r="BG26" s="32" t="s">
        <v>560</v>
      </c>
      <c r="BH26" s="32" t="s">
        <v>561</v>
      </c>
      <c r="BI26" s="32"/>
      <c r="BJ26" s="32" t="s">
        <v>562</v>
      </c>
      <c r="BK26" s="32" t="s">
        <v>563</v>
      </c>
      <c r="BL26" s="32" t="s">
        <v>564</v>
      </c>
      <c r="BM26" s="32">
        <v>17.8</v>
      </c>
      <c r="BN26" s="32">
        <v>378</v>
      </c>
      <c r="BO26" s="32">
        <v>1879</v>
      </c>
      <c r="BP26" s="65">
        <v>1.5340261060561351</v>
      </c>
      <c r="BQ26" s="32">
        <v>1.3</v>
      </c>
      <c r="BR26" s="32">
        <v>1400</v>
      </c>
      <c r="BS26" s="32"/>
      <c r="BT26" s="32"/>
      <c r="BU26" s="32"/>
    </row>
    <row r="27" spans="1:73" ht="12.75" customHeight="1" x14ac:dyDescent="0.2">
      <c r="A27" s="40">
        <v>22</v>
      </c>
      <c r="B27" s="40" t="s">
        <v>565</v>
      </c>
      <c r="C27" s="40">
        <v>4</v>
      </c>
      <c r="D27" s="40" t="s">
        <v>566</v>
      </c>
      <c r="E27" s="40">
        <v>4</v>
      </c>
      <c r="F27" s="40" t="s">
        <v>567</v>
      </c>
      <c r="G27" s="40" t="s">
        <v>568</v>
      </c>
      <c r="H27" s="40" t="s">
        <v>569</v>
      </c>
      <c r="I27" s="40" t="s">
        <v>570</v>
      </c>
      <c r="J27" s="40" t="s">
        <v>570</v>
      </c>
      <c r="K27" s="62" t="str">
        <f t="shared" si="9"/>
        <v>47.87</v>
      </c>
      <c r="L27" s="62">
        <v>47.866999999999997</v>
      </c>
      <c r="M27" s="62">
        <v>1660</v>
      </c>
      <c r="N27" s="62">
        <v>3287</v>
      </c>
      <c r="O27" s="31" t="s">
        <v>132</v>
      </c>
      <c r="P27" s="62">
        <v>4.54</v>
      </c>
      <c r="Q27">
        <v>1.54</v>
      </c>
      <c r="R27">
        <v>6.8281999999999998</v>
      </c>
      <c r="S27">
        <v>13.58</v>
      </c>
      <c r="T27">
        <v>27.491</v>
      </c>
      <c r="U27" s="62">
        <f t="shared" ref="U27:W27" si="32">IF(COUNT(R27)=1,ROUND(R27*96.48538,0),"")</f>
        <v>659</v>
      </c>
      <c r="V27" s="62">
        <f t="shared" si="32"/>
        <v>1310</v>
      </c>
      <c r="W27" s="62">
        <f t="shared" si="32"/>
        <v>2652</v>
      </c>
      <c r="X27" s="63">
        <v>0.08</v>
      </c>
      <c r="Y27" s="62">
        <f t="shared" si="2"/>
        <v>8</v>
      </c>
      <c r="Z27" s="64" t="s">
        <v>571</v>
      </c>
      <c r="AA27" s="64" t="s">
        <v>571</v>
      </c>
      <c r="AB27" t="str">
        <f t="shared" si="31"/>
        <v>[Ar] 4s2 3d2</v>
      </c>
      <c r="AC27" t="str">
        <f t="shared" si="4"/>
        <v>[Ar] 4s2 3d2</v>
      </c>
      <c r="AD27" s="57">
        <v>2</v>
      </c>
      <c r="AE27" s="57">
        <v>0.61</v>
      </c>
      <c r="AF27" s="57">
        <v>1.32</v>
      </c>
      <c r="AG27" s="32"/>
      <c r="AH27" s="32"/>
      <c r="AI27" s="32">
        <v>147</v>
      </c>
      <c r="AJ27" s="32"/>
      <c r="AK27" s="32">
        <v>100</v>
      </c>
      <c r="AL27" s="32">
        <v>81</v>
      </c>
      <c r="AM27" s="57">
        <v>10.64</v>
      </c>
      <c r="AN27" s="57" t="s">
        <v>236</v>
      </c>
      <c r="AO27" s="57" t="s">
        <v>572</v>
      </c>
      <c r="AP27" s="57">
        <v>2.3400000000000001E-2</v>
      </c>
      <c r="AQ27" s="57">
        <v>0.52</v>
      </c>
      <c r="AR27" s="57">
        <v>15.45</v>
      </c>
      <c r="AS27" s="57">
        <v>421</v>
      </c>
      <c r="AT27" s="57">
        <v>21.9</v>
      </c>
      <c r="AU27">
        <v>5650</v>
      </c>
      <c r="AV27">
        <v>1E-3</v>
      </c>
      <c r="AX27" s="34"/>
      <c r="AY27" s="32" t="s">
        <v>573</v>
      </c>
      <c r="AZ27" s="32" t="s">
        <v>574</v>
      </c>
      <c r="BA27" s="32" t="s">
        <v>575</v>
      </c>
      <c r="BB27" s="32" t="s">
        <v>242</v>
      </c>
      <c r="BC27" s="32"/>
      <c r="BD27" s="32" t="s">
        <v>576</v>
      </c>
      <c r="BE27" s="32" t="s">
        <v>577</v>
      </c>
      <c r="BF27" s="32" t="s">
        <v>245</v>
      </c>
      <c r="BG27" s="32" t="s">
        <v>245</v>
      </c>
      <c r="BH27" s="32" t="s">
        <v>437</v>
      </c>
      <c r="BI27" s="32" t="s">
        <v>245</v>
      </c>
      <c r="BJ27" s="32" t="s">
        <v>578</v>
      </c>
      <c r="BK27" s="32" t="s">
        <v>579</v>
      </c>
      <c r="BL27" s="32" t="s">
        <v>580</v>
      </c>
      <c r="BM27" s="32">
        <v>14.6</v>
      </c>
      <c r="BN27" s="32">
        <v>470</v>
      </c>
      <c r="BO27" s="32">
        <v>1791</v>
      </c>
      <c r="BP27" s="65">
        <v>3.3802112417116059</v>
      </c>
      <c r="BQ27" s="32">
        <v>3.8</v>
      </c>
      <c r="BR27" s="32">
        <v>6.1</v>
      </c>
      <c r="BS27" s="32"/>
      <c r="BT27" s="32"/>
      <c r="BU27" s="32"/>
    </row>
    <row r="28" spans="1:73" ht="12.75" customHeight="1" x14ac:dyDescent="0.2">
      <c r="A28" s="40">
        <v>23</v>
      </c>
      <c r="B28" s="40" t="s">
        <v>581</v>
      </c>
      <c r="C28" s="40">
        <v>5</v>
      </c>
      <c r="D28" s="40" t="s">
        <v>582</v>
      </c>
      <c r="E28" s="40">
        <v>4</v>
      </c>
      <c r="F28" s="40" t="s">
        <v>583</v>
      </c>
      <c r="G28" s="40" t="s">
        <v>584</v>
      </c>
      <c r="H28" s="40" t="s">
        <v>583</v>
      </c>
      <c r="I28" s="40" t="s">
        <v>585</v>
      </c>
      <c r="J28" s="40" t="s">
        <v>585</v>
      </c>
      <c r="K28" s="62" t="str">
        <f t="shared" si="9"/>
        <v>50.94</v>
      </c>
      <c r="L28" s="62">
        <v>50.941499999999998</v>
      </c>
      <c r="M28" s="62">
        <v>1890</v>
      </c>
      <c r="N28" s="62">
        <v>3380</v>
      </c>
      <c r="O28" s="31" t="s">
        <v>132</v>
      </c>
      <c r="P28" s="62">
        <v>6.11</v>
      </c>
      <c r="Q28">
        <v>1.63</v>
      </c>
      <c r="R28">
        <v>6.7462999999999997</v>
      </c>
      <c r="S28">
        <v>14.65</v>
      </c>
      <c r="T28">
        <v>29.31</v>
      </c>
      <c r="U28" s="62">
        <f t="shared" ref="U28:W28" si="33">IF(COUNT(R28)=1,ROUND(R28*96.48538,0),"")</f>
        <v>651</v>
      </c>
      <c r="V28" s="62">
        <f t="shared" si="33"/>
        <v>1414</v>
      </c>
      <c r="W28" s="62">
        <f t="shared" si="33"/>
        <v>2828</v>
      </c>
      <c r="X28" s="63">
        <v>0.53</v>
      </c>
      <c r="Y28" s="62">
        <f t="shared" si="2"/>
        <v>51</v>
      </c>
      <c r="Z28" s="64" t="s">
        <v>586</v>
      </c>
      <c r="AA28" s="64" t="s">
        <v>586</v>
      </c>
      <c r="AB28" t="str">
        <f t="shared" si="31"/>
        <v>[Ar] 4s2 3d3</v>
      </c>
      <c r="AC28" t="str">
        <f t="shared" si="4"/>
        <v>[Ar] 4s2 3d3</v>
      </c>
      <c r="AD28" s="57">
        <v>1.92</v>
      </c>
      <c r="AE28" s="57">
        <v>0.54</v>
      </c>
      <c r="AF28" s="57">
        <v>1.22</v>
      </c>
      <c r="AG28" s="32"/>
      <c r="AH28" s="32"/>
      <c r="AI28" s="32">
        <v>134</v>
      </c>
      <c r="AJ28" s="32"/>
      <c r="AK28" s="32">
        <v>93</v>
      </c>
      <c r="AL28" s="32">
        <v>78</v>
      </c>
      <c r="AM28" s="57">
        <v>8.7799999999999994</v>
      </c>
      <c r="AN28" s="57" t="s">
        <v>268</v>
      </c>
      <c r="AO28" s="57" t="s">
        <v>587</v>
      </c>
      <c r="AP28" s="57">
        <v>4.8899999999999999E-2</v>
      </c>
      <c r="AQ28" s="57">
        <v>0.49</v>
      </c>
      <c r="AR28" s="57">
        <v>20.9</v>
      </c>
      <c r="AS28" s="57">
        <v>0.45200000000000001</v>
      </c>
      <c r="AT28" s="57">
        <v>30.7</v>
      </c>
      <c r="AU28">
        <v>120</v>
      </c>
      <c r="AV28">
        <v>2.5000000000000001E-3</v>
      </c>
      <c r="AX28" s="34"/>
      <c r="AY28" s="32" t="s">
        <v>588</v>
      </c>
      <c r="AZ28" s="32" t="s">
        <v>589</v>
      </c>
      <c r="BA28" s="32" t="s">
        <v>400</v>
      </c>
      <c r="BB28" s="32" t="s">
        <v>273</v>
      </c>
      <c r="BC28" s="32"/>
      <c r="BD28" s="32" t="s">
        <v>590</v>
      </c>
      <c r="BE28" s="32" t="s">
        <v>591</v>
      </c>
      <c r="BF28" s="32" t="s">
        <v>245</v>
      </c>
      <c r="BG28" s="32" t="s">
        <v>245</v>
      </c>
      <c r="BH28" s="32" t="s">
        <v>592</v>
      </c>
      <c r="BI28" s="32" t="s">
        <v>245</v>
      </c>
      <c r="BJ28" s="32" t="s">
        <v>593</v>
      </c>
      <c r="BK28" s="32" t="s">
        <v>594</v>
      </c>
      <c r="BL28" s="32" t="s">
        <v>595</v>
      </c>
      <c r="BM28" s="32">
        <v>12.4</v>
      </c>
      <c r="BN28" s="32">
        <v>514</v>
      </c>
      <c r="BO28" s="32">
        <v>1830</v>
      </c>
      <c r="BP28" s="65">
        <v>2.4668676203541096</v>
      </c>
      <c r="BQ28" s="32">
        <v>2.1</v>
      </c>
      <c r="BR28" s="32">
        <v>220</v>
      </c>
      <c r="BS28" s="32"/>
      <c r="BT28" s="32" t="s">
        <v>301</v>
      </c>
      <c r="BU28" s="32"/>
    </row>
    <row r="29" spans="1:73" ht="12.75" customHeight="1" x14ac:dyDescent="0.2">
      <c r="A29" s="40">
        <v>24</v>
      </c>
      <c r="B29" s="40" t="s">
        <v>596</v>
      </c>
      <c r="C29" s="40">
        <v>6</v>
      </c>
      <c r="D29" s="40" t="s">
        <v>597</v>
      </c>
      <c r="E29" s="40">
        <v>4</v>
      </c>
      <c r="F29" s="40" t="s">
        <v>598</v>
      </c>
      <c r="G29" s="40" t="s">
        <v>599</v>
      </c>
      <c r="H29" s="40" t="s">
        <v>600</v>
      </c>
      <c r="I29" s="40" t="s">
        <v>601</v>
      </c>
      <c r="J29" s="40" t="s">
        <v>601</v>
      </c>
      <c r="K29" s="62" t="str">
        <f t="shared" si="9"/>
        <v>52.00</v>
      </c>
      <c r="L29" s="62">
        <v>51.996099999999998</v>
      </c>
      <c r="M29" s="62">
        <v>1857</v>
      </c>
      <c r="N29" s="62">
        <v>2672</v>
      </c>
      <c r="O29" s="31" t="s">
        <v>132</v>
      </c>
      <c r="P29" s="62">
        <v>7.19</v>
      </c>
      <c r="Q29">
        <v>1.66</v>
      </c>
      <c r="R29">
        <v>6.7666000000000004</v>
      </c>
      <c r="S29">
        <v>16.5</v>
      </c>
      <c r="T29">
        <v>30.96</v>
      </c>
      <c r="U29" s="62">
        <f t="shared" ref="U29:W29" si="34">IF(COUNT(R29)=1,ROUND(R29*96.48538,0),"")</f>
        <v>653</v>
      </c>
      <c r="V29" s="62">
        <f t="shared" si="34"/>
        <v>1592</v>
      </c>
      <c r="W29" s="62">
        <f t="shared" si="34"/>
        <v>2987</v>
      </c>
      <c r="X29" s="63">
        <v>0.67</v>
      </c>
      <c r="Y29" s="62">
        <f t="shared" si="2"/>
        <v>65</v>
      </c>
      <c r="Z29" s="64" t="s">
        <v>602</v>
      </c>
      <c r="AA29" s="64" t="s">
        <v>602</v>
      </c>
      <c r="AB29" t="str">
        <f t="shared" si="31"/>
        <v>[Ar] 4s2 3d4</v>
      </c>
      <c r="AC29" t="s">
        <v>603</v>
      </c>
      <c r="AD29" s="57">
        <v>1.85</v>
      </c>
      <c r="AE29" s="57">
        <v>0.62</v>
      </c>
      <c r="AF29" s="57">
        <v>1.18</v>
      </c>
      <c r="AG29" s="32"/>
      <c r="AH29" s="32"/>
      <c r="AI29" s="32">
        <v>128</v>
      </c>
      <c r="AJ29" s="32"/>
      <c r="AK29" s="32">
        <v>90.5</v>
      </c>
      <c r="AL29" s="32">
        <v>75.5</v>
      </c>
      <c r="AM29" s="57">
        <v>7.23</v>
      </c>
      <c r="AN29" s="57" t="s">
        <v>268</v>
      </c>
      <c r="AO29" s="57" t="s">
        <v>604</v>
      </c>
      <c r="AP29" s="57">
        <v>7.7399999999999997E-2</v>
      </c>
      <c r="AQ29" s="57">
        <v>0.45</v>
      </c>
      <c r="AR29" s="57">
        <v>16.899999999999999</v>
      </c>
      <c r="AS29" s="57">
        <v>344.3</v>
      </c>
      <c r="AT29" s="57">
        <v>93.7</v>
      </c>
      <c r="AU29">
        <v>102</v>
      </c>
      <c r="AV29">
        <v>2.9999999999999997E-4</v>
      </c>
      <c r="AW29">
        <v>3.0000000000000001E-6</v>
      </c>
      <c r="AX29" s="34"/>
      <c r="AY29" s="32" t="s">
        <v>605</v>
      </c>
      <c r="AZ29" s="32" t="s">
        <v>526</v>
      </c>
      <c r="BA29" s="32" t="s">
        <v>606</v>
      </c>
      <c r="BB29" s="32" t="s">
        <v>273</v>
      </c>
      <c r="BC29" s="32">
        <v>9</v>
      </c>
      <c r="BD29" s="32" t="s">
        <v>607</v>
      </c>
      <c r="BE29" s="32" t="s">
        <v>245</v>
      </c>
      <c r="BF29" s="32" t="s">
        <v>245</v>
      </c>
      <c r="BG29" s="32" t="s">
        <v>608</v>
      </c>
      <c r="BH29" s="32" t="s">
        <v>437</v>
      </c>
      <c r="BI29" s="32"/>
      <c r="BJ29" s="32" t="s">
        <v>609</v>
      </c>
      <c r="BK29" s="32" t="s">
        <v>610</v>
      </c>
      <c r="BL29" s="32" t="s">
        <v>611</v>
      </c>
      <c r="BM29" s="32">
        <v>11.6</v>
      </c>
      <c r="BN29" s="32">
        <v>397</v>
      </c>
      <c r="BO29" s="32">
        <v>1798</v>
      </c>
      <c r="BP29" s="65">
        <v>4.1303337684950057</v>
      </c>
      <c r="BQ29" s="32">
        <v>2</v>
      </c>
      <c r="BR29" s="32">
        <v>10</v>
      </c>
      <c r="BS29" s="32"/>
      <c r="BT29" s="32"/>
      <c r="BU29" s="32"/>
    </row>
    <row r="30" spans="1:73" ht="12.75" customHeight="1" x14ac:dyDescent="0.2">
      <c r="A30" s="40">
        <v>25</v>
      </c>
      <c r="B30" s="40" t="s">
        <v>612</v>
      </c>
      <c r="C30" s="40">
        <v>7</v>
      </c>
      <c r="D30" s="40" t="s">
        <v>613</v>
      </c>
      <c r="E30" s="40">
        <v>4</v>
      </c>
      <c r="F30" s="40" t="s">
        <v>614</v>
      </c>
      <c r="G30" s="40" t="s">
        <v>615</v>
      </c>
      <c r="H30" s="40" t="s">
        <v>616</v>
      </c>
      <c r="I30" s="40" t="s">
        <v>617</v>
      </c>
      <c r="J30" s="40" t="s">
        <v>614</v>
      </c>
      <c r="K30" s="62" t="str">
        <f t="shared" si="9"/>
        <v>54.94</v>
      </c>
      <c r="L30" s="62">
        <v>54.938043999999998</v>
      </c>
      <c r="M30" s="62">
        <v>1244</v>
      </c>
      <c r="N30" s="62">
        <v>1962</v>
      </c>
      <c r="O30" s="31" t="s">
        <v>132</v>
      </c>
      <c r="P30" s="62">
        <v>7.43</v>
      </c>
      <c r="Q30">
        <v>1.55</v>
      </c>
      <c r="R30">
        <v>7.4340000000000002</v>
      </c>
      <c r="S30">
        <v>15.64</v>
      </c>
      <c r="T30">
        <v>33.667000000000002</v>
      </c>
      <c r="U30" s="62">
        <f t="shared" ref="U30:W30" si="35">IF(COUNT(R30)=1,ROUND(R30*96.48538,0),"")</f>
        <v>717</v>
      </c>
      <c r="V30" s="62">
        <f t="shared" si="35"/>
        <v>1509</v>
      </c>
      <c r="W30" s="62">
        <f t="shared" si="35"/>
        <v>3248</v>
      </c>
      <c r="X30" s="63" t="s">
        <v>256</v>
      </c>
      <c r="Y30" s="63" t="str">
        <f t="shared" si="2"/>
        <v>&lt;0</v>
      </c>
      <c r="Z30" s="64" t="s">
        <v>618</v>
      </c>
      <c r="AA30" s="64" t="s">
        <v>618</v>
      </c>
      <c r="AB30" t="str">
        <f t="shared" si="31"/>
        <v>[Ar] 4s2 3d5</v>
      </c>
      <c r="AC30" t="str">
        <f t="shared" ref="AC30:AC33" si="36">AB30</f>
        <v>[Ar] 4s2 3d5</v>
      </c>
      <c r="AD30" s="57">
        <v>1.79</v>
      </c>
      <c r="AE30" s="57">
        <v>0.67</v>
      </c>
      <c r="AF30" s="57">
        <v>1.17</v>
      </c>
      <c r="AG30" s="32"/>
      <c r="AH30" s="32"/>
      <c r="AI30" s="32">
        <v>127</v>
      </c>
      <c r="AJ30" s="32"/>
      <c r="AK30" s="32">
        <v>89</v>
      </c>
      <c r="AL30" s="32">
        <v>75.3</v>
      </c>
      <c r="AM30" s="57">
        <v>7.39</v>
      </c>
      <c r="AN30" s="57" t="s">
        <v>268</v>
      </c>
      <c r="AO30" s="57" t="s">
        <v>619</v>
      </c>
      <c r="AP30" s="57">
        <v>6.9499999999999996E-3</v>
      </c>
      <c r="AQ30" s="57">
        <v>0.48</v>
      </c>
      <c r="AR30" s="57">
        <v>12.05</v>
      </c>
      <c r="AS30" s="57">
        <v>266</v>
      </c>
      <c r="AT30" s="57">
        <v>7.82</v>
      </c>
      <c r="AU30">
        <v>950</v>
      </c>
      <c r="AV30">
        <v>2.0000000000000001E-4</v>
      </c>
      <c r="AW30">
        <v>2.0000000000000002E-5</v>
      </c>
      <c r="AX30" s="34"/>
      <c r="AY30" s="32" t="s">
        <v>620</v>
      </c>
      <c r="AZ30" s="32" t="s">
        <v>621</v>
      </c>
      <c r="BA30" s="32" t="s">
        <v>622</v>
      </c>
      <c r="BB30" s="32" t="s">
        <v>623</v>
      </c>
      <c r="BC30" s="32">
        <v>5</v>
      </c>
      <c r="BD30" s="32" t="s">
        <v>624</v>
      </c>
      <c r="BE30" s="32" t="s">
        <v>625</v>
      </c>
      <c r="BF30" s="32" t="s">
        <v>245</v>
      </c>
      <c r="BG30" s="32" t="s">
        <v>626</v>
      </c>
      <c r="BH30" s="32" t="s">
        <v>627</v>
      </c>
      <c r="BI30" s="32"/>
      <c r="BJ30" s="32" t="s">
        <v>245</v>
      </c>
      <c r="BK30" s="32" t="s">
        <v>628</v>
      </c>
      <c r="BL30" s="32" t="s">
        <v>629</v>
      </c>
      <c r="BM30" s="32">
        <v>9.4</v>
      </c>
      <c r="BN30" s="32">
        <v>281</v>
      </c>
      <c r="BO30" s="32">
        <v>1774</v>
      </c>
      <c r="BP30" s="65">
        <v>3.980003371583746</v>
      </c>
      <c r="BQ30" s="32">
        <v>3</v>
      </c>
      <c r="BR30" s="32">
        <v>1.7</v>
      </c>
      <c r="BS30" s="32"/>
      <c r="BT30" s="32"/>
      <c r="BU30" s="32" t="s">
        <v>262</v>
      </c>
    </row>
    <row r="31" spans="1:73" ht="12.75" customHeight="1" x14ac:dyDescent="0.2">
      <c r="A31" s="40">
        <v>26</v>
      </c>
      <c r="B31" s="40" t="s">
        <v>630</v>
      </c>
      <c r="C31" s="40">
        <v>8</v>
      </c>
      <c r="D31" s="40" t="s">
        <v>631</v>
      </c>
      <c r="E31" s="40">
        <v>4</v>
      </c>
      <c r="F31" s="40" t="s">
        <v>632</v>
      </c>
      <c r="G31" s="40" t="s">
        <v>633</v>
      </c>
      <c r="H31" s="40" t="s">
        <v>634</v>
      </c>
      <c r="I31" s="40" t="s">
        <v>635</v>
      </c>
      <c r="J31" s="40" t="s">
        <v>636</v>
      </c>
      <c r="K31" s="62" t="str">
        <f t="shared" si="9"/>
        <v>55.85</v>
      </c>
      <c r="L31" s="62">
        <v>55.844999999999999</v>
      </c>
      <c r="M31" s="62">
        <v>1535</v>
      </c>
      <c r="N31" s="62">
        <v>2750</v>
      </c>
      <c r="O31" s="31" t="s">
        <v>132</v>
      </c>
      <c r="P31" s="62">
        <v>7.86</v>
      </c>
      <c r="Q31">
        <v>1.83</v>
      </c>
      <c r="R31">
        <v>7.9024000000000001</v>
      </c>
      <c r="S31">
        <v>16.18</v>
      </c>
      <c r="T31">
        <v>30.651</v>
      </c>
      <c r="U31" s="62">
        <f t="shared" ref="U31:W31" si="37">IF(COUNT(R31)=1,ROUND(R31*96.48538,0),"")</f>
        <v>762</v>
      </c>
      <c r="V31" s="62">
        <f t="shared" si="37"/>
        <v>1561</v>
      </c>
      <c r="W31" s="62">
        <f t="shared" si="37"/>
        <v>2957</v>
      </c>
      <c r="X31" s="63">
        <v>0.151</v>
      </c>
      <c r="Y31" s="62">
        <f t="shared" si="2"/>
        <v>15</v>
      </c>
      <c r="Z31" s="64" t="s">
        <v>637</v>
      </c>
      <c r="AA31" s="64" t="s">
        <v>637</v>
      </c>
      <c r="AB31" t="str">
        <f t="shared" si="31"/>
        <v>[Ar] 4s2 3d6</v>
      </c>
      <c r="AC31" t="str">
        <f t="shared" si="36"/>
        <v>[Ar] 4s2 3d6</v>
      </c>
      <c r="AD31" s="57">
        <v>1.72</v>
      </c>
      <c r="AE31" s="57">
        <v>0.55000000000000004</v>
      </c>
      <c r="AF31" s="57">
        <v>1.17</v>
      </c>
      <c r="AG31" s="32"/>
      <c r="AH31" s="32"/>
      <c r="AI31" s="32">
        <v>126</v>
      </c>
      <c r="AJ31" s="32"/>
      <c r="AK31" s="32">
        <v>83.5</v>
      </c>
      <c r="AL31" s="32">
        <v>73.8</v>
      </c>
      <c r="AM31" s="57">
        <v>7.1</v>
      </c>
      <c r="AN31" s="57" t="s">
        <v>268</v>
      </c>
      <c r="AO31" s="57" t="s">
        <v>638</v>
      </c>
      <c r="AP31" s="57">
        <v>9.9299999999999999E-2</v>
      </c>
      <c r="AQ31" s="57">
        <v>0.44</v>
      </c>
      <c r="AR31" s="57">
        <v>13.8</v>
      </c>
      <c r="AS31" s="57">
        <v>349.6</v>
      </c>
      <c r="AT31" s="57">
        <v>80.2</v>
      </c>
      <c r="AU31">
        <v>56300</v>
      </c>
      <c r="AV31">
        <v>2E-3</v>
      </c>
      <c r="AW31">
        <v>6.0000000000000001E-3</v>
      </c>
      <c r="AX31" s="34"/>
      <c r="AY31" s="32" t="s">
        <v>639</v>
      </c>
      <c r="AZ31" s="32" t="s">
        <v>574</v>
      </c>
      <c r="BA31" s="32" t="s">
        <v>640</v>
      </c>
      <c r="BB31" s="32" t="s">
        <v>273</v>
      </c>
      <c r="BC31" s="32">
        <v>4.5</v>
      </c>
      <c r="BD31" s="32" t="s">
        <v>641</v>
      </c>
      <c r="BE31" s="32" t="s">
        <v>642</v>
      </c>
      <c r="BF31" s="32" t="s">
        <v>245</v>
      </c>
      <c r="BG31" s="32" t="s">
        <v>643</v>
      </c>
      <c r="BH31" s="32" t="s">
        <v>437</v>
      </c>
      <c r="BI31" s="32"/>
      <c r="BJ31" s="32" t="s">
        <v>245</v>
      </c>
      <c r="BK31" s="32" t="s">
        <v>644</v>
      </c>
      <c r="BL31" s="32" t="s">
        <v>645</v>
      </c>
      <c r="BM31" s="32">
        <v>8.4</v>
      </c>
      <c r="BN31" s="32">
        <v>418</v>
      </c>
      <c r="BO31" s="32"/>
      <c r="BP31" s="65">
        <v>5.9542425094393243</v>
      </c>
      <c r="BQ31" s="32">
        <v>4.8</v>
      </c>
      <c r="BR31" s="32">
        <v>6.7</v>
      </c>
      <c r="BS31" s="32">
        <v>2.1000000000000001E-2</v>
      </c>
      <c r="BT31" s="32"/>
      <c r="BU31" s="32"/>
    </row>
    <row r="32" spans="1:73" ht="12.75" customHeight="1" x14ac:dyDescent="0.2">
      <c r="A32" s="40">
        <v>27</v>
      </c>
      <c r="B32" s="40" t="s">
        <v>646</v>
      </c>
      <c r="C32" s="40">
        <v>9</v>
      </c>
      <c r="D32" s="40" t="s">
        <v>631</v>
      </c>
      <c r="E32" s="40">
        <v>4</v>
      </c>
      <c r="F32" s="40" t="s">
        <v>647</v>
      </c>
      <c r="G32" s="40" t="s">
        <v>648</v>
      </c>
      <c r="H32" s="40" t="s">
        <v>647</v>
      </c>
      <c r="I32" s="40" t="s">
        <v>649</v>
      </c>
      <c r="J32" s="40" t="s">
        <v>649</v>
      </c>
      <c r="K32" s="62" t="str">
        <f t="shared" si="9"/>
        <v>58.93</v>
      </c>
      <c r="L32" s="62">
        <v>58.933194</v>
      </c>
      <c r="M32" s="62">
        <v>1495</v>
      </c>
      <c r="N32" s="62">
        <v>2870</v>
      </c>
      <c r="O32" s="31" t="s">
        <v>132</v>
      </c>
      <c r="P32" s="62">
        <v>8.9</v>
      </c>
      <c r="Q32">
        <v>1.88</v>
      </c>
      <c r="R32">
        <v>7.8810000000000002</v>
      </c>
      <c r="S32">
        <v>17.059999999999999</v>
      </c>
      <c r="T32">
        <v>33.5</v>
      </c>
      <c r="U32" s="62">
        <f t="shared" ref="U32:W32" si="38">IF(COUNT(R32)=1,ROUND(R32*96.48538,0),"")</f>
        <v>760</v>
      </c>
      <c r="V32" s="62">
        <f t="shared" si="38"/>
        <v>1646</v>
      </c>
      <c r="W32" s="62">
        <f t="shared" si="38"/>
        <v>3232</v>
      </c>
      <c r="X32" s="63">
        <v>0.66</v>
      </c>
      <c r="Y32" s="62">
        <f t="shared" si="2"/>
        <v>64</v>
      </c>
      <c r="Z32" s="64" t="s">
        <v>650</v>
      </c>
      <c r="AA32" s="64" t="s">
        <v>650</v>
      </c>
      <c r="AB32" t="str">
        <f t="shared" si="31"/>
        <v>[Ar] 4s2 3d7</v>
      </c>
      <c r="AC32" t="str">
        <f t="shared" si="36"/>
        <v>[Ar] 4s2 3d7</v>
      </c>
      <c r="AD32" s="57">
        <v>1.67</v>
      </c>
      <c r="AE32" s="57">
        <v>0.65</v>
      </c>
      <c r="AF32" s="57">
        <v>1.1599999999999999</v>
      </c>
      <c r="AG32" s="32"/>
      <c r="AH32" s="32"/>
      <c r="AI32" s="32">
        <v>125</v>
      </c>
      <c r="AJ32" s="32"/>
      <c r="AK32" s="32">
        <v>83.8</v>
      </c>
      <c r="AL32" s="32">
        <v>71.8</v>
      </c>
      <c r="AM32" s="57">
        <v>6.7</v>
      </c>
      <c r="AN32" s="57" t="s">
        <v>236</v>
      </c>
      <c r="AO32" s="57" t="s">
        <v>651</v>
      </c>
      <c r="AP32" s="57">
        <v>0.17199999999999999</v>
      </c>
      <c r="AQ32" s="57">
        <v>0.42</v>
      </c>
      <c r="AR32" s="57">
        <v>16.190000000000001</v>
      </c>
      <c r="AS32" s="57">
        <v>376.5</v>
      </c>
      <c r="AT32" s="57">
        <v>100</v>
      </c>
      <c r="AU32">
        <v>25</v>
      </c>
      <c r="AV32">
        <v>2.0000000000000002E-5</v>
      </c>
      <c r="AW32">
        <v>1.9999999999999999E-6</v>
      </c>
      <c r="AX32" s="34"/>
      <c r="AY32" s="32" t="s">
        <v>652</v>
      </c>
      <c r="AZ32" s="32" t="s">
        <v>653</v>
      </c>
      <c r="BA32" s="32" t="s">
        <v>606</v>
      </c>
      <c r="BB32" s="32" t="s">
        <v>242</v>
      </c>
      <c r="BC32" s="32"/>
      <c r="BD32" s="32" t="s">
        <v>654</v>
      </c>
      <c r="BE32" s="32" t="s">
        <v>655</v>
      </c>
      <c r="BF32" s="32" t="s">
        <v>245</v>
      </c>
      <c r="BG32" s="32" t="s">
        <v>656</v>
      </c>
      <c r="BH32" s="32" t="s">
        <v>657</v>
      </c>
      <c r="BI32" s="32"/>
      <c r="BJ32" s="32" t="s">
        <v>245</v>
      </c>
      <c r="BK32" s="32" t="s">
        <v>658</v>
      </c>
      <c r="BL32" s="32" t="s">
        <v>659</v>
      </c>
      <c r="BM32" s="32">
        <v>7.5</v>
      </c>
      <c r="BN32" s="32">
        <v>425</v>
      </c>
      <c r="BO32" s="32">
        <v>1737</v>
      </c>
      <c r="BP32" s="65">
        <v>3.3521825181113623</v>
      </c>
      <c r="BQ32" s="32">
        <v>1.4</v>
      </c>
      <c r="BR32" s="32">
        <v>21</v>
      </c>
      <c r="BS32" s="32"/>
      <c r="BT32" s="32"/>
      <c r="BU32" s="32" t="s">
        <v>301</v>
      </c>
    </row>
    <row r="33" spans="1:73" ht="12.75" customHeight="1" x14ac:dyDescent="0.2">
      <c r="A33" s="40">
        <v>28</v>
      </c>
      <c r="B33" s="40" t="s">
        <v>660</v>
      </c>
      <c r="C33" s="40">
        <v>10</v>
      </c>
      <c r="D33" s="40" t="s">
        <v>631</v>
      </c>
      <c r="E33" s="40">
        <v>4</v>
      </c>
      <c r="F33" s="40" t="s">
        <v>661</v>
      </c>
      <c r="G33" s="40" t="s">
        <v>662</v>
      </c>
      <c r="H33" s="40" t="s">
        <v>661</v>
      </c>
      <c r="I33" s="40" t="s">
        <v>663</v>
      </c>
      <c r="J33" s="40" t="s">
        <v>664</v>
      </c>
      <c r="K33" s="62" t="str">
        <f t="shared" si="9"/>
        <v>58.69</v>
      </c>
      <c r="L33" s="62">
        <v>58.693399999999997</v>
      </c>
      <c r="M33" s="62">
        <v>1453</v>
      </c>
      <c r="N33" s="62">
        <v>2730</v>
      </c>
      <c r="O33" s="31" t="s">
        <v>132</v>
      </c>
      <c r="P33" s="62">
        <v>8.9</v>
      </c>
      <c r="Q33">
        <v>1.91</v>
      </c>
      <c r="R33">
        <v>7.6398000000000001</v>
      </c>
      <c r="S33">
        <v>18.167999999999999</v>
      </c>
      <c r="T33">
        <v>35.17</v>
      </c>
      <c r="U33" s="62">
        <f t="shared" ref="U33:W33" si="39">IF(COUNT(R33)=1,ROUND(R33*96.48538,0),"")</f>
        <v>737</v>
      </c>
      <c r="V33" s="62">
        <f t="shared" si="39"/>
        <v>1753</v>
      </c>
      <c r="W33" s="62">
        <f t="shared" si="39"/>
        <v>3393</v>
      </c>
      <c r="X33" s="63">
        <v>1.1599999999999999</v>
      </c>
      <c r="Y33" s="62">
        <f t="shared" si="2"/>
        <v>112</v>
      </c>
      <c r="Z33" s="64" t="s">
        <v>650</v>
      </c>
      <c r="AA33" s="64" t="s">
        <v>650</v>
      </c>
      <c r="AB33" t="str">
        <f t="shared" si="31"/>
        <v>[Ar] 4s2 3d8</v>
      </c>
      <c r="AC33" t="str">
        <f t="shared" si="36"/>
        <v>[Ar] 4s2 3d8</v>
      </c>
      <c r="AD33" s="57">
        <v>1.62</v>
      </c>
      <c r="AE33" s="57">
        <v>0.69</v>
      </c>
      <c r="AF33" s="57">
        <v>1.1499999999999999</v>
      </c>
      <c r="AG33" s="32"/>
      <c r="AH33" s="32"/>
      <c r="AI33" s="32">
        <v>124</v>
      </c>
      <c r="AJ33" s="32"/>
      <c r="AK33" s="32">
        <v>83</v>
      </c>
      <c r="AL33" s="32">
        <v>72</v>
      </c>
      <c r="AM33" s="57">
        <v>6.59</v>
      </c>
      <c r="AN33" s="57" t="s">
        <v>390</v>
      </c>
      <c r="AO33" s="57" t="s">
        <v>665</v>
      </c>
      <c r="AP33" s="57">
        <v>0.14299999999999999</v>
      </c>
      <c r="AQ33" s="57">
        <v>0.44</v>
      </c>
      <c r="AR33" s="57">
        <v>17.47</v>
      </c>
      <c r="AS33" s="57">
        <v>370.4</v>
      </c>
      <c r="AT33" s="57">
        <v>90.7</v>
      </c>
      <c r="AU33">
        <v>84</v>
      </c>
      <c r="AV33">
        <v>5.6000000000000001E-14</v>
      </c>
      <c r="AW33">
        <v>1.0000000000000001E-5</v>
      </c>
      <c r="AX33" s="34"/>
      <c r="AY33" s="32" t="s">
        <v>666</v>
      </c>
      <c r="AZ33" s="32" t="s">
        <v>526</v>
      </c>
      <c r="BA33" s="32" t="s">
        <v>667</v>
      </c>
      <c r="BB33" s="32" t="s">
        <v>392</v>
      </c>
      <c r="BC33" s="32"/>
      <c r="BD33" s="32" t="s">
        <v>668</v>
      </c>
      <c r="BE33" s="32" t="s">
        <v>669</v>
      </c>
      <c r="BF33" s="32" t="s">
        <v>245</v>
      </c>
      <c r="BG33" s="32" t="s">
        <v>670</v>
      </c>
      <c r="BH33" s="32" t="s">
        <v>437</v>
      </c>
      <c r="BI33" s="32" t="s">
        <v>245</v>
      </c>
      <c r="BJ33" s="32" t="s">
        <v>671</v>
      </c>
      <c r="BK33" s="32" t="s">
        <v>672</v>
      </c>
      <c r="BL33" s="32" t="s">
        <v>673</v>
      </c>
      <c r="BM33" s="32">
        <v>6.8</v>
      </c>
      <c r="BN33" s="32">
        <v>430</v>
      </c>
      <c r="BO33" s="32">
        <v>1751</v>
      </c>
      <c r="BP33" s="65">
        <v>4.6928469192772297</v>
      </c>
      <c r="BQ33" s="32">
        <v>1.9</v>
      </c>
      <c r="BR33" s="32">
        <v>7.7</v>
      </c>
      <c r="BS33" s="32">
        <v>0.76</v>
      </c>
      <c r="BT33" s="32" t="s">
        <v>301</v>
      </c>
      <c r="BU33" s="32" t="s">
        <v>301</v>
      </c>
    </row>
    <row r="34" spans="1:73" ht="12.75" customHeight="1" x14ac:dyDescent="0.2">
      <c r="A34" s="40">
        <v>29</v>
      </c>
      <c r="B34" s="40" t="s">
        <v>674</v>
      </c>
      <c r="C34" s="40">
        <v>11</v>
      </c>
      <c r="D34" s="40" t="s">
        <v>675</v>
      </c>
      <c r="E34" s="40">
        <v>4</v>
      </c>
      <c r="F34" s="40" t="s">
        <v>676</v>
      </c>
      <c r="G34" s="40" t="s">
        <v>677</v>
      </c>
      <c r="H34" s="40" t="s">
        <v>678</v>
      </c>
      <c r="I34" s="40" t="s">
        <v>679</v>
      </c>
      <c r="J34" s="40" t="s">
        <v>680</v>
      </c>
      <c r="K34" s="62" t="str">
        <f t="shared" si="9"/>
        <v>63.55</v>
      </c>
      <c r="L34" s="62">
        <v>63.545999999999999</v>
      </c>
      <c r="M34" s="62">
        <v>1083</v>
      </c>
      <c r="N34" s="62">
        <v>2567</v>
      </c>
      <c r="O34" s="31" t="s">
        <v>132</v>
      </c>
      <c r="P34" s="62">
        <v>8.9600000000000009</v>
      </c>
      <c r="Q34">
        <v>1.9</v>
      </c>
      <c r="R34">
        <v>7.7263999999999999</v>
      </c>
      <c r="S34">
        <v>20.292000000000002</v>
      </c>
      <c r="T34">
        <v>36.83</v>
      </c>
      <c r="U34" s="62">
        <f t="shared" ref="U34:W34" si="40">IF(COUNT(R34)=1,ROUND(R34*96.48538,0),"")</f>
        <v>745</v>
      </c>
      <c r="V34" s="62">
        <f t="shared" si="40"/>
        <v>1958</v>
      </c>
      <c r="W34" s="62">
        <f t="shared" si="40"/>
        <v>3554</v>
      </c>
      <c r="X34" s="63">
        <v>1.24</v>
      </c>
      <c r="Y34" s="62">
        <f t="shared" si="2"/>
        <v>120</v>
      </c>
      <c r="Z34" s="64" t="s">
        <v>681</v>
      </c>
      <c r="AA34" s="64" t="s">
        <v>681</v>
      </c>
      <c r="AB34" t="str">
        <f t="shared" si="31"/>
        <v>[Ar] 4s2 3d9</v>
      </c>
      <c r="AC34" t="s">
        <v>682</v>
      </c>
      <c r="AD34" s="57">
        <v>1.57</v>
      </c>
      <c r="AE34" s="57">
        <v>0.73</v>
      </c>
      <c r="AF34" s="57">
        <v>1.17</v>
      </c>
      <c r="AG34" s="32"/>
      <c r="AH34" s="32"/>
      <c r="AI34" s="32">
        <v>128</v>
      </c>
      <c r="AJ34" s="32">
        <v>91</v>
      </c>
      <c r="AK34" s="32">
        <v>87</v>
      </c>
      <c r="AL34" s="32">
        <v>68</v>
      </c>
      <c r="AM34" s="57">
        <v>7.1</v>
      </c>
      <c r="AN34" s="57" t="s">
        <v>390</v>
      </c>
      <c r="AO34" s="57" t="s">
        <v>683</v>
      </c>
      <c r="AP34" s="57">
        <v>0.59599999999999997</v>
      </c>
      <c r="AQ34" s="57">
        <v>0.38</v>
      </c>
      <c r="AR34" s="57">
        <v>13.05</v>
      </c>
      <c r="AS34" s="57">
        <v>300.3</v>
      </c>
      <c r="AT34" s="57">
        <v>401</v>
      </c>
      <c r="AU34">
        <v>60</v>
      </c>
      <c r="AV34">
        <v>2.5000000000000001E-14</v>
      </c>
      <c r="AW34">
        <v>1E-4</v>
      </c>
      <c r="AX34" s="34"/>
      <c r="AY34" s="32" t="s">
        <v>684</v>
      </c>
      <c r="AZ34" s="32" t="s">
        <v>685</v>
      </c>
      <c r="BA34" s="32" t="s">
        <v>686</v>
      </c>
      <c r="BB34" s="32" t="s">
        <v>392</v>
      </c>
      <c r="BC34" s="32">
        <v>2.75</v>
      </c>
      <c r="BD34" s="32" t="s">
        <v>687</v>
      </c>
      <c r="BE34" s="32" t="s">
        <v>688</v>
      </c>
      <c r="BF34" s="32" t="s">
        <v>245</v>
      </c>
      <c r="BG34" s="32" t="s">
        <v>245</v>
      </c>
      <c r="BH34" s="32" t="s">
        <v>689</v>
      </c>
      <c r="BI34" s="32"/>
      <c r="BJ34" s="32" t="s">
        <v>690</v>
      </c>
      <c r="BK34" s="32" t="s">
        <v>691</v>
      </c>
      <c r="BL34" s="32" t="s">
        <v>692</v>
      </c>
      <c r="BM34" s="32">
        <v>6.7</v>
      </c>
      <c r="BN34" s="32">
        <v>338</v>
      </c>
      <c r="BO34" s="32"/>
      <c r="BP34" s="65">
        <v>2.7176705030022621</v>
      </c>
      <c r="BQ34" s="32">
        <v>1.7</v>
      </c>
      <c r="BR34" s="32">
        <v>2.7</v>
      </c>
      <c r="BS34" s="32">
        <v>0.24</v>
      </c>
      <c r="BT34" s="32"/>
      <c r="BU34" s="32" t="s">
        <v>262</v>
      </c>
    </row>
    <row r="35" spans="1:73" ht="12.75" customHeight="1" x14ac:dyDescent="0.2">
      <c r="A35" s="40">
        <v>30</v>
      </c>
      <c r="B35" s="40" t="s">
        <v>693</v>
      </c>
      <c r="C35" s="40">
        <v>12</v>
      </c>
      <c r="D35" s="40" t="s">
        <v>694</v>
      </c>
      <c r="E35" s="40">
        <v>4</v>
      </c>
      <c r="F35" s="40" t="s">
        <v>695</v>
      </c>
      <c r="G35" s="40" t="s">
        <v>696</v>
      </c>
      <c r="H35" s="40" t="s">
        <v>695</v>
      </c>
      <c r="I35" s="40" t="s">
        <v>695</v>
      </c>
      <c r="J35" s="40" t="s">
        <v>697</v>
      </c>
      <c r="K35" s="62" t="str">
        <f t="shared" si="9"/>
        <v>65.38</v>
      </c>
      <c r="L35" s="62">
        <v>65.38</v>
      </c>
      <c r="M35" s="62">
        <v>419.6</v>
      </c>
      <c r="N35" s="62">
        <v>906</v>
      </c>
      <c r="O35" s="31" t="s">
        <v>132</v>
      </c>
      <c r="P35" s="62">
        <v>7.13</v>
      </c>
      <c r="Q35">
        <v>1.65</v>
      </c>
      <c r="R35">
        <v>9.3940999999999999</v>
      </c>
      <c r="S35">
        <v>17.963999999999999</v>
      </c>
      <c r="T35">
        <v>39.722000000000001</v>
      </c>
      <c r="U35" s="62">
        <f t="shared" ref="U35:W35" si="41">IF(COUNT(R35)=1,ROUND(R35*96.48538,0),"")</f>
        <v>906</v>
      </c>
      <c r="V35" s="62">
        <f t="shared" si="41"/>
        <v>1733</v>
      </c>
      <c r="W35" s="62">
        <f t="shared" si="41"/>
        <v>3833</v>
      </c>
      <c r="X35" s="63" t="s">
        <v>256</v>
      </c>
      <c r="Y35" s="63" t="str">
        <f t="shared" si="2"/>
        <v>&lt;0</v>
      </c>
      <c r="Z35" s="64" t="s">
        <v>289</v>
      </c>
      <c r="AA35" s="64" t="s">
        <v>289</v>
      </c>
      <c r="AB35" t="str">
        <f t="shared" si="31"/>
        <v>[Ar] 4s2 3d10</v>
      </c>
      <c r="AC35" t="str">
        <f t="shared" ref="AC35:AC45" si="42">AB35</f>
        <v>[Ar] 4s2 3d10</v>
      </c>
      <c r="AD35" s="57">
        <v>1.53</v>
      </c>
      <c r="AE35" s="57">
        <v>0.74</v>
      </c>
      <c r="AF35" s="57">
        <v>1.25</v>
      </c>
      <c r="AG35" s="32"/>
      <c r="AH35" s="32"/>
      <c r="AI35" s="32">
        <v>134</v>
      </c>
      <c r="AJ35" s="32"/>
      <c r="AK35" s="32">
        <v>88</v>
      </c>
      <c r="AL35" s="32"/>
      <c r="AM35" s="57">
        <v>9.1999999999999993</v>
      </c>
      <c r="AN35" s="57" t="s">
        <v>236</v>
      </c>
      <c r="AO35" s="57" t="s">
        <v>698</v>
      </c>
      <c r="AP35" s="57">
        <v>0.16600000000000001</v>
      </c>
      <c r="AQ35" s="57">
        <v>0.39</v>
      </c>
      <c r="AR35" s="57">
        <v>7.3220000000000001</v>
      </c>
      <c r="AS35" s="57">
        <v>115.3</v>
      </c>
      <c r="AT35" s="57">
        <v>116</v>
      </c>
      <c r="AU35">
        <v>70</v>
      </c>
      <c r="AV35">
        <v>4.8999999999999998E-3</v>
      </c>
      <c r="AW35">
        <v>3.3E-3</v>
      </c>
      <c r="AX35" s="34"/>
      <c r="AY35" s="32" t="s">
        <v>699</v>
      </c>
      <c r="AZ35" s="32" t="s">
        <v>271</v>
      </c>
      <c r="BA35" s="32" t="s">
        <v>700</v>
      </c>
      <c r="BB35" s="32" t="s">
        <v>701</v>
      </c>
      <c r="BC35" s="32">
        <v>2.5</v>
      </c>
      <c r="BD35" s="32" t="s">
        <v>702</v>
      </c>
      <c r="BE35" s="32" t="s">
        <v>703</v>
      </c>
      <c r="BF35" s="32" t="s">
        <v>245</v>
      </c>
      <c r="BG35" s="32" t="s">
        <v>704</v>
      </c>
      <c r="BH35" s="32" t="s">
        <v>705</v>
      </c>
      <c r="BI35" s="32" t="s">
        <v>706</v>
      </c>
      <c r="BJ35" s="32" t="s">
        <v>707</v>
      </c>
      <c r="BK35" s="32" t="s">
        <v>708</v>
      </c>
      <c r="BL35" s="32" t="s">
        <v>709</v>
      </c>
      <c r="BM35" s="32">
        <v>6.4</v>
      </c>
      <c r="BN35" s="32">
        <v>131</v>
      </c>
      <c r="BO35" s="32">
        <v>1600</v>
      </c>
      <c r="BP35" s="65">
        <v>3.1003705451175625</v>
      </c>
      <c r="BQ35" s="32">
        <v>1.79</v>
      </c>
      <c r="BR35" s="32">
        <v>3.7</v>
      </c>
      <c r="BS35" s="32">
        <v>0.12</v>
      </c>
      <c r="BT35" s="32"/>
      <c r="BU35" s="32" t="s">
        <v>262</v>
      </c>
    </row>
    <row r="36" spans="1:73" ht="12.75" customHeight="1" x14ac:dyDescent="0.2">
      <c r="A36" s="40">
        <v>31</v>
      </c>
      <c r="B36" s="40" t="s">
        <v>710</v>
      </c>
      <c r="C36" s="40">
        <v>13</v>
      </c>
      <c r="D36" s="40" t="s">
        <v>302</v>
      </c>
      <c r="E36" s="40">
        <v>4</v>
      </c>
      <c r="F36" s="40" t="s">
        <v>711</v>
      </c>
      <c r="G36" s="40" t="s">
        <v>712</v>
      </c>
      <c r="H36" s="40" t="s">
        <v>711</v>
      </c>
      <c r="I36" s="40" t="s">
        <v>713</v>
      </c>
      <c r="J36" s="40" t="s">
        <v>714</v>
      </c>
      <c r="K36" s="62" t="str">
        <f t="shared" si="9"/>
        <v>69.72</v>
      </c>
      <c r="L36" s="62">
        <v>69.722999999999999</v>
      </c>
      <c r="M36" s="62">
        <v>29.8</v>
      </c>
      <c r="N36" s="62">
        <v>2403</v>
      </c>
      <c r="O36" s="31" t="s">
        <v>132</v>
      </c>
      <c r="P36" s="62">
        <v>5.9</v>
      </c>
      <c r="Q36">
        <v>1.81</v>
      </c>
      <c r="R36">
        <v>5.9992999999999999</v>
      </c>
      <c r="S36">
        <v>20.51</v>
      </c>
      <c r="T36">
        <v>30.71</v>
      </c>
      <c r="U36" s="62">
        <f t="shared" ref="U36:W36" si="43">IF(COUNT(R36)=1,ROUND(R36*96.48538,0),"")</f>
        <v>579</v>
      </c>
      <c r="V36" s="62">
        <f t="shared" si="43"/>
        <v>1979</v>
      </c>
      <c r="W36" s="62">
        <f t="shared" si="43"/>
        <v>2963</v>
      </c>
      <c r="X36" s="63">
        <v>0.3</v>
      </c>
      <c r="Y36" s="62">
        <f t="shared" si="2"/>
        <v>29</v>
      </c>
      <c r="Z36" s="64" t="s">
        <v>307</v>
      </c>
      <c r="AA36" s="64" t="s">
        <v>307</v>
      </c>
      <c r="AB36" t="str">
        <f t="shared" ref="AB36:AB41" si="44">CONCATENATE(AB$35," ",E36,"p",MIN(A36-A$35,6))</f>
        <v>[Ar] 4s2 3d10 4p1</v>
      </c>
      <c r="AC36" t="str">
        <f t="shared" si="42"/>
        <v>[Ar] 4s2 3d10 4p1</v>
      </c>
      <c r="AD36" s="57">
        <v>1.81</v>
      </c>
      <c r="AE36" s="57">
        <v>0.62</v>
      </c>
      <c r="AF36" s="57">
        <v>1.26</v>
      </c>
      <c r="AG36" s="32"/>
      <c r="AH36" s="32"/>
      <c r="AI36" s="32">
        <v>135</v>
      </c>
      <c r="AJ36" s="32"/>
      <c r="AK36" s="32"/>
      <c r="AL36" s="32">
        <v>76</v>
      </c>
      <c r="AM36" s="57">
        <v>11.8</v>
      </c>
      <c r="AN36" s="57" t="s">
        <v>483</v>
      </c>
      <c r="AO36" s="57" t="s">
        <v>715</v>
      </c>
      <c r="AP36" s="57">
        <v>6.7799999999999999E-2</v>
      </c>
      <c r="AQ36" s="57">
        <v>0.37</v>
      </c>
      <c r="AR36" s="57">
        <v>5.59</v>
      </c>
      <c r="AS36" s="57">
        <v>258.7</v>
      </c>
      <c r="AT36" s="57">
        <v>40.6</v>
      </c>
      <c r="AU36">
        <v>19</v>
      </c>
      <c r="AV36">
        <v>3.0000000000000001E-5</v>
      </c>
      <c r="AX36" s="34"/>
      <c r="AY36" s="32" t="s">
        <v>432</v>
      </c>
      <c r="AZ36" s="32" t="s">
        <v>716</v>
      </c>
      <c r="BA36" s="32" t="s">
        <v>717</v>
      </c>
      <c r="BB36" s="32" t="s">
        <v>718</v>
      </c>
      <c r="BC36" s="32">
        <v>1.5</v>
      </c>
      <c r="BD36" s="32" t="s">
        <v>719</v>
      </c>
      <c r="BE36" s="32" t="s">
        <v>720</v>
      </c>
      <c r="BF36" s="32" t="s">
        <v>245</v>
      </c>
      <c r="BG36" s="32" t="s">
        <v>721</v>
      </c>
      <c r="BH36" s="32"/>
      <c r="BI36" s="32" t="s">
        <v>722</v>
      </c>
      <c r="BJ36" s="32" t="s">
        <v>723</v>
      </c>
      <c r="BK36" s="32" t="s">
        <v>724</v>
      </c>
      <c r="BL36" s="32" t="s">
        <v>725</v>
      </c>
      <c r="BM36" s="32">
        <v>8.1</v>
      </c>
      <c r="BN36" s="32">
        <v>286</v>
      </c>
      <c r="BO36" s="32">
        <v>1875</v>
      </c>
      <c r="BP36" s="65">
        <v>1.5774917998372253</v>
      </c>
      <c r="BQ36" s="32">
        <v>1.2</v>
      </c>
      <c r="BR36" s="32">
        <v>220</v>
      </c>
      <c r="BS36" s="32"/>
      <c r="BT36" s="32"/>
      <c r="BU36" s="32"/>
    </row>
    <row r="37" spans="1:73" ht="12.75" customHeight="1" x14ac:dyDescent="0.2">
      <c r="A37" s="40">
        <v>32</v>
      </c>
      <c r="B37" s="40" t="s">
        <v>726</v>
      </c>
      <c r="C37" s="40">
        <v>14</v>
      </c>
      <c r="D37" s="40" t="s">
        <v>320</v>
      </c>
      <c r="E37" s="40">
        <v>4</v>
      </c>
      <c r="F37" s="40" t="s">
        <v>727</v>
      </c>
      <c r="G37" s="40" t="s">
        <v>728</v>
      </c>
      <c r="H37" s="40" t="s">
        <v>727</v>
      </c>
      <c r="I37" s="40" t="s">
        <v>729</v>
      </c>
      <c r="J37" s="40" t="s">
        <v>729</v>
      </c>
      <c r="K37" s="62" t="str">
        <f t="shared" si="9"/>
        <v>72.63</v>
      </c>
      <c r="L37" s="62">
        <v>72.63</v>
      </c>
      <c r="M37" s="62">
        <v>947.4</v>
      </c>
      <c r="N37" s="62">
        <v>2830</v>
      </c>
      <c r="O37" s="31" t="s">
        <v>132</v>
      </c>
      <c r="P37" s="62">
        <v>5.32</v>
      </c>
      <c r="Q37">
        <v>2.0099999999999998</v>
      </c>
      <c r="R37">
        <v>7.9</v>
      </c>
      <c r="S37">
        <v>15.933999999999999</v>
      </c>
      <c r="T37">
        <v>34.22</v>
      </c>
      <c r="U37" s="62">
        <f t="shared" ref="U37:W37" si="45">IF(COUNT(R37)=1,ROUND(R37*96.48538,0),"")</f>
        <v>762</v>
      </c>
      <c r="V37" s="62">
        <f t="shared" si="45"/>
        <v>1537</v>
      </c>
      <c r="W37" s="62">
        <f t="shared" si="45"/>
        <v>3302</v>
      </c>
      <c r="X37" s="63">
        <v>1.23</v>
      </c>
      <c r="Y37" s="62">
        <f t="shared" si="2"/>
        <v>119</v>
      </c>
      <c r="Z37" s="64" t="s">
        <v>730</v>
      </c>
      <c r="AA37" s="64" t="s">
        <v>730</v>
      </c>
      <c r="AB37" t="str">
        <f t="shared" si="44"/>
        <v>[Ar] 4s2 3d10 4p2</v>
      </c>
      <c r="AC37" t="str">
        <f t="shared" si="42"/>
        <v>[Ar] 4s2 3d10 4p2</v>
      </c>
      <c r="AD37" s="57">
        <v>1.52</v>
      </c>
      <c r="AE37" s="57">
        <v>0.53</v>
      </c>
      <c r="AF37" s="57">
        <v>1.22</v>
      </c>
      <c r="AG37" s="32"/>
      <c r="AH37" s="32"/>
      <c r="AI37" s="32">
        <v>122.3</v>
      </c>
      <c r="AJ37" s="32"/>
      <c r="AK37" s="32">
        <v>87</v>
      </c>
      <c r="AL37" s="32"/>
      <c r="AM37" s="57">
        <v>13.6</v>
      </c>
      <c r="AN37" s="57" t="s">
        <v>390</v>
      </c>
      <c r="AO37" s="57" t="s">
        <v>731</v>
      </c>
      <c r="AP37" s="57">
        <v>1.4500000000000001E-8</v>
      </c>
      <c r="AQ37" s="57">
        <v>0.32</v>
      </c>
      <c r="AR37" s="57">
        <v>36.94</v>
      </c>
      <c r="AS37" s="57">
        <v>330.9</v>
      </c>
      <c r="AT37" s="57">
        <v>59.9</v>
      </c>
      <c r="AU37">
        <v>1.5</v>
      </c>
      <c r="AV37">
        <v>5.0000000000000002E-5</v>
      </c>
      <c r="AX37" s="34"/>
      <c r="AY37" s="32" t="s">
        <v>732</v>
      </c>
      <c r="AZ37" s="32" t="s">
        <v>449</v>
      </c>
      <c r="BA37" s="32" t="s">
        <v>733</v>
      </c>
      <c r="BB37" s="32" t="s">
        <v>734</v>
      </c>
      <c r="BC37" s="32"/>
      <c r="BD37" s="32" t="s">
        <v>735</v>
      </c>
      <c r="BE37" s="32" t="s">
        <v>736</v>
      </c>
      <c r="BF37" s="32" t="s">
        <v>245</v>
      </c>
      <c r="BG37" s="32" t="s">
        <v>245</v>
      </c>
      <c r="BH37" s="32" t="s">
        <v>737</v>
      </c>
      <c r="BI37" s="32" t="s">
        <v>245</v>
      </c>
      <c r="BJ37" s="32" t="s">
        <v>738</v>
      </c>
      <c r="BK37" s="32" t="s">
        <v>739</v>
      </c>
      <c r="BL37" s="32" t="s">
        <v>740</v>
      </c>
      <c r="BM37" s="32">
        <v>6.1</v>
      </c>
      <c r="BN37" s="32">
        <v>377</v>
      </c>
      <c r="BO37" s="32">
        <v>1886</v>
      </c>
      <c r="BP37" s="65">
        <v>2.0755469613925306</v>
      </c>
      <c r="BQ37" s="32">
        <v>0.7</v>
      </c>
      <c r="BR37" s="32">
        <v>360</v>
      </c>
      <c r="BS37" s="32"/>
      <c r="BT37" s="32"/>
      <c r="BU37" s="32"/>
    </row>
    <row r="38" spans="1:73" ht="12.75" customHeight="1" x14ac:dyDescent="0.2">
      <c r="A38" s="40">
        <v>33</v>
      </c>
      <c r="B38" s="40" t="s">
        <v>741</v>
      </c>
      <c r="C38" s="40">
        <v>15</v>
      </c>
      <c r="D38" s="40" t="s">
        <v>339</v>
      </c>
      <c r="E38" s="40">
        <v>4</v>
      </c>
      <c r="F38" s="40" t="s">
        <v>742</v>
      </c>
      <c r="G38" s="40" t="s">
        <v>743</v>
      </c>
      <c r="H38" s="40" t="s">
        <v>742</v>
      </c>
      <c r="I38" s="40" t="s">
        <v>744</v>
      </c>
      <c r="J38" s="40" t="s">
        <v>745</v>
      </c>
      <c r="K38" s="62" t="str">
        <f t="shared" si="9"/>
        <v>74.92</v>
      </c>
      <c r="L38" s="62">
        <v>74.921594999999996</v>
      </c>
      <c r="M38" s="34">
        <v>817</v>
      </c>
      <c r="N38" s="62">
        <v>617</v>
      </c>
      <c r="O38" s="31" t="s">
        <v>132</v>
      </c>
      <c r="P38" s="62">
        <v>5.73</v>
      </c>
      <c r="Q38">
        <v>2.1800000000000002</v>
      </c>
      <c r="R38">
        <v>9.8152000000000008</v>
      </c>
      <c r="S38">
        <v>18.632999999999999</v>
      </c>
      <c r="T38">
        <v>28.350999999999999</v>
      </c>
      <c r="U38" s="62">
        <f t="shared" ref="U38:W38" si="46">IF(COUNT(R38)=1,ROUND(R38*96.48538,0),"")</f>
        <v>947</v>
      </c>
      <c r="V38" s="62">
        <f t="shared" si="46"/>
        <v>1798</v>
      </c>
      <c r="W38" s="62">
        <f t="shared" si="46"/>
        <v>2735</v>
      </c>
      <c r="X38" s="63">
        <v>0.81</v>
      </c>
      <c r="Y38" s="62">
        <f t="shared" si="2"/>
        <v>78</v>
      </c>
      <c r="Z38" s="64" t="s">
        <v>746</v>
      </c>
      <c r="AA38" s="64" t="s">
        <v>345</v>
      </c>
      <c r="AB38" t="str">
        <f t="shared" si="44"/>
        <v>[Ar] 4s2 3d10 4p3</v>
      </c>
      <c r="AC38" t="str">
        <f t="shared" si="42"/>
        <v>[Ar] 4s2 3d10 4p3</v>
      </c>
      <c r="AD38" s="57">
        <v>1.33</v>
      </c>
      <c r="AE38" s="57">
        <v>0.57999999999999996</v>
      </c>
      <c r="AF38" s="57">
        <v>1.2</v>
      </c>
      <c r="AG38" s="32"/>
      <c r="AH38" s="32"/>
      <c r="AI38" s="32">
        <v>120</v>
      </c>
      <c r="AJ38" s="32"/>
      <c r="AK38" s="32"/>
      <c r="AL38" s="32">
        <v>72</v>
      </c>
      <c r="AM38" s="57">
        <v>13.1</v>
      </c>
      <c r="AN38" s="57" t="s">
        <v>308</v>
      </c>
      <c r="AO38" s="57" t="s">
        <v>747</v>
      </c>
      <c r="AP38" s="57">
        <v>3.4500000000000003E-2</v>
      </c>
      <c r="AQ38" s="57">
        <v>0.33</v>
      </c>
      <c r="AR38" s="57" t="s">
        <v>238</v>
      </c>
      <c r="AS38" s="57">
        <v>34.76</v>
      </c>
      <c r="AT38" s="57">
        <v>50</v>
      </c>
      <c r="AU38">
        <v>1.8</v>
      </c>
      <c r="AV38">
        <v>3.7000000000000002E-3</v>
      </c>
      <c r="AX38" s="34" t="s">
        <v>748</v>
      </c>
      <c r="AY38" s="32" t="s">
        <v>749</v>
      </c>
      <c r="AZ38" s="32" t="s">
        <v>574</v>
      </c>
      <c r="BA38" s="32" t="s">
        <v>750</v>
      </c>
      <c r="BB38" s="32" t="s">
        <v>308</v>
      </c>
      <c r="BC38" s="32">
        <v>3.5</v>
      </c>
      <c r="BD38" s="32" t="s">
        <v>751</v>
      </c>
      <c r="BE38" s="32" t="s">
        <v>752</v>
      </c>
      <c r="BF38" s="32" t="s">
        <v>245</v>
      </c>
      <c r="BG38" s="32" t="s">
        <v>245</v>
      </c>
      <c r="BH38" s="32" t="s">
        <v>753</v>
      </c>
      <c r="BI38" s="32" t="s">
        <v>245</v>
      </c>
      <c r="BJ38" s="32" t="s">
        <v>754</v>
      </c>
      <c r="BK38" s="32" t="s">
        <v>755</v>
      </c>
      <c r="BL38" s="32" t="s">
        <v>756</v>
      </c>
      <c r="BM38" s="32">
        <v>4.3</v>
      </c>
      <c r="BN38" s="32">
        <v>302</v>
      </c>
      <c r="BO38" s="32">
        <v>1600</v>
      </c>
      <c r="BP38" s="65">
        <v>0.81690383937566013</v>
      </c>
      <c r="BQ38" s="32">
        <v>0.3</v>
      </c>
      <c r="BR38" s="32">
        <v>320</v>
      </c>
      <c r="BS38" s="32"/>
      <c r="BT38" s="32"/>
      <c r="BU38" s="32" t="s">
        <v>301</v>
      </c>
    </row>
    <row r="39" spans="1:73" ht="12.75" customHeight="1" x14ac:dyDescent="0.2">
      <c r="A39" s="40">
        <v>34</v>
      </c>
      <c r="B39" s="40" t="s">
        <v>757</v>
      </c>
      <c r="C39" s="40">
        <v>16</v>
      </c>
      <c r="D39" s="40" t="s">
        <v>354</v>
      </c>
      <c r="E39" s="40">
        <v>4</v>
      </c>
      <c r="F39" s="40" t="s">
        <v>758</v>
      </c>
      <c r="G39" s="40" t="s">
        <v>759</v>
      </c>
      <c r="H39" s="40" t="s">
        <v>760</v>
      </c>
      <c r="I39" s="40" t="s">
        <v>761</v>
      </c>
      <c r="J39" s="40" t="s">
        <v>761</v>
      </c>
      <c r="K39" s="62" t="str">
        <f t="shared" si="9"/>
        <v>78.97</v>
      </c>
      <c r="L39" s="62">
        <v>78.971000000000004</v>
      </c>
      <c r="M39" s="62">
        <v>217</v>
      </c>
      <c r="N39" s="62">
        <v>685</v>
      </c>
      <c r="O39" s="31" t="s">
        <v>132</v>
      </c>
      <c r="P39" s="62">
        <v>4.79</v>
      </c>
      <c r="Q39">
        <v>2.5499999999999998</v>
      </c>
      <c r="R39">
        <v>9.7523999999999997</v>
      </c>
      <c r="S39">
        <v>21.19</v>
      </c>
      <c r="T39">
        <v>30.82</v>
      </c>
      <c r="U39" s="62">
        <f t="shared" ref="U39:W39" si="47">IF(COUNT(R39)=1,ROUND(R39*96.48538,0),"")</f>
        <v>941</v>
      </c>
      <c r="V39" s="62">
        <f t="shared" si="47"/>
        <v>2045</v>
      </c>
      <c r="W39" s="62">
        <f t="shared" si="47"/>
        <v>2974</v>
      </c>
      <c r="X39" s="63">
        <v>2.02</v>
      </c>
      <c r="Y39" s="62">
        <f t="shared" si="2"/>
        <v>195</v>
      </c>
      <c r="Z39" s="64" t="s">
        <v>762</v>
      </c>
      <c r="AA39" s="64" t="s">
        <v>360</v>
      </c>
      <c r="AB39" t="str">
        <f t="shared" si="44"/>
        <v>[Ar] 4s2 3d10 4p4</v>
      </c>
      <c r="AC39" t="str">
        <f t="shared" si="42"/>
        <v>[Ar] 4s2 3d10 4p4</v>
      </c>
      <c r="AD39" s="57">
        <v>1.22</v>
      </c>
      <c r="AE39" s="57">
        <v>0.5</v>
      </c>
      <c r="AF39" s="57">
        <v>1.1599999999999999</v>
      </c>
      <c r="AG39" s="32">
        <v>184</v>
      </c>
      <c r="AH39" s="32"/>
      <c r="AI39" s="32">
        <v>119</v>
      </c>
      <c r="AJ39" s="32"/>
      <c r="AK39" s="32"/>
      <c r="AL39" s="32"/>
      <c r="AM39" s="57">
        <v>16.45</v>
      </c>
      <c r="AN39" s="57" t="s">
        <v>236</v>
      </c>
      <c r="AO39" s="57" t="s">
        <v>763</v>
      </c>
      <c r="AP39" s="57">
        <v>9.9999999999999998E-13</v>
      </c>
      <c r="AQ39" s="57">
        <v>0.32</v>
      </c>
      <c r="AR39" s="57">
        <v>6.694</v>
      </c>
      <c r="AS39" s="57">
        <v>37.700000000000003</v>
      </c>
      <c r="AT39" s="57">
        <v>2.04</v>
      </c>
      <c r="AU39">
        <v>0.05</v>
      </c>
      <c r="AV39">
        <v>2.0000000000000001E-4</v>
      </c>
      <c r="AX39" s="34"/>
      <c r="AY39" s="32" t="s">
        <v>764</v>
      </c>
      <c r="AZ39" s="32" t="s">
        <v>312</v>
      </c>
      <c r="BA39" s="32" t="s">
        <v>765</v>
      </c>
      <c r="BB39" s="32" t="s">
        <v>766</v>
      </c>
      <c r="BC39" s="32">
        <v>2</v>
      </c>
      <c r="BD39" s="32" t="s">
        <v>767</v>
      </c>
      <c r="BE39" s="32" t="s">
        <v>768</v>
      </c>
      <c r="BF39" s="32"/>
      <c r="BG39" s="32" t="s">
        <v>245</v>
      </c>
      <c r="BH39" s="32" t="s">
        <v>769</v>
      </c>
      <c r="BI39" s="32"/>
      <c r="BJ39" s="32" t="s">
        <v>770</v>
      </c>
      <c r="BK39" s="32" t="s">
        <v>771</v>
      </c>
      <c r="BL39" s="32" t="s">
        <v>772</v>
      </c>
      <c r="BM39" s="32">
        <v>3.8</v>
      </c>
      <c r="BN39" s="32">
        <v>227</v>
      </c>
      <c r="BO39" s="32">
        <v>1818</v>
      </c>
      <c r="BP39" s="65">
        <v>1.79309160017658</v>
      </c>
      <c r="BQ39" s="32">
        <v>-1.3</v>
      </c>
      <c r="BR39" s="32">
        <v>14</v>
      </c>
      <c r="BS39" s="32"/>
      <c r="BT39" s="32" t="s">
        <v>301</v>
      </c>
      <c r="BU39" s="32" t="s">
        <v>262</v>
      </c>
    </row>
    <row r="40" spans="1:73" ht="12.75" customHeight="1" x14ac:dyDescent="0.2">
      <c r="A40" s="40">
        <v>35</v>
      </c>
      <c r="B40" s="40" t="s">
        <v>773</v>
      </c>
      <c r="C40" s="40">
        <v>17</v>
      </c>
      <c r="D40" s="40" t="s">
        <v>367</v>
      </c>
      <c r="E40" s="40">
        <v>4</v>
      </c>
      <c r="F40" s="40" t="s">
        <v>774</v>
      </c>
      <c r="G40" s="40" t="s">
        <v>775</v>
      </c>
      <c r="H40" s="40" t="s">
        <v>776</v>
      </c>
      <c r="I40" s="40" t="s">
        <v>777</v>
      </c>
      <c r="J40" s="40" t="s">
        <v>777</v>
      </c>
      <c r="K40" s="62" t="str">
        <f t="shared" si="9"/>
        <v>79.90</v>
      </c>
      <c r="L40" s="62">
        <f>AVERAGE(79.901,79.907)</f>
        <v>79.903999999999996</v>
      </c>
      <c r="M40" s="62">
        <v>-7.2</v>
      </c>
      <c r="N40" s="62">
        <v>58.8</v>
      </c>
      <c r="O40" s="31" t="s">
        <v>778</v>
      </c>
      <c r="P40" s="62">
        <v>3.12</v>
      </c>
      <c r="Q40">
        <v>2.96</v>
      </c>
      <c r="R40">
        <v>11.813800000000001</v>
      </c>
      <c r="S40">
        <v>21.8</v>
      </c>
      <c r="T40">
        <v>36</v>
      </c>
      <c r="U40" s="62">
        <f t="shared" ref="U40:W40" si="48">IF(COUNT(R40)=1,ROUND(R40*96.48538,0),"")</f>
        <v>1140</v>
      </c>
      <c r="V40" s="62">
        <f t="shared" si="48"/>
        <v>2103</v>
      </c>
      <c r="W40" s="62">
        <f t="shared" si="48"/>
        <v>3473</v>
      </c>
      <c r="X40" s="63">
        <v>3.36</v>
      </c>
      <c r="Y40" s="62">
        <f t="shared" si="2"/>
        <v>324</v>
      </c>
      <c r="Z40" s="64" t="s">
        <v>779</v>
      </c>
      <c r="AA40" s="64" t="s">
        <v>373</v>
      </c>
      <c r="AB40" t="str">
        <f t="shared" si="44"/>
        <v>[Ar] 4s2 3d10 4p5</v>
      </c>
      <c r="AC40" t="str">
        <f t="shared" si="42"/>
        <v>[Ar] 4s2 3d10 4p5</v>
      </c>
      <c r="AD40" s="57">
        <v>1.1200000000000001</v>
      </c>
      <c r="AE40" s="57">
        <v>1.96</v>
      </c>
      <c r="AF40" s="57">
        <v>1.1399999999999999</v>
      </c>
      <c r="AG40" s="32"/>
      <c r="AH40" s="32">
        <v>182</v>
      </c>
      <c r="AI40" s="32">
        <v>114</v>
      </c>
      <c r="AJ40" s="32"/>
      <c r="AK40" s="32"/>
      <c r="AL40" s="32"/>
      <c r="AM40" s="57">
        <v>25.6</v>
      </c>
      <c r="AN40" s="57" t="s">
        <v>483</v>
      </c>
      <c r="AO40" s="57" t="s">
        <v>780</v>
      </c>
      <c r="AP40" s="57" t="s">
        <v>238</v>
      </c>
      <c r="AQ40" s="57">
        <v>0.47299999999999998</v>
      </c>
      <c r="AR40" s="57">
        <v>5.2859999999999996</v>
      </c>
      <c r="AS40" s="57">
        <v>15.438000000000001</v>
      </c>
      <c r="AT40" s="57">
        <v>0.122</v>
      </c>
      <c r="AU40">
        <v>2.4</v>
      </c>
      <c r="AV40">
        <v>67.3</v>
      </c>
      <c r="AW40">
        <v>2.9E-4</v>
      </c>
      <c r="AX40" s="34"/>
      <c r="AY40" s="32" t="s">
        <v>781</v>
      </c>
      <c r="AZ40" s="32" t="s">
        <v>782</v>
      </c>
      <c r="BA40" s="32" t="s">
        <v>783</v>
      </c>
      <c r="BB40" s="32" t="s">
        <v>784</v>
      </c>
      <c r="BC40" s="32"/>
      <c r="BD40" s="32" t="s">
        <v>785</v>
      </c>
      <c r="BE40" s="32" t="s">
        <v>245</v>
      </c>
      <c r="BF40" s="32" t="s">
        <v>786</v>
      </c>
      <c r="BG40" s="32" t="s">
        <v>786</v>
      </c>
      <c r="BH40" s="32"/>
      <c r="BI40" s="32" t="s">
        <v>787</v>
      </c>
      <c r="BJ40" s="32" t="s">
        <v>788</v>
      </c>
      <c r="BK40" s="32" t="s">
        <v>789</v>
      </c>
      <c r="BL40" s="32" t="s">
        <v>790</v>
      </c>
      <c r="BM40" s="32">
        <v>3.1</v>
      </c>
      <c r="BN40" s="32">
        <v>112</v>
      </c>
      <c r="BO40" s="32">
        <v>1826</v>
      </c>
      <c r="BP40" s="65">
        <v>1.0718820073061253</v>
      </c>
      <c r="BQ40" s="32">
        <v>0.4</v>
      </c>
      <c r="BR40" s="32">
        <v>4.9000000000000004</v>
      </c>
      <c r="BS40" s="32"/>
      <c r="BT40" s="32" t="s">
        <v>301</v>
      </c>
      <c r="BU40" s="32" t="s">
        <v>262</v>
      </c>
    </row>
    <row r="41" spans="1:73" ht="12.75" customHeight="1" x14ac:dyDescent="0.2">
      <c r="A41" s="40">
        <v>36</v>
      </c>
      <c r="B41" s="40" t="s">
        <v>791</v>
      </c>
      <c r="C41" s="40">
        <v>18</v>
      </c>
      <c r="D41" s="40" t="s">
        <v>250</v>
      </c>
      <c r="E41" s="40">
        <v>4</v>
      </c>
      <c r="F41" s="40" t="s">
        <v>792</v>
      </c>
      <c r="G41" s="40" t="s">
        <v>793</v>
      </c>
      <c r="H41" s="40" t="s">
        <v>792</v>
      </c>
      <c r="I41" s="40" t="s">
        <v>794</v>
      </c>
      <c r="J41" s="40" t="s">
        <v>795</v>
      </c>
      <c r="K41" s="62" t="str">
        <f t="shared" si="9"/>
        <v>83.80</v>
      </c>
      <c r="L41" s="62">
        <v>83.798000000000002</v>
      </c>
      <c r="M41" s="62">
        <v>-157</v>
      </c>
      <c r="N41" s="62">
        <v>-152</v>
      </c>
      <c r="O41" s="31" t="s">
        <v>233</v>
      </c>
      <c r="P41" s="62">
        <v>3.7399999999999998E-3</v>
      </c>
      <c r="Q41">
        <v>3</v>
      </c>
      <c r="R41">
        <v>13.999599999999999</v>
      </c>
      <c r="S41">
        <v>24.359000000000002</v>
      </c>
      <c r="T41">
        <v>36.950000000000003</v>
      </c>
      <c r="U41" s="62">
        <f t="shared" ref="U41:W41" si="49">IF(COUNT(R41)=1,ROUND(R41*96.48538,0),"")</f>
        <v>1351</v>
      </c>
      <c r="V41" s="62">
        <f t="shared" si="49"/>
        <v>2350</v>
      </c>
      <c r="W41" s="62">
        <f t="shared" si="49"/>
        <v>3565</v>
      </c>
      <c r="X41" s="63" t="s">
        <v>256</v>
      </c>
      <c r="Y41" s="63" t="str">
        <f t="shared" si="2"/>
        <v>&lt;0</v>
      </c>
      <c r="Z41" s="64" t="s">
        <v>257</v>
      </c>
      <c r="AA41" s="64"/>
      <c r="AB41" t="str">
        <f t="shared" si="44"/>
        <v>[Ar] 4s2 3d10 4p6</v>
      </c>
      <c r="AC41" t="str">
        <f t="shared" si="42"/>
        <v>[Ar] 4s2 3d10 4p6</v>
      </c>
      <c r="AD41" s="57">
        <v>1.03</v>
      </c>
      <c r="AE41" s="57" t="s">
        <v>238</v>
      </c>
      <c r="AF41" s="57">
        <v>1.1200000000000001</v>
      </c>
      <c r="AG41" s="32"/>
      <c r="AH41" s="32"/>
      <c r="AI41" s="32">
        <v>112</v>
      </c>
      <c r="AJ41" s="32"/>
      <c r="AK41" s="32"/>
      <c r="AL41" s="32"/>
      <c r="AM41" s="57">
        <v>38.9</v>
      </c>
      <c r="AN41" s="57" t="s">
        <v>390</v>
      </c>
      <c r="AO41" s="57" t="s">
        <v>796</v>
      </c>
      <c r="AP41" s="57" t="s">
        <v>238</v>
      </c>
      <c r="AQ41" s="57">
        <v>0.248</v>
      </c>
      <c r="AR41" s="57">
        <v>1.6379999999999999</v>
      </c>
      <c r="AS41" s="57">
        <v>9.0289999999999999</v>
      </c>
      <c r="AT41" s="57">
        <v>9.4900000000000002E-3</v>
      </c>
      <c r="AU41">
        <v>1E-4</v>
      </c>
      <c r="AV41">
        <v>2.1000000000000001E-4</v>
      </c>
      <c r="AX41" s="34"/>
      <c r="AY41" s="32" t="s">
        <v>347</v>
      </c>
      <c r="AZ41" s="32" t="s">
        <v>240</v>
      </c>
      <c r="BA41" s="32" t="s">
        <v>797</v>
      </c>
      <c r="BB41" s="32" t="s">
        <v>392</v>
      </c>
      <c r="BC41" s="32"/>
      <c r="BD41" s="32" t="s">
        <v>798</v>
      </c>
      <c r="BE41" s="32" t="s">
        <v>245</v>
      </c>
      <c r="BF41" s="32" t="s">
        <v>245</v>
      </c>
      <c r="BG41" s="32" t="s">
        <v>245</v>
      </c>
      <c r="BH41" s="32" t="s">
        <v>245</v>
      </c>
      <c r="BI41" s="32" t="s">
        <v>245</v>
      </c>
      <c r="BJ41" s="32" t="s">
        <v>245</v>
      </c>
      <c r="BK41" s="32" t="s">
        <v>245</v>
      </c>
      <c r="BL41" s="32" t="s">
        <v>245</v>
      </c>
      <c r="BM41" s="32">
        <v>2.5</v>
      </c>
      <c r="BN41" s="32">
        <v>0</v>
      </c>
      <c r="BO41" s="32">
        <v>1898</v>
      </c>
      <c r="BP41" s="65">
        <v>1.6532125137753435</v>
      </c>
      <c r="BQ41" s="32">
        <v>-4</v>
      </c>
      <c r="BR41" s="32">
        <v>33</v>
      </c>
      <c r="BS41" s="32"/>
      <c r="BT41" s="32" t="s">
        <v>262</v>
      </c>
      <c r="BU41" s="32" t="s">
        <v>262</v>
      </c>
    </row>
    <row r="42" spans="1:73" ht="12.75" customHeight="1" x14ac:dyDescent="0.2">
      <c r="A42" s="40">
        <v>37</v>
      </c>
      <c r="B42" s="40" t="s">
        <v>799</v>
      </c>
      <c r="C42" s="40">
        <v>1</v>
      </c>
      <c r="D42" s="40" t="s">
        <v>227</v>
      </c>
      <c r="E42" s="40">
        <v>5</v>
      </c>
      <c r="F42" s="40" t="s">
        <v>800</v>
      </c>
      <c r="G42" s="40" t="s">
        <v>801</v>
      </c>
      <c r="H42" s="40" t="s">
        <v>800</v>
      </c>
      <c r="I42" s="40" t="s">
        <v>802</v>
      </c>
      <c r="J42" s="40" t="s">
        <v>802</v>
      </c>
      <c r="K42" s="62" t="str">
        <f t="shared" si="9"/>
        <v>85.47</v>
      </c>
      <c r="L42" s="62">
        <v>85.467799999999997</v>
      </c>
      <c r="M42" s="62">
        <v>38.9</v>
      </c>
      <c r="N42" s="62">
        <v>686</v>
      </c>
      <c r="O42" s="31" t="s">
        <v>132</v>
      </c>
      <c r="P42" s="62">
        <v>1.53</v>
      </c>
      <c r="Q42">
        <v>0.82</v>
      </c>
      <c r="R42">
        <v>4.1771000000000003</v>
      </c>
      <c r="S42">
        <v>27.28</v>
      </c>
      <c r="T42">
        <v>40</v>
      </c>
      <c r="U42" s="62">
        <f t="shared" ref="U42:W42" si="50">IF(COUNT(R42)=1,ROUND(R42*96.48538,0),"")</f>
        <v>403</v>
      </c>
      <c r="V42" s="62">
        <f t="shared" si="50"/>
        <v>2632</v>
      </c>
      <c r="W42" s="62">
        <f t="shared" si="50"/>
        <v>3859</v>
      </c>
      <c r="X42" s="63">
        <v>0.49</v>
      </c>
      <c r="Y42" s="62">
        <f t="shared" si="2"/>
        <v>47</v>
      </c>
      <c r="Z42" s="64" t="s">
        <v>267</v>
      </c>
      <c r="AA42" s="64" t="s">
        <v>267</v>
      </c>
      <c r="AB42" t="str">
        <f t="shared" ref="AB42:AB43" si="51">CONCATENATE("[",B$41,"] ",E42,"s",MIN(A42-A$37,2))</f>
        <v>[Kr] 5s2</v>
      </c>
      <c r="AC42" t="str">
        <f t="shared" si="42"/>
        <v>[Kr] 5s2</v>
      </c>
      <c r="AD42" s="57">
        <v>2.98</v>
      </c>
      <c r="AE42" s="57">
        <v>1.61</v>
      </c>
      <c r="AF42" s="57">
        <v>2.16</v>
      </c>
      <c r="AG42" s="32"/>
      <c r="AH42" s="32"/>
      <c r="AI42" s="32">
        <v>248</v>
      </c>
      <c r="AJ42" s="32">
        <v>166</v>
      </c>
      <c r="AK42" s="32"/>
      <c r="AL42" s="32"/>
      <c r="AM42" s="57">
        <v>55.9</v>
      </c>
      <c r="AN42" s="57" t="s">
        <v>268</v>
      </c>
      <c r="AO42" s="57" t="s">
        <v>803</v>
      </c>
      <c r="AP42" s="57">
        <v>7.7899999999999997E-2</v>
      </c>
      <c r="AQ42" s="57">
        <v>0.36299999999999999</v>
      </c>
      <c r="AR42" s="57">
        <v>2.1920000000000002</v>
      </c>
      <c r="AS42" s="57">
        <v>72.215999999999994</v>
      </c>
      <c r="AT42" s="57">
        <v>58.2</v>
      </c>
      <c r="AU42">
        <v>90</v>
      </c>
      <c r="AV42">
        <v>0.12</v>
      </c>
      <c r="AW42">
        <v>4.6000000000000001E-4</v>
      </c>
      <c r="AX42" s="34"/>
      <c r="AY42" s="32" t="s">
        <v>804</v>
      </c>
      <c r="AZ42" s="32" t="s">
        <v>526</v>
      </c>
      <c r="BA42" s="32" t="s">
        <v>400</v>
      </c>
      <c r="BB42" s="32" t="s">
        <v>273</v>
      </c>
      <c r="BC42" s="32">
        <v>0.3</v>
      </c>
      <c r="BD42" s="32" t="s">
        <v>805</v>
      </c>
      <c r="BE42" s="32" t="s">
        <v>806</v>
      </c>
      <c r="BF42" s="32" t="s">
        <v>807</v>
      </c>
      <c r="BG42" s="32" t="s">
        <v>808</v>
      </c>
      <c r="BH42" s="32" t="s">
        <v>809</v>
      </c>
      <c r="BI42" s="32" t="s">
        <v>807</v>
      </c>
      <c r="BJ42" s="32" t="s">
        <v>810</v>
      </c>
      <c r="BK42" s="32" t="s">
        <v>811</v>
      </c>
      <c r="BL42" s="32" t="s">
        <v>812</v>
      </c>
      <c r="BM42" s="32">
        <v>47.3</v>
      </c>
      <c r="BN42" s="32">
        <v>86</v>
      </c>
      <c r="BO42" s="32">
        <v>1861</v>
      </c>
      <c r="BP42" s="65">
        <v>0.85064623518306648</v>
      </c>
      <c r="BQ42" s="32">
        <v>2</v>
      </c>
      <c r="BR42" s="32">
        <v>1200</v>
      </c>
      <c r="BS42" s="32"/>
      <c r="BT42" s="32"/>
      <c r="BU42" s="32"/>
    </row>
    <row r="43" spans="1:73" ht="12.75" customHeight="1" x14ac:dyDescent="0.2">
      <c r="A43" s="40">
        <v>38</v>
      </c>
      <c r="B43" s="40" t="s">
        <v>813</v>
      </c>
      <c r="C43" s="40">
        <v>2</v>
      </c>
      <c r="D43" s="40" t="s">
        <v>283</v>
      </c>
      <c r="E43" s="40">
        <v>5</v>
      </c>
      <c r="F43" s="40" t="s">
        <v>814</v>
      </c>
      <c r="G43" s="40" t="s">
        <v>815</v>
      </c>
      <c r="H43" s="40" t="s">
        <v>814</v>
      </c>
      <c r="I43" s="40" t="s">
        <v>816</v>
      </c>
      <c r="J43" s="40" t="s">
        <v>817</v>
      </c>
      <c r="K43" s="62" t="str">
        <f t="shared" si="9"/>
        <v>87.62</v>
      </c>
      <c r="L43" s="62">
        <v>87.62</v>
      </c>
      <c r="M43" s="62">
        <v>769</v>
      </c>
      <c r="N43" s="62">
        <v>1384</v>
      </c>
      <c r="O43" s="31" t="s">
        <v>132</v>
      </c>
      <c r="P43" s="62">
        <v>2.54</v>
      </c>
      <c r="Q43">
        <v>0.95</v>
      </c>
      <c r="R43">
        <v>5.6947999999999999</v>
      </c>
      <c r="S43">
        <v>11.03</v>
      </c>
      <c r="T43">
        <v>43.6</v>
      </c>
      <c r="U43" s="62">
        <f t="shared" ref="U43:W43" si="52">IF(COUNT(R43)=1,ROUND(R43*96.48538,0),"")</f>
        <v>549</v>
      </c>
      <c r="V43" s="62">
        <f t="shared" si="52"/>
        <v>1064</v>
      </c>
      <c r="W43" s="62">
        <f t="shared" si="52"/>
        <v>4207</v>
      </c>
      <c r="X43" s="63">
        <v>0.11</v>
      </c>
      <c r="Y43" s="62">
        <f t="shared" si="2"/>
        <v>11</v>
      </c>
      <c r="Z43" s="64" t="s">
        <v>289</v>
      </c>
      <c r="AA43" s="64" t="s">
        <v>289</v>
      </c>
      <c r="AB43" t="str">
        <f t="shared" si="51"/>
        <v>[Kr] 5s2</v>
      </c>
      <c r="AC43" t="str">
        <f t="shared" si="42"/>
        <v>[Kr] 5s2</v>
      </c>
      <c r="AD43" s="57">
        <v>2.4500000000000002</v>
      </c>
      <c r="AE43" s="57">
        <v>1.26</v>
      </c>
      <c r="AF43" s="57">
        <v>1.91</v>
      </c>
      <c r="AG43" s="32"/>
      <c r="AH43" s="32"/>
      <c r="AI43" s="32">
        <v>215</v>
      </c>
      <c r="AJ43" s="32"/>
      <c r="AK43" s="32">
        <v>132</v>
      </c>
      <c r="AL43" s="32"/>
      <c r="AM43" s="57">
        <v>33.700000000000003</v>
      </c>
      <c r="AN43" s="57" t="s">
        <v>390</v>
      </c>
      <c r="AO43" s="57" t="s">
        <v>818</v>
      </c>
      <c r="AP43" s="57">
        <v>7.6200000000000004E-2</v>
      </c>
      <c r="AQ43" s="57">
        <v>0.3</v>
      </c>
      <c r="AR43" s="57">
        <v>8.3000000000000007</v>
      </c>
      <c r="AS43" s="57">
        <v>144</v>
      </c>
      <c r="AT43" s="57">
        <v>35.299999999999997</v>
      </c>
      <c r="AU43">
        <v>370</v>
      </c>
      <c r="AV43">
        <v>7.2</v>
      </c>
      <c r="AW43">
        <v>4.6000000000000001E-4</v>
      </c>
      <c r="AX43" s="34"/>
      <c r="AY43" s="32" t="s">
        <v>819</v>
      </c>
      <c r="AZ43" s="32" t="s">
        <v>271</v>
      </c>
      <c r="BA43" s="32" t="s">
        <v>820</v>
      </c>
      <c r="BB43" s="32" t="s">
        <v>242</v>
      </c>
      <c r="BC43" s="32">
        <v>1.8</v>
      </c>
      <c r="BD43" s="32" t="s">
        <v>821</v>
      </c>
      <c r="BE43" s="32" t="s">
        <v>822</v>
      </c>
      <c r="BF43" s="32" t="s">
        <v>823</v>
      </c>
      <c r="BG43" s="32" t="s">
        <v>824</v>
      </c>
      <c r="BH43" s="32" t="s">
        <v>825</v>
      </c>
      <c r="BI43" s="32" t="s">
        <v>245</v>
      </c>
      <c r="BJ43" s="32" t="s">
        <v>826</v>
      </c>
      <c r="BK43" s="32" t="s">
        <v>827</v>
      </c>
      <c r="BL43" s="32" t="s">
        <v>828</v>
      </c>
      <c r="BM43" s="32">
        <v>27.6</v>
      </c>
      <c r="BN43" s="32">
        <v>164</v>
      </c>
      <c r="BO43" s="32">
        <v>1808</v>
      </c>
      <c r="BP43" s="65">
        <v>1.3710678622717363</v>
      </c>
      <c r="BQ43" s="32">
        <v>2.6</v>
      </c>
      <c r="BR43" s="32">
        <v>100</v>
      </c>
      <c r="BS43" s="32"/>
      <c r="BT43" s="32"/>
      <c r="BU43" s="32"/>
    </row>
    <row r="44" spans="1:73" ht="12.75" customHeight="1" x14ac:dyDescent="0.2">
      <c r="A44" s="40">
        <v>39</v>
      </c>
      <c r="B44" s="40" t="s">
        <v>106</v>
      </c>
      <c r="C44" s="40">
        <v>3</v>
      </c>
      <c r="D44" s="40" t="s">
        <v>550</v>
      </c>
      <c r="E44" s="40">
        <v>5</v>
      </c>
      <c r="F44" s="40" t="s">
        <v>829</v>
      </c>
      <c r="G44" s="40" t="s">
        <v>830</v>
      </c>
      <c r="H44" s="40" t="s">
        <v>829</v>
      </c>
      <c r="I44" s="40" t="s">
        <v>831</v>
      </c>
      <c r="J44" s="40" t="s">
        <v>832</v>
      </c>
      <c r="K44" s="62" t="str">
        <f t="shared" si="9"/>
        <v>88.91</v>
      </c>
      <c r="L44" s="62">
        <v>88.905839999999998</v>
      </c>
      <c r="M44" s="62">
        <v>1523</v>
      </c>
      <c r="N44" s="62">
        <v>3337</v>
      </c>
      <c r="O44" s="31" t="s">
        <v>132</v>
      </c>
      <c r="P44" s="62">
        <v>4.47</v>
      </c>
      <c r="Q44">
        <v>1.22</v>
      </c>
      <c r="R44">
        <v>6.2169999999999996</v>
      </c>
      <c r="S44">
        <v>12.24</v>
      </c>
      <c r="T44">
        <v>20.52</v>
      </c>
      <c r="U44" s="62">
        <f t="shared" ref="U44:W44" si="53">IF(COUNT(R44)=1,ROUND(R44*96.48538,0),"")</f>
        <v>600</v>
      </c>
      <c r="V44" s="62">
        <f t="shared" si="53"/>
        <v>1181</v>
      </c>
      <c r="W44" s="62">
        <f t="shared" si="53"/>
        <v>1980</v>
      </c>
      <c r="X44" s="63">
        <v>0.31</v>
      </c>
      <c r="Y44" s="62">
        <f t="shared" si="2"/>
        <v>30</v>
      </c>
      <c r="Z44" s="64" t="s">
        <v>307</v>
      </c>
      <c r="AA44" s="64" t="s">
        <v>307</v>
      </c>
      <c r="AB44" t="str">
        <f t="shared" ref="AB44:AB53" si="54">CONCATENATE("[",B$41,"] ",E44,"s",MIN(A44-A$37,2)," ",E44-1,"d",MIN(A44-A$43,10))</f>
        <v>[Kr] 5s2 4d1</v>
      </c>
      <c r="AC44" t="str">
        <f t="shared" si="42"/>
        <v>[Kr] 5s2 4d1</v>
      </c>
      <c r="AD44" s="57">
        <v>2.27</v>
      </c>
      <c r="AE44" s="57">
        <v>1.02</v>
      </c>
      <c r="AF44" s="57">
        <v>1.62</v>
      </c>
      <c r="AG44" s="32"/>
      <c r="AH44" s="32"/>
      <c r="AI44" s="32">
        <v>180</v>
      </c>
      <c r="AJ44" s="32"/>
      <c r="AK44" s="32"/>
      <c r="AL44" s="32">
        <v>104</v>
      </c>
      <c r="AM44" s="57">
        <v>19.8</v>
      </c>
      <c r="AN44" s="57" t="s">
        <v>236</v>
      </c>
      <c r="AO44" s="57" t="s">
        <v>833</v>
      </c>
      <c r="AP44" s="57">
        <v>1.66E-2</v>
      </c>
      <c r="AQ44" s="57">
        <v>0.3</v>
      </c>
      <c r="AR44" s="57">
        <v>11.4</v>
      </c>
      <c r="AS44" s="57">
        <v>363</v>
      </c>
      <c r="AT44" s="57">
        <v>17.2</v>
      </c>
      <c r="AU44">
        <v>33</v>
      </c>
      <c r="AV44">
        <v>1.2999999999999999E-5</v>
      </c>
      <c r="AX44" s="34"/>
      <c r="AY44" s="32" t="s">
        <v>834</v>
      </c>
      <c r="AZ44" s="32" t="s">
        <v>271</v>
      </c>
      <c r="BA44" s="32" t="s">
        <v>835</v>
      </c>
      <c r="BB44" s="32" t="s">
        <v>242</v>
      </c>
      <c r="BC44" s="32"/>
      <c r="BD44" s="32" t="s">
        <v>836</v>
      </c>
      <c r="BE44" s="32" t="s">
        <v>837</v>
      </c>
      <c r="BF44" s="32" t="s">
        <v>838</v>
      </c>
      <c r="BG44" s="32" t="s">
        <v>839</v>
      </c>
      <c r="BH44" s="32" t="s">
        <v>840</v>
      </c>
      <c r="BI44" s="32"/>
      <c r="BJ44" s="32" t="s">
        <v>841</v>
      </c>
      <c r="BK44" s="32" t="s">
        <v>842</v>
      </c>
      <c r="BL44" s="32" t="s">
        <v>843</v>
      </c>
      <c r="BM44" s="32">
        <v>22.7</v>
      </c>
      <c r="BN44" s="32">
        <v>423</v>
      </c>
      <c r="BO44" s="32">
        <v>1794</v>
      </c>
      <c r="BP44" s="65">
        <v>0.66651798055488087</v>
      </c>
      <c r="BQ44" s="32">
        <v>1.51</v>
      </c>
      <c r="BR44" s="32">
        <v>220</v>
      </c>
      <c r="BS44" s="32"/>
      <c r="BT44" s="32"/>
      <c r="BU44" s="32" t="s">
        <v>262</v>
      </c>
    </row>
    <row r="45" spans="1:73" ht="12.75" customHeight="1" x14ac:dyDescent="0.2">
      <c r="A45" s="40">
        <v>40</v>
      </c>
      <c r="B45" s="40" t="s">
        <v>844</v>
      </c>
      <c r="C45" s="40">
        <v>4</v>
      </c>
      <c r="D45" s="40" t="s">
        <v>566</v>
      </c>
      <c r="E45" s="40">
        <v>5</v>
      </c>
      <c r="F45" s="40" t="s">
        <v>845</v>
      </c>
      <c r="G45" s="40" t="s">
        <v>846</v>
      </c>
      <c r="H45" s="40" t="s">
        <v>845</v>
      </c>
      <c r="I45" s="40" t="s">
        <v>847</v>
      </c>
      <c r="J45" s="40" t="s">
        <v>848</v>
      </c>
      <c r="K45" s="62" t="str">
        <f t="shared" si="9"/>
        <v>91.22</v>
      </c>
      <c r="L45" s="62">
        <v>91.224000000000004</v>
      </c>
      <c r="M45" s="62">
        <v>1852</v>
      </c>
      <c r="N45" s="62">
        <v>4377</v>
      </c>
      <c r="O45" s="31" t="s">
        <v>132</v>
      </c>
      <c r="P45" s="62">
        <v>6.51</v>
      </c>
      <c r="Q45">
        <v>1.33</v>
      </c>
      <c r="R45">
        <v>6.6338999999999997</v>
      </c>
      <c r="S45">
        <v>13.13</v>
      </c>
      <c r="T45">
        <v>22.99</v>
      </c>
      <c r="U45" s="62">
        <f t="shared" ref="U45:W45" si="55">IF(COUNT(R45)=1,ROUND(R45*96.48538,0),"")</f>
        <v>640</v>
      </c>
      <c r="V45" s="62">
        <f t="shared" si="55"/>
        <v>1267</v>
      </c>
      <c r="W45" s="62">
        <f t="shared" si="55"/>
        <v>2218</v>
      </c>
      <c r="X45" s="63">
        <v>0.43</v>
      </c>
      <c r="Y45" s="62">
        <f t="shared" si="2"/>
        <v>41</v>
      </c>
      <c r="Z45" s="64" t="s">
        <v>849</v>
      </c>
      <c r="AA45" s="64" t="s">
        <v>849</v>
      </c>
      <c r="AB45" t="str">
        <f t="shared" si="54"/>
        <v>[Kr] 5s2 4d2</v>
      </c>
      <c r="AC45" t="str">
        <f t="shared" si="42"/>
        <v>[Kr] 5s2 4d2</v>
      </c>
      <c r="AD45" s="57">
        <v>2.16</v>
      </c>
      <c r="AE45" s="57">
        <v>0.84</v>
      </c>
      <c r="AF45" s="57">
        <v>1.45</v>
      </c>
      <c r="AG45" s="32"/>
      <c r="AH45" s="32"/>
      <c r="AI45" s="32">
        <v>160</v>
      </c>
      <c r="AJ45" s="32"/>
      <c r="AK45" s="32"/>
      <c r="AL45" s="32"/>
      <c r="AM45" s="57">
        <v>14.1</v>
      </c>
      <c r="AN45" s="57" t="s">
        <v>236</v>
      </c>
      <c r="AO45" s="57" t="s">
        <v>850</v>
      </c>
      <c r="AP45" s="57">
        <v>2.3599999999999999E-2</v>
      </c>
      <c r="AQ45" s="57">
        <v>0.27</v>
      </c>
      <c r="AR45" s="57">
        <v>16.899999999999999</v>
      </c>
      <c r="AS45" s="57">
        <v>58.2</v>
      </c>
      <c r="AT45" s="57">
        <v>22.7</v>
      </c>
      <c r="AU45">
        <v>165</v>
      </c>
      <c r="AV45">
        <v>3.0000000000000001E-5</v>
      </c>
      <c r="AX45" s="34"/>
      <c r="AY45" s="32" t="s">
        <v>851</v>
      </c>
      <c r="AZ45" s="32" t="s">
        <v>852</v>
      </c>
      <c r="BA45" s="32" t="s">
        <v>853</v>
      </c>
      <c r="BB45" s="32" t="s">
        <v>242</v>
      </c>
      <c r="BC45" s="32"/>
      <c r="BD45" s="32" t="s">
        <v>854</v>
      </c>
      <c r="BE45" s="32" t="s">
        <v>855</v>
      </c>
      <c r="BF45" s="32" t="s">
        <v>245</v>
      </c>
      <c r="BG45" s="32" t="s">
        <v>245</v>
      </c>
      <c r="BH45" s="32" t="s">
        <v>437</v>
      </c>
      <c r="BI45" s="32" t="s">
        <v>245</v>
      </c>
      <c r="BJ45" s="32" t="s">
        <v>856</v>
      </c>
      <c r="BK45" s="32" t="s">
        <v>857</v>
      </c>
      <c r="BL45" s="32" t="s">
        <v>858</v>
      </c>
      <c r="BM45" s="32">
        <v>17.899999999999999</v>
      </c>
      <c r="BN45" s="32">
        <v>609</v>
      </c>
      <c r="BO45" s="32">
        <v>1789</v>
      </c>
      <c r="BP45" s="65">
        <v>1.0569048513364725</v>
      </c>
      <c r="BQ45" s="32">
        <v>2.2400000000000002</v>
      </c>
      <c r="BR45" s="32">
        <v>16</v>
      </c>
      <c r="BS45" s="32">
        <v>16</v>
      </c>
      <c r="BT45" s="32"/>
      <c r="BU45" s="32"/>
    </row>
    <row r="46" spans="1:73" ht="12.75" customHeight="1" x14ac:dyDescent="0.2">
      <c r="A46" s="40">
        <v>41</v>
      </c>
      <c r="B46" s="40" t="s">
        <v>859</v>
      </c>
      <c r="C46" s="40">
        <v>5</v>
      </c>
      <c r="D46" s="40" t="s">
        <v>597</v>
      </c>
      <c r="E46" s="40">
        <v>5</v>
      </c>
      <c r="F46" s="40" t="s">
        <v>860</v>
      </c>
      <c r="G46" s="40" t="s">
        <v>861</v>
      </c>
      <c r="H46" s="40" t="s">
        <v>860</v>
      </c>
      <c r="I46" s="40" t="s">
        <v>862</v>
      </c>
      <c r="J46" s="40" t="s">
        <v>862</v>
      </c>
      <c r="K46" s="62" t="str">
        <f t="shared" si="9"/>
        <v>92.91</v>
      </c>
      <c r="L46" s="62">
        <v>92.906369999999995</v>
      </c>
      <c r="M46" s="62">
        <v>2468</v>
      </c>
      <c r="N46" s="62">
        <v>4742</v>
      </c>
      <c r="O46" s="31" t="s">
        <v>132</v>
      </c>
      <c r="P46" s="62">
        <v>8.57</v>
      </c>
      <c r="Q46">
        <v>1.6</v>
      </c>
      <c r="R46">
        <v>6.7588999999999997</v>
      </c>
      <c r="S46">
        <v>14.32</v>
      </c>
      <c r="T46">
        <v>25.04</v>
      </c>
      <c r="U46" s="62">
        <f t="shared" ref="U46:W46" si="56">IF(COUNT(R46)=1,ROUND(R46*96.48538,0),"")</f>
        <v>652</v>
      </c>
      <c r="V46" s="62">
        <f t="shared" si="56"/>
        <v>1382</v>
      </c>
      <c r="W46" s="62">
        <f t="shared" si="56"/>
        <v>2416</v>
      </c>
      <c r="X46" s="63">
        <v>0.9</v>
      </c>
      <c r="Y46" s="62">
        <f t="shared" si="2"/>
        <v>87</v>
      </c>
      <c r="Z46" s="64" t="s">
        <v>863</v>
      </c>
      <c r="AA46" s="64" t="s">
        <v>863</v>
      </c>
      <c r="AB46" t="str">
        <f t="shared" si="54"/>
        <v>[Kr] 5s2 4d3</v>
      </c>
      <c r="AC46" t="s">
        <v>864</v>
      </c>
      <c r="AD46" s="57">
        <v>2.08</v>
      </c>
      <c r="AE46" s="57">
        <v>0.64</v>
      </c>
      <c r="AF46" s="57">
        <v>1.67</v>
      </c>
      <c r="AG46" s="32"/>
      <c r="AH46" s="32"/>
      <c r="AI46" s="32">
        <v>146</v>
      </c>
      <c r="AJ46" s="32"/>
      <c r="AK46" s="32"/>
      <c r="AL46" s="32">
        <v>86</v>
      </c>
      <c r="AM46" s="57">
        <v>10.87</v>
      </c>
      <c r="AN46" s="57" t="s">
        <v>268</v>
      </c>
      <c r="AO46" s="57" t="s">
        <v>865</v>
      </c>
      <c r="AP46" s="57">
        <v>6.93E-2</v>
      </c>
      <c r="AQ46" s="57">
        <v>0.26</v>
      </c>
      <c r="AR46" s="57">
        <v>26.4</v>
      </c>
      <c r="AS46" s="57">
        <v>682</v>
      </c>
      <c r="AT46" s="57">
        <v>53.7</v>
      </c>
      <c r="AU46">
        <v>20</v>
      </c>
      <c r="AV46">
        <v>1.0000000000000001E-5</v>
      </c>
      <c r="AX46" s="34"/>
      <c r="AY46" s="32" t="s">
        <v>866</v>
      </c>
      <c r="AZ46" s="32" t="s">
        <v>526</v>
      </c>
      <c r="BA46" s="32" t="s">
        <v>400</v>
      </c>
      <c r="BB46" s="32" t="s">
        <v>273</v>
      </c>
      <c r="BC46" s="32"/>
      <c r="BD46" s="32" t="s">
        <v>867</v>
      </c>
      <c r="BE46" s="32" t="s">
        <v>868</v>
      </c>
      <c r="BF46" s="32" t="s">
        <v>245</v>
      </c>
      <c r="BG46" s="32" t="s">
        <v>245</v>
      </c>
      <c r="BH46" s="32"/>
      <c r="BI46" s="32" t="s">
        <v>245</v>
      </c>
      <c r="BJ46" s="32" t="s">
        <v>869</v>
      </c>
      <c r="BK46" s="32" t="s">
        <v>870</v>
      </c>
      <c r="BL46" s="32" t="s">
        <v>871</v>
      </c>
      <c r="BM46" s="32">
        <v>15.7</v>
      </c>
      <c r="BN46" s="32">
        <v>726</v>
      </c>
      <c r="BO46" s="32">
        <v>1801</v>
      </c>
      <c r="BP46" s="65">
        <v>-0.15614457737683893</v>
      </c>
      <c r="BQ46" s="32">
        <v>1.3</v>
      </c>
      <c r="BR46" s="32">
        <v>18</v>
      </c>
      <c r="BS46" s="32"/>
      <c r="BT46" s="32"/>
      <c r="BU46" s="32"/>
    </row>
    <row r="47" spans="1:73" ht="12.75" customHeight="1" x14ac:dyDescent="0.2">
      <c r="A47" s="40">
        <v>42</v>
      </c>
      <c r="B47" s="40" t="s">
        <v>872</v>
      </c>
      <c r="C47" s="40">
        <v>6</v>
      </c>
      <c r="D47" s="40" t="s">
        <v>597</v>
      </c>
      <c r="E47" s="40">
        <v>5</v>
      </c>
      <c r="F47" s="40" t="s">
        <v>873</v>
      </c>
      <c r="G47" s="40" t="s">
        <v>874</v>
      </c>
      <c r="H47" s="40" t="s">
        <v>875</v>
      </c>
      <c r="I47" s="40" t="s">
        <v>876</v>
      </c>
      <c r="J47" s="40" t="s">
        <v>876</v>
      </c>
      <c r="K47" s="62" t="str">
        <f t="shared" si="9"/>
        <v>95.95</v>
      </c>
      <c r="L47" s="62">
        <v>95.95</v>
      </c>
      <c r="M47" s="62">
        <v>2617</v>
      </c>
      <c r="N47" s="62">
        <v>4612</v>
      </c>
      <c r="O47" s="31" t="s">
        <v>132</v>
      </c>
      <c r="P47" s="62">
        <v>10.199999999999999</v>
      </c>
      <c r="Q47">
        <v>2.16</v>
      </c>
      <c r="R47">
        <v>7.0923999999999996</v>
      </c>
      <c r="S47">
        <v>16.460999999999999</v>
      </c>
      <c r="T47">
        <v>27.16</v>
      </c>
      <c r="U47" s="62">
        <f t="shared" ref="U47:W47" si="57">IF(COUNT(R47)=1,ROUND(R47*96.48538,0),"")</f>
        <v>684</v>
      </c>
      <c r="V47" s="62">
        <f t="shared" si="57"/>
        <v>1588</v>
      </c>
      <c r="W47" s="62">
        <f t="shared" si="57"/>
        <v>2621</v>
      </c>
      <c r="X47" s="63">
        <v>0.75</v>
      </c>
      <c r="Y47" s="62">
        <f t="shared" si="2"/>
        <v>72</v>
      </c>
      <c r="Z47" s="64" t="s">
        <v>877</v>
      </c>
      <c r="AA47" s="64" t="s">
        <v>877</v>
      </c>
      <c r="AB47" t="str">
        <f t="shared" si="54"/>
        <v>[Kr] 5s2 4d4</v>
      </c>
      <c r="AC47" t="s">
        <v>878</v>
      </c>
      <c r="AD47" s="57">
        <v>2.0099999999999998</v>
      </c>
      <c r="AE47" s="57">
        <v>0.59</v>
      </c>
      <c r="AF47" s="57">
        <v>1.3</v>
      </c>
      <c r="AG47" s="32"/>
      <c r="AH47" s="32"/>
      <c r="AI47" s="32">
        <v>139</v>
      </c>
      <c r="AJ47" s="32"/>
      <c r="AK47" s="32"/>
      <c r="AL47" s="32">
        <v>83</v>
      </c>
      <c r="AM47" s="57">
        <v>9.4</v>
      </c>
      <c r="AN47" s="57" t="s">
        <v>268</v>
      </c>
      <c r="AO47" s="57" t="s">
        <v>879</v>
      </c>
      <c r="AP47" s="57">
        <v>0.187</v>
      </c>
      <c r="AQ47" s="57">
        <v>0.25</v>
      </c>
      <c r="AR47" s="57">
        <v>32</v>
      </c>
      <c r="AS47" s="57">
        <v>598</v>
      </c>
      <c r="AT47" s="57">
        <v>138</v>
      </c>
      <c r="AU47">
        <v>1.2</v>
      </c>
      <c r="AV47">
        <v>0.01</v>
      </c>
      <c r="AW47">
        <v>1.0000000000000001E-5</v>
      </c>
      <c r="AX47" s="34"/>
      <c r="AY47" s="32" t="s">
        <v>880</v>
      </c>
      <c r="AZ47" s="32" t="s">
        <v>526</v>
      </c>
      <c r="BA47" s="32" t="s">
        <v>881</v>
      </c>
      <c r="BB47" s="32" t="s">
        <v>273</v>
      </c>
      <c r="BC47" s="32"/>
      <c r="BD47" s="32" t="s">
        <v>882</v>
      </c>
      <c r="BE47" s="32" t="s">
        <v>883</v>
      </c>
      <c r="BF47" s="32" t="s">
        <v>245</v>
      </c>
      <c r="BG47" s="32" t="s">
        <v>245</v>
      </c>
      <c r="BH47" s="32"/>
      <c r="BI47" s="32"/>
      <c r="BJ47" s="32" t="s">
        <v>245</v>
      </c>
      <c r="BK47" s="32" t="s">
        <v>884</v>
      </c>
      <c r="BL47" s="32" t="s">
        <v>885</v>
      </c>
      <c r="BM47" s="32">
        <v>12.8</v>
      </c>
      <c r="BN47" s="32">
        <v>658</v>
      </c>
      <c r="BO47" s="32">
        <v>1781</v>
      </c>
      <c r="BP47" s="65">
        <v>0.40654018043395512</v>
      </c>
      <c r="BQ47" s="32">
        <v>0.2</v>
      </c>
      <c r="BR47" s="32">
        <v>11</v>
      </c>
      <c r="BS47" s="32"/>
      <c r="BT47" s="32"/>
      <c r="BU47" s="32" t="s">
        <v>262</v>
      </c>
    </row>
    <row r="48" spans="1:73" ht="12.75" customHeight="1" x14ac:dyDescent="0.2">
      <c r="A48" s="40">
        <v>43</v>
      </c>
      <c r="B48" s="40" t="s">
        <v>886</v>
      </c>
      <c r="C48" s="40">
        <v>7</v>
      </c>
      <c r="D48" s="40" t="s">
        <v>613</v>
      </c>
      <c r="E48" s="40">
        <v>5</v>
      </c>
      <c r="F48" s="40" t="s">
        <v>887</v>
      </c>
      <c r="G48" s="40" t="s">
        <v>888</v>
      </c>
      <c r="H48" s="40" t="s">
        <v>889</v>
      </c>
      <c r="I48" s="40" t="s">
        <v>890</v>
      </c>
      <c r="J48" s="40" t="s">
        <v>891</v>
      </c>
      <c r="K48" s="62" t="str">
        <f>TEXT(ROUND(L48,2),"0")</f>
        <v>98</v>
      </c>
      <c r="L48" s="62">
        <v>98</v>
      </c>
      <c r="M48" s="62">
        <v>2172</v>
      </c>
      <c r="N48" s="62">
        <v>4877</v>
      </c>
      <c r="O48" s="31" t="s">
        <v>132</v>
      </c>
      <c r="P48" s="62">
        <v>11.5</v>
      </c>
      <c r="Q48">
        <v>1.9</v>
      </c>
      <c r="R48">
        <v>7.28</v>
      </c>
      <c r="S48">
        <v>15.26</v>
      </c>
      <c r="T48">
        <v>29.54</v>
      </c>
      <c r="U48" s="62">
        <f t="shared" ref="U48:W48" si="58">IF(COUNT(R48)=1,ROUND(R48*96.48538,0),"")</f>
        <v>702</v>
      </c>
      <c r="V48" s="62">
        <f t="shared" si="58"/>
        <v>1472</v>
      </c>
      <c r="W48" s="62">
        <f t="shared" si="58"/>
        <v>2850</v>
      </c>
      <c r="X48" s="63">
        <v>0.55000000000000004</v>
      </c>
      <c r="Y48" s="62">
        <f t="shared" si="2"/>
        <v>53</v>
      </c>
      <c r="Z48" s="64" t="s">
        <v>892</v>
      </c>
      <c r="AA48" s="64" t="s">
        <v>892</v>
      </c>
      <c r="AB48" t="str">
        <f t="shared" si="54"/>
        <v>[Kr] 5s2 4d5</v>
      </c>
      <c r="AC48" t="str">
        <f>AB48</f>
        <v>[Kr] 5s2 4d5</v>
      </c>
      <c r="AD48" s="57">
        <v>1.95</v>
      </c>
      <c r="AE48" s="57" t="s">
        <v>238</v>
      </c>
      <c r="AF48" s="57">
        <v>1.27</v>
      </c>
      <c r="AG48" s="32"/>
      <c r="AH48" s="32"/>
      <c r="AI48" s="32">
        <v>136</v>
      </c>
      <c r="AJ48" s="32"/>
      <c r="AK48" s="32"/>
      <c r="AL48" s="32"/>
      <c r="AM48" s="57">
        <v>8.5</v>
      </c>
      <c r="AN48" s="57" t="s">
        <v>236</v>
      </c>
      <c r="AO48" s="57" t="s">
        <v>893</v>
      </c>
      <c r="AP48" s="57">
        <v>6.7000000000000004E-2</v>
      </c>
      <c r="AQ48" s="57">
        <v>0.21</v>
      </c>
      <c r="AR48" s="57">
        <v>24</v>
      </c>
      <c r="AS48" s="57">
        <v>660</v>
      </c>
      <c r="AT48" s="57">
        <v>50.6</v>
      </c>
      <c r="AX48" s="34"/>
      <c r="AY48" s="32" t="s">
        <v>894</v>
      </c>
      <c r="AZ48" s="32" t="s">
        <v>895</v>
      </c>
      <c r="BA48" s="32" t="s">
        <v>896</v>
      </c>
      <c r="BB48" s="32" t="s">
        <v>242</v>
      </c>
      <c r="BC48" s="32"/>
      <c r="BD48" s="32" t="s">
        <v>897</v>
      </c>
      <c r="BE48" s="32" t="s">
        <v>898</v>
      </c>
      <c r="BF48" s="32" t="s">
        <v>245</v>
      </c>
      <c r="BG48" s="32" t="s">
        <v>245</v>
      </c>
      <c r="BH48" s="32" t="s">
        <v>899</v>
      </c>
      <c r="BI48" s="32"/>
      <c r="BJ48" s="32" t="s">
        <v>245</v>
      </c>
      <c r="BK48" s="32" t="s">
        <v>900</v>
      </c>
      <c r="BL48" s="32" t="s">
        <v>901</v>
      </c>
      <c r="BM48" s="32">
        <v>11.4</v>
      </c>
      <c r="BN48" s="32">
        <v>677</v>
      </c>
      <c r="BO48" s="32">
        <v>1939</v>
      </c>
      <c r="BP48" s="32"/>
      <c r="BQ48" s="32"/>
      <c r="BR48" s="32"/>
      <c r="BS48" s="32"/>
      <c r="BT48" s="32"/>
      <c r="BU48" s="32" t="s">
        <v>262</v>
      </c>
    </row>
    <row r="49" spans="1:73" ht="12.75" customHeight="1" x14ac:dyDescent="0.2">
      <c r="A49" s="40">
        <v>44</v>
      </c>
      <c r="B49" s="40" t="s">
        <v>902</v>
      </c>
      <c r="C49" s="40">
        <v>8</v>
      </c>
      <c r="D49" s="40" t="s">
        <v>631</v>
      </c>
      <c r="E49" s="40">
        <v>5</v>
      </c>
      <c r="F49" s="40" t="s">
        <v>903</v>
      </c>
      <c r="G49" s="40" t="s">
        <v>904</v>
      </c>
      <c r="H49" s="40" t="s">
        <v>905</v>
      </c>
      <c r="I49" s="40" t="s">
        <v>906</v>
      </c>
      <c r="J49" s="40" t="s">
        <v>906</v>
      </c>
      <c r="K49" s="62" t="str">
        <f t="shared" ref="K49:K65" si="59">TEXT(ROUND(L49,1),"0.0")</f>
        <v>101.1</v>
      </c>
      <c r="L49" s="62">
        <v>101.07</v>
      </c>
      <c r="M49" s="62">
        <v>2310</v>
      </c>
      <c r="N49" s="62">
        <v>3900</v>
      </c>
      <c r="O49" s="31" t="s">
        <v>132</v>
      </c>
      <c r="P49" s="62">
        <v>12.4</v>
      </c>
      <c r="Q49">
        <v>2.2000000000000002</v>
      </c>
      <c r="R49">
        <v>7.3605</v>
      </c>
      <c r="S49">
        <v>16.760000000000002</v>
      </c>
      <c r="T49">
        <v>28.47</v>
      </c>
      <c r="U49" s="62">
        <f t="shared" ref="U49:W49" si="60">IF(COUNT(R49)=1,ROUND(R49*96.48538,0),"")</f>
        <v>710</v>
      </c>
      <c r="V49" s="62">
        <f t="shared" si="60"/>
        <v>1617</v>
      </c>
      <c r="W49" s="62">
        <f t="shared" si="60"/>
        <v>2747</v>
      </c>
      <c r="X49" s="63">
        <v>1.05</v>
      </c>
      <c r="Y49" s="62">
        <f t="shared" si="2"/>
        <v>101</v>
      </c>
      <c r="Z49" s="64" t="s">
        <v>907</v>
      </c>
      <c r="AA49" s="64" t="s">
        <v>907</v>
      </c>
      <c r="AB49" t="str">
        <f t="shared" si="54"/>
        <v>[Kr] 5s2 4d6</v>
      </c>
      <c r="AC49" t="s">
        <v>908</v>
      </c>
      <c r="AD49" s="57">
        <v>1.89</v>
      </c>
      <c r="AE49" s="57">
        <v>0.62</v>
      </c>
      <c r="AF49" s="57">
        <v>1.25</v>
      </c>
      <c r="AG49" s="32"/>
      <c r="AH49" s="32"/>
      <c r="AI49" s="32">
        <v>134</v>
      </c>
      <c r="AJ49" s="32"/>
      <c r="AK49" s="32"/>
      <c r="AL49" s="32">
        <v>82</v>
      </c>
      <c r="AM49" s="57">
        <v>8.3000000000000007</v>
      </c>
      <c r="AN49" s="57" t="s">
        <v>236</v>
      </c>
      <c r="AO49" s="57" t="s">
        <v>909</v>
      </c>
      <c r="AP49" s="57">
        <v>0.13700000000000001</v>
      </c>
      <c r="AQ49" s="57">
        <v>0.23799999999999999</v>
      </c>
      <c r="AR49" s="57">
        <v>24</v>
      </c>
      <c r="AS49" s="57">
        <v>595</v>
      </c>
      <c r="AT49" s="57">
        <v>117</v>
      </c>
      <c r="AU49">
        <v>1E-3</v>
      </c>
      <c r="AV49">
        <v>6.9999999999999997E-7</v>
      </c>
      <c r="AX49" s="34"/>
      <c r="AY49" s="32" t="s">
        <v>910</v>
      </c>
      <c r="AZ49" s="32" t="s">
        <v>526</v>
      </c>
      <c r="BA49" s="32" t="s">
        <v>606</v>
      </c>
      <c r="BB49" s="32" t="s">
        <v>242</v>
      </c>
      <c r="BC49" s="32">
        <v>6.5</v>
      </c>
      <c r="BD49" s="32" t="s">
        <v>911</v>
      </c>
      <c r="BE49" s="32" t="s">
        <v>912</v>
      </c>
      <c r="BF49" s="32" t="s">
        <v>245</v>
      </c>
      <c r="BG49" s="32" t="s">
        <v>245</v>
      </c>
      <c r="BH49" s="32" t="s">
        <v>245</v>
      </c>
      <c r="BI49" s="32"/>
      <c r="BJ49" s="32" t="s">
        <v>245</v>
      </c>
      <c r="BK49" s="32" t="s">
        <v>913</v>
      </c>
      <c r="BL49" s="32" t="s">
        <v>914</v>
      </c>
      <c r="BM49" s="32">
        <v>9.6</v>
      </c>
      <c r="BN49" s="32">
        <v>643</v>
      </c>
      <c r="BO49" s="32">
        <v>1844</v>
      </c>
      <c r="BP49" s="65">
        <v>0.26951294421791633</v>
      </c>
      <c r="BQ49" s="32">
        <v>-3</v>
      </c>
      <c r="BR49" s="32">
        <v>1400</v>
      </c>
      <c r="BS49" s="32"/>
      <c r="BT49" s="32"/>
      <c r="BU49" s="32"/>
    </row>
    <row r="50" spans="1:73" ht="12.75" customHeight="1" x14ac:dyDescent="0.2">
      <c r="A50" s="40">
        <v>45</v>
      </c>
      <c r="B50" s="40" t="s">
        <v>915</v>
      </c>
      <c r="C50" s="40">
        <v>9</v>
      </c>
      <c r="D50" s="40" t="s">
        <v>631</v>
      </c>
      <c r="E50" s="40">
        <v>5</v>
      </c>
      <c r="F50" s="40" t="s">
        <v>916</v>
      </c>
      <c r="G50" s="40" t="s">
        <v>917</v>
      </c>
      <c r="H50" s="40" t="s">
        <v>916</v>
      </c>
      <c r="I50" s="40" t="s">
        <v>918</v>
      </c>
      <c r="J50" s="40" t="s">
        <v>918</v>
      </c>
      <c r="K50" s="62" t="str">
        <f t="shared" si="59"/>
        <v>102.9</v>
      </c>
      <c r="L50" s="62">
        <v>102.9055</v>
      </c>
      <c r="M50" s="62">
        <v>1966</v>
      </c>
      <c r="N50" s="62">
        <v>3727</v>
      </c>
      <c r="O50" s="31" t="s">
        <v>132</v>
      </c>
      <c r="P50" s="62">
        <v>12.4</v>
      </c>
      <c r="Q50">
        <v>2.2799999999999998</v>
      </c>
      <c r="R50">
        <v>7.4588999999999999</v>
      </c>
      <c r="S50">
        <v>18.079999999999998</v>
      </c>
      <c r="T50">
        <v>31.06</v>
      </c>
      <c r="U50" s="62">
        <f t="shared" ref="U50:W50" si="61">IF(COUNT(R50)=1,ROUND(R50*96.48538,0),"")</f>
        <v>720</v>
      </c>
      <c r="V50" s="62">
        <f t="shared" si="61"/>
        <v>1744</v>
      </c>
      <c r="W50" s="62">
        <f t="shared" si="61"/>
        <v>2997</v>
      </c>
      <c r="X50" s="63">
        <v>1.1399999999999999</v>
      </c>
      <c r="Y50" s="62">
        <f t="shared" si="2"/>
        <v>110</v>
      </c>
      <c r="Z50" s="64" t="s">
        <v>919</v>
      </c>
      <c r="AA50" s="64" t="s">
        <v>919</v>
      </c>
      <c r="AB50" t="str">
        <f t="shared" si="54"/>
        <v>[Kr] 5s2 4d7</v>
      </c>
      <c r="AC50" t="s">
        <v>920</v>
      </c>
      <c r="AD50" s="57">
        <v>1.83</v>
      </c>
      <c r="AE50" s="57">
        <v>0.67</v>
      </c>
      <c r="AF50" s="57">
        <v>1.25</v>
      </c>
      <c r="AG50" s="32"/>
      <c r="AH50" s="32"/>
      <c r="AI50" s="32">
        <v>134</v>
      </c>
      <c r="AJ50" s="32"/>
      <c r="AK50" s="32"/>
      <c r="AL50" s="32">
        <v>80.5</v>
      </c>
      <c r="AM50" s="57">
        <v>8.3000000000000007</v>
      </c>
      <c r="AN50" s="57" t="s">
        <v>390</v>
      </c>
      <c r="AO50" s="57" t="s">
        <v>921</v>
      </c>
      <c r="AP50" s="57">
        <v>0.21099999999999999</v>
      </c>
      <c r="AQ50" s="57">
        <v>0.24199999999999999</v>
      </c>
      <c r="AR50" s="57">
        <v>21.5</v>
      </c>
      <c r="AS50" s="57">
        <v>493</v>
      </c>
      <c r="AT50" s="57">
        <v>150</v>
      </c>
      <c r="AU50">
        <v>1E-3</v>
      </c>
      <c r="AX50" s="34"/>
      <c r="AY50" s="32" t="s">
        <v>910</v>
      </c>
      <c r="AZ50" s="32" t="s">
        <v>526</v>
      </c>
      <c r="BA50" s="32" t="s">
        <v>922</v>
      </c>
      <c r="BB50" s="32" t="s">
        <v>392</v>
      </c>
      <c r="BC50" s="32"/>
      <c r="BD50" s="32" t="s">
        <v>923</v>
      </c>
      <c r="BE50" s="32" t="s">
        <v>924</v>
      </c>
      <c r="BF50" s="32" t="s">
        <v>245</v>
      </c>
      <c r="BG50" s="32" t="s">
        <v>245</v>
      </c>
      <c r="BH50" s="32" t="s">
        <v>245</v>
      </c>
      <c r="BI50" s="32" t="s">
        <v>245</v>
      </c>
      <c r="BJ50" s="32" t="s">
        <v>245</v>
      </c>
      <c r="BK50" s="32" t="s">
        <v>925</v>
      </c>
      <c r="BL50" s="32" t="s">
        <v>926</v>
      </c>
      <c r="BM50" s="32">
        <v>8.6</v>
      </c>
      <c r="BN50" s="32">
        <v>556</v>
      </c>
      <c r="BO50" s="32">
        <v>1803</v>
      </c>
      <c r="BP50" s="65">
        <v>-0.46344155742846982</v>
      </c>
      <c r="BQ50" s="32">
        <v>-3</v>
      </c>
      <c r="BR50" s="32">
        <v>13000</v>
      </c>
      <c r="BS50" s="32"/>
      <c r="BT50" s="32"/>
      <c r="BU50" s="32" t="s">
        <v>262</v>
      </c>
    </row>
    <row r="51" spans="1:73" ht="12.75" customHeight="1" x14ac:dyDescent="0.2">
      <c r="A51" s="40">
        <v>46</v>
      </c>
      <c r="B51" s="40" t="s">
        <v>927</v>
      </c>
      <c r="C51" s="40">
        <v>10</v>
      </c>
      <c r="D51" s="40" t="s">
        <v>631</v>
      </c>
      <c r="E51" s="40">
        <v>5</v>
      </c>
      <c r="F51" s="40" t="s">
        <v>928</v>
      </c>
      <c r="G51" s="40" t="s">
        <v>929</v>
      </c>
      <c r="H51" s="40" t="s">
        <v>928</v>
      </c>
      <c r="I51" s="40" t="s">
        <v>930</v>
      </c>
      <c r="J51" s="40" t="s">
        <v>931</v>
      </c>
      <c r="K51" s="62" t="str">
        <f t="shared" si="59"/>
        <v>106.4</v>
      </c>
      <c r="L51" s="62">
        <v>106.42</v>
      </c>
      <c r="M51" s="62">
        <v>1554</v>
      </c>
      <c r="N51" s="62">
        <v>3140</v>
      </c>
      <c r="O51" s="31" t="s">
        <v>132</v>
      </c>
      <c r="P51" s="62">
        <v>12</v>
      </c>
      <c r="Q51">
        <v>2.2000000000000002</v>
      </c>
      <c r="R51">
        <v>8.3369</v>
      </c>
      <c r="S51">
        <v>19.63</v>
      </c>
      <c r="T51">
        <v>32.93</v>
      </c>
      <c r="U51" s="62">
        <f t="shared" ref="U51:W51" si="62">IF(COUNT(R51)=1,ROUND(R51*96.48538,0),"")</f>
        <v>804</v>
      </c>
      <c r="V51" s="62">
        <f t="shared" si="62"/>
        <v>1894</v>
      </c>
      <c r="W51" s="62">
        <f t="shared" si="62"/>
        <v>3177</v>
      </c>
      <c r="X51" s="63">
        <v>0.56000000000000005</v>
      </c>
      <c r="Y51" s="62">
        <f t="shared" si="2"/>
        <v>54</v>
      </c>
      <c r="Z51" s="64" t="s">
        <v>932</v>
      </c>
      <c r="AA51" s="64" t="s">
        <v>932</v>
      </c>
      <c r="AB51" t="str">
        <f t="shared" si="54"/>
        <v>[Kr] 5s2 4d8</v>
      </c>
      <c r="AC51" t="s">
        <v>933</v>
      </c>
      <c r="AD51" s="57">
        <v>1.79</v>
      </c>
      <c r="AE51" s="57">
        <v>0.64</v>
      </c>
      <c r="AF51" s="57">
        <v>1.28</v>
      </c>
      <c r="AG51" s="32"/>
      <c r="AH51" s="32"/>
      <c r="AI51" s="32">
        <v>137</v>
      </c>
      <c r="AJ51" s="32"/>
      <c r="AK51" s="32">
        <v>100</v>
      </c>
      <c r="AL51" s="32">
        <v>90</v>
      </c>
      <c r="AM51" s="57">
        <v>8.9</v>
      </c>
      <c r="AN51" s="57" t="s">
        <v>390</v>
      </c>
      <c r="AO51" s="57" t="s">
        <v>934</v>
      </c>
      <c r="AP51" s="57">
        <v>9.5000000000000001E-2</v>
      </c>
      <c r="AQ51" s="57">
        <v>0.24</v>
      </c>
      <c r="AR51" s="57">
        <v>17.600000000000001</v>
      </c>
      <c r="AS51" s="57">
        <v>357</v>
      </c>
      <c r="AT51" s="57">
        <v>71.8</v>
      </c>
      <c r="AU51">
        <v>1.4999999999999999E-2</v>
      </c>
      <c r="AX51" s="34"/>
      <c r="AY51" s="32" t="s">
        <v>910</v>
      </c>
      <c r="AZ51" s="32" t="s">
        <v>526</v>
      </c>
      <c r="BA51" s="32" t="s">
        <v>935</v>
      </c>
      <c r="BB51" s="32" t="s">
        <v>392</v>
      </c>
      <c r="BC51" s="32">
        <v>4.8</v>
      </c>
      <c r="BD51" s="32" t="s">
        <v>936</v>
      </c>
      <c r="BE51" s="32" t="s">
        <v>937</v>
      </c>
      <c r="BF51" s="32" t="s">
        <v>245</v>
      </c>
      <c r="BG51" s="32" t="s">
        <v>245</v>
      </c>
      <c r="BH51" s="32" t="s">
        <v>938</v>
      </c>
      <c r="BI51" s="32" t="s">
        <v>245</v>
      </c>
      <c r="BJ51" s="32" t="s">
        <v>939</v>
      </c>
      <c r="BK51" s="32" t="s">
        <v>940</v>
      </c>
      <c r="BL51" s="32" t="s">
        <v>941</v>
      </c>
      <c r="BM51" s="32">
        <v>4.8</v>
      </c>
      <c r="BN51" s="32">
        <v>378</v>
      </c>
      <c r="BO51" s="32">
        <v>1803</v>
      </c>
      <c r="BP51" s="65">
        <v>0.14301480025409502</v>
      </c>
      <c r="BQ51" s="32">
        <v>-2</v>
      </c>
      <c r="BR51" s="32">
        <v>15</v>
      </c>
      <c r="BS51" s="32">
        <v>290</v>
      </c>
      <c r="BT51" s="32"/>
      <c r="BU51" s="32"/>
    </row>
    <row r="52" spans="1:73" ht="12.75" customHeight="1" x14ac:dyDescent="0.2">
      <c r="A52" s="40">
        <v>47</v>
      </c>
      <c r="B52" s="40" t="s">
        <v>942</v>
      </c>
      <c r="C52" s="40">
        <v>11</v>
      </c>
      <c r="D52" s="40" t="s">
        <v>675</v>
      </c>
      <c r="E52" s="40">
        <v>5</v>
      </c>
      <c r="F52" s="40" t="s">
        <v>943</v>
      </c>
      <c r="G52" s="40" t="s">
        <v>944</v>
      </c>
      <c r="H52" s="40" t="s">
        <v>945</v>
      </c>
      <c r="I52" s="40" t="s">
        <v>946</v>
      </c>
      <c r="J52" s="40" t="s">
        <v>947</v>
      </c>
      <c r="K52" s="62" t="str">
        <f t="shared" si="59"/>
        <v>107.9</v>
      </c>
      <c r="L52" s="62">
        <v>107.8682</v>
      </c>
      <c r="M52" s="62">
        <v>962</v>
      </c>
      <c r="N52" s="62">
        <v>2212</v>
      </c>
      <c r="O52" s="31" t="s">
        <v>132</v>
      </c>
      <c r="P52" s="62">
        <v>10.5</v>
      </c>
      <c r="Q52">
        <v>1.93</v>
      </c>
      <c r="R52">
        <v>7.5762</v>
      </c>
      <c r="S52">
        <v>21.49</v>
      </c>
      <c r="T52">
        <v>34.83</v>
      </c>
      <c r="U52" s="62">
        <f t="shared" ref="U52:W52" si="63">IF(COUNT(R52)=1,ROUND(R52*96.48538,0),"")</f>
        <v>731</v>
      </c>
      <c r="V52" s="62">
        <f t="shared" si="63"/>
        <v>2073</v>
      </c>
      <c r="W52" s="62">
        <f t="shared" si="63"/>
        <v>3361</v>
      </c>
      <c r="X52" s="63">
        <v>1.3</v>
      </c>
      <c r="Y52" s="62">
        <f t="shared" si="2"/>
        <v>125</v>
      </c>
      <c r="Z52" s="64" t="s">
        <v>267</v>
      </c>
      <c r="AA52" s="64" t="s">
        <v>267</v>
      </c>
      <c r="AB52" t="str">
        <f t="shared" si="54"/>
        <v>[Kr] 5s2 4d9</v>
      </c>
      <c r="AC52" t="s">
        <v>948</v>
      </c>
      <c r="AD52" s="57">
        <v>1.75</v>
      </c>
      <c r="AE52" s="57">
        <v>1.1499999999999999</v>
      </c>
      <c r="AF52" s="57">
        <v>1.34</v>
      </c>
      <c r="AG52" s="32"/>
      <c r="AH52" s="32"/>
      <c r="AI52" s="32">
        <v>144</v>
      </c>
      <c r="AJ52" s="32">
        <v>129</v>
      </c>
      <c r="AK52" s="32">
        <v>108</v>
      </c>
      <c r="AL52" s="32">
        <v>89</v>
      </c>
      <c r="AM52" s="57">
        <v>10.3</v>
      </c>
      <c r="AN52" s="57" t="s">
        <v>390</v>
      </c>
      <c r="AO52" s="57" t="s">
        <v>949</v>
      </c>
      <c r="AP52" s="57">
        <v>0.63</v>
      </c>
      <c r="AQ52" s="57">
        <v>0.23499999999999999</v>
      </c>
      <c r="AR52" s="57">
        <v>11.3</v>
      </c>
      <c r="AS52" s="57">
        <v>250.58</v>
      </c>
      <c r="AT52" s="57">
        <v>429</v>
      </c>
      <c r="AU52">
        <v>7.4999999999999997E-2</v>
      </c>
      <c r="AV52">
        <v>4.0000000000000003E-5</v>
      </c>
      <c r="AX52" s="34"/>
      <c r="AY52" s="32" t="s">
        <v>950</v>
      </c>
      <c r="AZ52" s="32" t="s">
        <v>271</v>
      </c>
      <c r="BA52" s="32" t="s">
        <v>951</v>
      </c>
      <c r="BB52" s="32" t="s">
        <v>392</v>
      </c>
      <c r="BC52" s="32">
        <v>3.25</v>
      </c>
      <c r="BD52" s="32" t="s">
        <v>952</v>
      </c>
      <c r="BE52" s="32" t="s">
        <v>953</v>
      </c>
      <c r="BF52" s="32" t="s">
        <v>245</v>
      </c>
      <c r="BG52" s="32" t="s">
        <v>245</v>
      </c>
      <c r="BH52" s="32" t="s">
        <v>954</v>
      </c>
      <c r="BI52" s="32"/>
      <c r="BJ52" s="32" t="s">
        <v>245</v>
      </c>
      <c r="BK52" s="32" t="s">
        <v>955</v>
      </c>
      <c r="BL52" s="32" t="s">
        <v>956</v>
      </c>
      <c r="BM52" s="32">
        <v>7.9</v>
      </c>
      <c r="BN52" s="32">
        <v>284</v>
      </c>
      <c r="BO52" s="32"/>
      <c r="BP52" s="65">
        <v>-0.31336373073770657</v>
      </c>
      <c r="BQ52" s="32">
        <v>-1.2</v>
      </c>
      <c r="BR52" s="32">
        <v>120</v>
      </c>
      <c r="BS52" s="32">
        <v>14</v>
      </c>
      <c r="BT52" s="32"/>
      <c r="BU52" s="32" t="s">
        <v>262</v>
      </c>
    </row>
    <row r="53" spans="1:73" ht="12.75" customHeight="1" x14ac:dyDescent="0.2">
      <c r="A53" s="40">
        <v>48</v>
      </c>
      <c r="B53" s="40" t="s">
        <v>957</v>
      </c>
      <c r="C53" s="40">
        <v>12</v>
      </c>
      <c r="D53" s="40" t="s">
        <v>694</v>
      </c>
      <c r="E53" s="40">
        <v>5</v>
      </c>
      <c r="F53" s="40" t="s">
        <v>958</v>
      </c>
      <c r="G53" s="40" t="s">
        <v>959</v>
      </c>
      <c r="H53" s="40" t="s">
        <v>958</v>
      </c>
      <c r="I53" s="40" t="s">
        <v>960</v>
      </c>
      <c r="J53" s="40" t="s">
        <v>960</v>
      </c>
      <c r="K53" s="62" t="str">
        <f t="shared" si="59"/>
        <v>112.4</v>
      </c>
      <c r="L53" s="62">
        <v>112.414</v>
      </c>
      <c r="M53" s="62">
        <v>320.89999999999998</v>
      </c>
      <c r="N53" s="62">
        <v>765</v>
      </c>
      <c r="O53" s="31" t="s">
        <v>132</v>
      </c>
      <c r="P53" s="62">
        <v>8.65</v>
      </c>
      <c r="Q53">
        <v>1.69</v>
      </c>
      <c r="R53">
        <v>8.9937000000000005</v>
      </c>
      <c r="S53">
        <v>16.908000000000001</v>
      </c>
      <c r="T53">
        <v>37.479999999999997</v>
      </c>
      <c r="U53" s="62">
        <f t="shared" ref="U53:W53" si="64">IF(COUNT(R53)=1,ROUND(R53*96.48538,0),"")</f>
        <v>868</v>
      </c>
      <c r="V53" s="62">
        <f t="shared" si="64"/>
        <v>1631</v>
      </c>
      <c r="W53" s="62">
        <f t="shared" si="64"/>
        <v>3616</v>
      </c>
      <c r="X53" s="63" t="s">
        <v>256</v>
      </c>
      <c r="Y53" s="63" t="str">
        <f t="shared" si="2"/>
        <v>&lt;0</v>
      </c>
      <c r="Z53" s="64" t="s">
        <v>289</v>
      </c>
      <c r="AA53" s="64" t="s">
        <v>289</v>
      </c>
      <c r="AB53" t="str">
        <f t="shared" si="54"/>
        <v>[Kr] 5s2 4d10</v>
      </c>
      <c r="AC53" t="str">
        <f t="shared" ref="AC53:AC121" si="65">AB53</f>
        <v>[Kr] 5s2 4d10</v>
      </c>
      <c r="AD53" s="57">
        <v>1.71</v>
      </c>
      <c r="AE53" s="57">
        <v>0.95</v>
      </c>
      <c r="AF53" s="57">
        <v>1.48</v>
      </c>
      <c r="AG53" s="32"/>
      <c r="AH53" s="32"/>
      <c r="AI53" s="32">
        <v>151</v>
      </c>
      <c r="AJ53" s="32"/>
      <c r="AK53" s="32">
        <v>109</v>
      </c>
      <c r="AL53" s="32"/>
      <c r="AM53" s="57">
        <v>13.1</v>
      </c>
      <c r="AN53" s="57" t="s">
        <v>236</v>
      </c>
      <c r="AO53" s="57" t="s">
        <v>961</v>
      </c>
      <c r="AP53" s="57">
        <v>0.13800000000000001</v>
      </c>
      <c r="AQ53" s="57">
        <v>0.23</v>
      </c>
      <c r="AR53" s="57">
        <v>6.1920000000000002</v>
      </c>
      <c r="AS53" s="57">
        <v>99.57</v>
      </c>
      <c r="AT53" s="57">
        <v>96.8</v>
      </c>
      <c r="AU53">
        <v>0.15</v>
      </c>
      <c r="AV53">
        <v>1.1E-4</v>
      </c>
      <c r="AW53">
        <v>6.9999999999999994E-5</v>
      </c>
      <c r="AX53" s="34"/>
      <c r="AY53" s="32" t="s">
        <v>699</v>
      </c>
      <c r="AZ53" s="32" t="s">
        <v>653</v>
      </c>
      <c r="BA53" s="32" t="s">
        <v>400</v>
      </c>
      <c r="BB53" s="32" t="s">
        <v>701</v>
      </c>
      <c r="BC53" s="32">
        <v>2</v>
      </c>
      <c r="BD53" s="32" t="s">
        <v>962</v>
      </c>
      <c r="BE53" s="32" t="s">
        <v>963</v>
      </c>
      <c r="BF53" s="32" t="s">
        <v>245</v>
      </c>
      <c r="BG53" s="32" t="s">
        <v>964</v>
      </c>
      <c r="BH53" s="32" t="s">
        <v>965</v>
      </c>
      <c r="BI53" s="32" t="s">
        <v>245</v>
      </c>
      <c r="BJ53" s="32"/>
      <c r="BK53" s="32" t="s">
        <v>966</v>
      </c>
      <c r="BL53" s="32" t="s">
        <v>967</v>
      </c>
      <c r="BM53" s="32">
        <v>7.2</v>
      </c>
      <c r="BN53" s="32">
        <v>112</v>
      </c>
      <c r="BO53" s="32">
        <v>1817</v>
      </c>
      <c r="BP53" s="65">
        <v>0.20682587603184971</v>
      </c>
      <c r="BQ53" s="32">
        <v>-0.7</v>
      </c>
      <c r="BR53" s="32">
        <v>6</v>
      </c>
      <c r="BS53" s="32"/>
      <c r="BT53" s="32"/>
      <c r="BU53" s="32" t="s">
        <v>301</v>
      </c>
    </row>
    <row r="54" spans="1:73" ht="12.75" customHeight="1" x14ac:dyDescent="0.2">
      <c r="A54" s="40">
        <v>49</v>
      </c>
      <c r="B54" s="40" t="s">
        <v>968</v>
      </c>
      <c r="C54" s="40">
        <v>13</v>
      </c>
      <c r="D54" s="40" t="s">
        <v>302</v>
      </c>
      <c r="E54" s="40">
        <v>5</v>
      </c>
      <c r="F54" s="40" t="s">
        <v>969</v>
      </c>
      <c r="G54" s="40" t="s">
        <v>970</v>
      </c>
      <c r="H54" s="40" t="s">
        <v>969</v>
      </c>
      <c r="I54" s="40" t="s">
        <v>971</v>
      </c>
      <c r="J54" s="40" t="s">
        <v>971</v>
      </c>
      <c r="K54" s="62" t="str">
        <f t="shared" si="59"/>
        <v>114.8</v>
      </c>
      <c r="L54" s="62">
        <v>114.818</v>
      </c>
      <c r="M54" s="62">
        <v>156.6</v>
      </c>
      <c r="N54" s="62">
        <v>2080</v>
      </c>
      <c r="O54" s="31" t="s">
        <v>132</v>
      </c>
      <c r="P54" s="62">
        <v>7.31</v>
      </c>
      <c r="Q54">
        <v>1.78</v>
      </c>
      <c r="R54">
        <v>5.7864000000000004</v>
      </c>
      <c r="S54">
        <v>18.869</v>
      </c>
      <c r="T54">
        <v>28.03</v>
      </c>
      <c r="U54" s="62">
        <f t="shared" ref="U54:W54" si="66">IF(COUNT(R54)=1,ROUND(R54*96.48538,0),"")</f>
        <v>558</v>
      </c>
      <c r="V54" s="62">
        <f t="shared" si="66"/>
        <v>1821</v>
      </c>
      <c r="W54" s="62">
        <f t="shared" si="66"/>
        <v>2704</v>
      </c>
      <c r="X54" s="63">
        <v>0.3</v>
      </c>
      <c r="Y54" s="62">
        <f t="shared" si="2"/>
        <v>29</v>
      </c>
      <c r="Z54" s="64" t="s">
        <v>307</v>
      </c>
      <c r="AA54" s="64" t="s">
        <v>307</v>
      </c>
      <c r="AB54" t="str">
        <f t="shared" ref="AB54:AB59" si="67">CONCATENATE("[",B$41,"] ",E54,"s",MIN(A54-A$37,2)," ",E54-1,"d",MIN(A54-A$43,10)," ",E54,"p",MIN(A54-A$53,6))</f>
        <v>[Kr] 5s2 4d10 5p1</v>
      </c>
      <c r="AC54" t="str">
        <f t="shared" si="65"/>
        <v>[Kr] 5s2 4d10 5p1</v>
      </c>
      <c r="AD54" s="57">
        <v>2</v>
      </c>
      <c r="AE54" s="57">
        <v>0.8</v>
      </c>
      <c r="AF54" s="57">
        <v>1.44</v>
      </c>
      <c r="AG54" s="32"/>
      <c r="AH54" s="32"/>
      <c r="AI54" s="32">
        <v>167</v>
      </c>
      <c r="AJ54" s="32"/>
      <c r="AK54" s="32"/>
      <c r="AL54" s="32">
        <v>94</v>
      </c>
      <c r="AM54" s="57">
        <v>15.7</v>
      </c>
      <c r="AN54" s="57" t="s">
        <v>972</v>
      </c>
      <c r="AO54" s="57" t="s">
        <v>973</v>
      </c>
      <c r="AP54" s="57">
        <v>0.11600000000000001</v>
      </c>
      <c r="AQ54" s="57">
        <v>0.23</v>
      </c>
      <c r="AR54" s="57">
        <v>3.2629999999999999</v>
      </c>
      <c r="AS54" s="57">
        <v>231.5</v>
      </c>
      <c r="AT54" s="57">
        <v>81.599999999999994</v>
      </c>
      <c r="AU54">
        <v>0.25</v>
      </c>
      <c r="AV54">
        <v>2E-3</v>
      </c>
      <c r="AX54" s="34"/>
      <c r="AY54" s="32" t="s">
        <v>974</v>
      </c>
      <c r="AZ54" s="32" t="s">
        <v>526</v>
      </c>
      <c r="BA54" s="32" t="s">
        <v>400</v>
      </c>
      <c r="BB54" s="32" t="s">
        <v>975</v>
      </c>
      <c r="BC54" s="32">
        <v>1.2</v>
      </c>
      <c r="BD54" s="32" t="s">
        <v>976</v>
      </c>
      <c r="BE54" s="32" t="s">
        <v>977</v>
      </c>
      <c r="BF54" s="32"/>
      <c r="BG54" s="32" t="s">
        <v>978</v>
      </c>
      <c r="BH54" s="32" t="s">
        <v>979</v>
      </c>
      <c r="BI54" s="32" t="s">
        <v>245</v>
      </c>
      <c r="BJ54" s="32"/>
      <c r="BK54" s="32" t="s">
        <v>980</v>
      </c>
      <c r="BL54" s="32" t="s">
        <v>981</v>
      </c>
      <c r="BM54" s="32">
        <v>9.6999999999999993</v>
      </c>
      <c r="BN54" s="32">
        <v>243</v>
      </c>
      <c r="BO54" s="32">
        <v>1863</v>
      </c>
      <c r="BP54" s="65">
        <v>-0.7351821769904634</v>
      </c>
      <c r="BQ54" s="32">
        <v>-1</v>
      </c>
      <c r="BR54" s="32">
        <v>120</v>
      </c>
      <c r="BS54" s="32"/>
      <c r="BT54" s="32"/>
      <c r="BU54" s="32" t="s">
        <v>262</v>
      </c>
    </row>
    <row r="55" spans="1:73" ht="12.75" customHeight="1" x14ac:dyDescent="0.2">
      <c r="A55" s="40">
        <v>50</v>
      </c>
      <c r="B55" s="40" t="s">
        <v>982</v>
      </c>
      <c r="C55" s="40">
        <v>14</v>
      </c>
      <c r="D55" s="40" t="s">
        <v>320</v>
      </c>
      <c r="E55" s="40">
        <v>5</v>
      </c>
      <c r="F55" s="40" t="s">
        <v>983</v>
      </c>
      <c r="G55" s="40" t="s">
        <v>984</v>
      </c>
      <c r="H55" s="40" t="s">
        <v>985</v>
      </c>
      <c r="I55" s="40" t="s">
        <v>986</v>
      </c>
      <c r="J55" s="40" t="s">
        <v>987</v>
      </c>
      <c r="K55" s="62" t="str">
        <f t="shared" si="59"/>
        <v>118.7</v>
      </c>
      <c r="L55" s="62">
        <v>118.71</v>
      </c>
      <c r="M55" s="62">
        <v>232</v>
      </c>
      <c r="N55" s="62">
        <v>2270</v>
      </c>
      <c r="O55" s="31" t="s">
        <v>132</v>
      </c>
      <c r="P55" s="62">
        <v>7.31</v>
      </c>
      <c r="Q55">
        <v>1.96</v>
      </c>
      <c r="R55">
        <v>7.3437999999999999</v>
      </c>
      <c r="S55">
        <v>14.632</v>
      </c>
      <c r="T55">
        <v>30.501999999999999</v>
      </c>
      <c r="U55" s="62">
        <f t="shared" ref="U55:W55" si="68">IF(COUNT(R55)=1,ROUND(R55*96.48538,0),"")</f>
        <v>709</v>
      </c>
      <c r="V55" s="62">
        <f t="shared" si="68"/>
        <v>1412</v>
      </c>
      <c r="W55" s="62">
        <f t="shared" si="68"/>
        <v>2943</v>
      </c>
      <c r="X55" s="63">
        <v>1.1100000000000001</v>
      </c>
      <c r="Y55" s="62">
        <f t="shared" si="2"/>
        <v>107</v>
      </c>
      <c r="Z55" s="64" t="s">
        <v>730</v>
      </c>
      <c r="AA55" s="64" t="s">
        <v>730</v>
      </c>
      <c r="AB55" t="str">
        <f t="shared" si="67"/>
        <v>[Kr] 5s2 4d10 5p2</v>
      </c>
      <c r="AC55" t="str">
        <f t="shared" si="65"/>
        <v>[Kr] 5s2 4d10 5p2</v>
      </c>
      <c r="AD55" s="57">
        <v>1.72</v>
      </c>
      <c r="AE55" s="57">
        <v>0.71</v>
      </c>
      <c r="AF55" s="57">
        <v>1.41</v>
      </c>
      <c r="AG55" s="32"/>
      <c r="AH55" s="32"/>
      <c r="AI55" s="32">
        <v>140.5</v>
      </c>
      <c r="AJ55" s="32"/>
      <c r="AK55" s="32"/>
      <c r="AL55" s="32"/>
      <c r="AM55" s="57">
        <v>16.3</v>
      </c>
      <c r="AN55" s="57" t="s">
        <v>972</v>
      </c>
      <c r="AO55" s="57" t="s">
        <v>988</v>
      </c>
      <c r="AP55" s="57">
        <v>9.1700000000000004E-2</v>
      </c>
      <c r="AQ55" s="57">
        <v>0.22700000000000001</v>
      </c>
      <c r="AR55" s="57">
        <v>7.0289999999999999</v>
      </c>
      <c r="AS55" s="57">
        <v>295.8</v>
      </c>
      <c r="AT55" s="57">
        <v>66.599999999999994</v>
      </c>
      <c r="AU55">
        <v>2.2999999999999998</v>
      </c>
      <c r="AV55">
        <v>3.9999999999999998E-6</v>
      </c>
      <c r="AW55">
        <v>2.0000000000000002E-5</v>
      </c>
      <c r="AX55" s="34"/>
      <c r="AY55" s="32" t="s">
        <v>989</v>
      </c>
      <c r="AZ55" s="32" t="s">
        <v>526</v>
      </c>
      <c r="BA55" s="32" t="s">
        <v>990</v>
      </c>
      <c r="BB55" s="32" t="s">
        <v>991</v>
      </c>
      <c r="BC55" s="32">
        <v>1.65</v>
      </c>
      <c r="BD55" s="32" t="s">
        <v>992</v>
      </c>
      <c r="BE55" s="32" t="s">
        <v>993</v>
      </c>
      <c r="BF55" s="32" t="s">
        <v>245</v>
      </c>
      <c r="BG55" s="32" t="s">
        <v>245</v>
      </c>
      <c r="BH55" s="32" t="s">
        <v>994</v>
      </c>
      <c r="BI55" s="32" t="s">
        <v>995</v>
      </c>
      <c r="BJ55" s="32" t="s">
        <v>996</v>
      </c>
      <c r="BK55" s="32" t="s">
        <v>997</v>
      </c>
      <c r="BL55" s="32" t="s">
        <v>998</v>
      </c>
      <c r="BM55" s="32">
        <v>7.7</v>
      </c>
      <c r="BN55" s="32">
        <v>302</v>
      </c>
      <c r="BO55" s="32"/>
      <c r="BP55" s="65">
        <v>0.58206336291170868</v>
      </c>
      <c r="BQ55" s="32">
        <v>0.3</v>
      </c>
      <c r="BR55" s="32">
        <v>8</v>
      </c>
      <c r="BS55" s="32">
        <v>0.83</v>
      </c>
      <c r="BT55" s="32"/>
      <c r="BU55" s="32" t="s">
        <v>262</v>
      </c>
    </row>
    <row r="56" spans="1:73" ht="12.75" customHeight="1" x14ac:dyDescent="0.2">
      <c r="A56" s="40">
        <v>51</v>
      </c>
      <c r="B56" s="40" t="s">
        <v>999</v>
      </c>
      <c r="C56" s="40">
        <v>15</v>
      </c>
      <c r="D56" s="40" t="s">
        <v>339</v>
      </c>
      <c r="E56" s="40">
        <v>5</v>
      </c>
      <c r="F56" s="40" t="s">
        <v>1000</v>
      </c>
      <c r="G56" s="40" t="s">
        <v>1001</v>
      </c>
      <c r="H56" s="40" t="s">
        <v>1002</v>
      </c>
      <c r="I56" s="40" t="s">
        <v>1003</v>
      </c>
      <c r="J56" s="40" t="s">
        <v>1003</v>
      </c>
      <c r="K56" s="62" t="str">
        <f t="shared" si="59"/>
        <v>121.8</v>
      </c>
      <c r="L56" s="62">
        <v>121.76</v>
      </c>
      <c r="M56" s="62">
        <v>631</v>
      </c>
      <c r="N56" s="62">
        <v>1950</v>
      </c>
      <c r="O56" s="31" t="s">
        <v>132</v>
      </c>
      <c r="P56" s="62">
        <v>6.69</v>
      </c>
      <c r="Q56">
        <v>2.0499999999999998</v>
      </c>
      <c r="R56">
        <v>8.64</v>
      </c>
      <c r="S56">
        <v>16.53</v>
      </c>
      <c r="T56">
        <v>25.3</v>
      </c>
      <c r="U56" s="62">
        <f t="shared" ref="U56:W56" si="69">IF(COUNT(R56)=1,ROUND(R56*96.48538,0),"")</f>
        <v>834</v>
      </c>
      <c r="V56" s="62">
        <f t="shared" si="69"/>
        <v>1595</v>
      </c>
      <c r="W56" s="62">
        <f t="shared" si="69"/>
        <v>2441</v>
      </c>
      <c r="X56" s="63">
        <v>1.07</v>
      </c>
      <c r="Y56" s="62">
        <f t="shared" si="2"/>
        <v>103</v>
      </c>
      <c r="Z56" s="64" t="s">
        <v>1004</v>
      </c>
      <c r="AA56" s="64" t="s">
        <v>1004</v>
      </c>
      <c r="AB56" t="str">
        <f t="shared" si="67"/>
        <v>[Kr] 5s2 4d10 5p3</v>
      </c>
      <c r="AC56" t="str">
        <f t="shared" si="65"/>
        <v>[Kr] 5s2 4d10 5p3</v>
      </c>
      <c r="AD56" s="57">
        <v>1.53</v>
      </c>
      <c r="AE56" s="57">
        <v>0.76</v>
      </c>
      <c r="AF56" s="57">
        <v>1.4</v>
      </c>
      <c r="AG56" s="32"/>
      <c r="AH56" s="32"/>
      <c r="AI56" s="32">
        <v>140</v>
      </c>
      <c r="AJ56" s="32"/>
      <c r="AK56" s="32"/>
      <c r="AL56" s="32">
        <v>90</v>
      </c>
      <c r="AM56" s="57">
        <v>18.23</v>
      </c>
      <c r="AN56" s="57" t="s">
        <v>308</v>
      </c>
      <c r="AO56" s="57" t="s">
        <v>1005</v>
      </c>
      <c r="AP56" s="57">
        <v>2.8799999999999999E-2</v>
      </c>
      <c r="AQ56" s="57">
        <v>0.21</v>
      </c>
      <c r="AR56" s="57">
        <v>19.87</v>
      </c>
      <c r="AS56" s="57">
        <v>77.14</v>
      </c>
      <c r="AT56" s="57">
        <v>24.3</v>
      </c>
      <c r="AU56">
        <v>0.2</v>
      </c>
      <c r="AV56">
        <v>2.4000000000000001E-4</v>
      </c>
      <c r="AX56" s="34"/>
      <c r="AY56" s="32" t="s">
        <v>1006</v>
      </c>
      <c r="AZ56" s="32" t="s">
        <v>653</v>
      </c>
      <c r="BA56" s="32" t="s">
        <v>1007</v>
      </c>
      <c r="BB56" s="32" t="s">
        <v>308</v>
      </c>
      <c r="BC56" s="32">
        <v>3.15</v>
      </c>
      <c r="BD56" s="32" t="s">
        <v>1008</v>
      </c>
      <c r="BE56" s="32" t="s">
        <v>1009</v>
      </c>
      <c r="BF56" s="32" t="s">
        <v>245</v>
      </c>
      <c r="BG56" s="32" t="s">
        <v>245</v>
      </c>
      <c r="BH56" s="32" t="s">
        <v>1010</v>
      </c>
      <c r="BI56" s="32" t="s">
        <v>245</v>
      </c>
      <c r="BJ56" s="32" t="s">
        <v>1011</v>
      </c>
      <c r="BK56" s="32" t="s">
        <v>1012</v>
      </c>
      <c r="BL56" s="32" t="s">
        <v>1013</v>
      </c>
      <c r="BM56" s="32">
        <v>6.6</v>
      </c>
      <c r="BN56" s="32">
        <v>262</v>
      </c>
      <c r="BO56" s="32">
        <v>1600</v>
      </c>
      <c r="BP56" s="65">
        <v>-0.51004152057516527</v>
      </c>
      <c r="BQ56" s="32">
        <v>-0.7</v>
      </c>
      <c r="BR56" s="32">
        <v>4.5</v>
      </c>
      <c r="BS56" s="32">
        <v>0.44</v>
      </c>
      <c r="BT56" s="32"/>
      <c r="BU56" s="32" t="s">
        <v>262</v>
      </c>
    </row>
    <row r="57" spans="1:73" ht="12.75" customHeight="1" x14ac:dyDescent="0.2">
      <c r="A57" s="40">
        <v>52</v>
      </c>
      <c r="B57" s="40" t="s">
        <v>1014</v>
      </c>
      <c r="C57" s="40">
        <v>16</v>
      </c>
      <c r="D57" s="40" t="s">
        <v>354</v>
      </c>
      <c r="E57" s="40">
        <v>5</v>
      </c>
      <c r="F57" s="40" t="s">
        <v>1015</v>
      </c>
      <c r="G57" s="40" t="s">
        <v>1016</v>
      </c>
      <c r="H57" s="40" t="s">
        <v>1017</v>
      </c>
      <c r="I57" s="40" t="s">
        <v>1018</v>
      </c>
      <c r="J57" s="40" t="s">
        <v>1019</v>
      </c>
      <c r="K57" s="62" t="str">
        <f t="shared" si="59"/>
        <v>127.6</v>
      </c>
      <c r="L57" s="62">
        <v>127.6</v>
      </c>
      <c r="M57" s="62">
        <v>449.5</v>
      </c>
      <c r="N57" s="62">
        <v>989.8</v>
      </c>
      <c r="O57" s="31" t="s">
        <v>132</v>
      </c>
      <c r="P57" s="62">
        <v>6.24</v>
      </c>
      <c r="Q57">
        <v>2.1</v>
      </c>
      <c r="R57">
        <v>9.0096000000000007</v>
      </c>
      <c r="S57">
        <v>18.600000000000001</v>
      </c>
      <c r="T57">
        <v>27.96</v>
      </c>
      <c r="U57" s="62">
        <f t="shared" ref="U57:W57" si="70">IF(COUNT(R57)=1,ROUND(R57*96.48538,0),"")</f>
        <v>869</v>
      </c>
      <c r="V57" s="62">
        <f t="shared" si="70"/>
        <v>1795</v>
      </c>
      <c r="W57" s="62">
        <f t="shared" si="70"/>
        <v>2698</v>
      </c>
      <c r="X57" s="63">
        <v>1.97</v>
      </c>
      <c r="Y57" s="62">
        <f t="shared" si="2"/>
        <v>190</v>
      </c>
      <c r="Z57" s="64" t="s">
        <v>1020</v>
      </c>
      <c r="AA57" s="64" t="s">
        <v>360</v>
      </c>
      <c r="AB57" t="str">
        <f t="shared" si="67"/>
        <v>[Kr] 5s2 4d10 5p4</v>
      </c>
      <c r="AC57" t="str">
        <f t="shared" si="65"/>
        <v>[Kr] 5s2 4d10 5p4</v>
      </c>
      <c r="AD57" s="57">
        <v>1.43</v>
      </c>
      <c r="AE57" s="57">
        <v>0.97</v>
      </c>
      <c r="AF57" s="57">
        <v>1.36</v>
      </c>
      <c r="AG57" s="32">
        <v>207</v>
      </c>
      <c r="AH57" s="32"/>
      <c r="AI57" s="32">
        <v>142</v>
      </c>
      <c r="AJ57" s="32"/>
      <c r="AK57" s="32"/>
      <c r="AL57" s="32"/>
      <c r="AM57" s="57">
        <v>20.5</v>
      </c>
      <c r="AN57" s="57" t="s">
        <v>236</v>
      </c>
      <c r="AO57" s="57" t="s">
        <v>1021</v>
      </c>
      <c r="AP57" s="57">
        <v>1.9999999999999999E-6</v>
      </c>
      <c r="AQ57" s="57">
        <v>0.2</v>
      </c>
      <c r="AR57" s="57">
        <v>17.489999999999998</v>
      </c>
      <c r="AS57" s="57">
        <v>52.55</v>
      </c>
      <c r="AT57" s="57">
        <v>2.35</v>
      </c>
      <c r="AU57">
        <v>1E-3</v>
      </c>
      <c r="AX57" s="34"/>
      <c r="AY57" s="32" t="s">
        <v>974</v>
      </c>
      <c r="AZ57" s="32" t="s">
        <v>271</v>
      </c>
      <c r="BA57" s="32" t="s">
        <v>450</v>
      </c>
      <c r="BB57" s="32" t="s">
        <v>766</v>
      </c>
      <c r="BC57" s="32">
        <v>2.2999999999999998</v>
      </c>
      <c r="BD57" s="32" t="s">
        <v>1022</v>
      </c>
      <c r="BE57" s="32" t="s">
        <v>1023</v>
      </c>
      <c r="BF57" s="32" t="s">
        <v>245</v>
      </c>
      <c r="BG57" s="32" t="s">
        <v>245</v>
      </c>
      <c r="BH57" s="32" t="s">
        <v>1024</v>
      </c>
      <c r="BI57" s="32"/>
      <c r="BJ57" s="32" t="s">
        <v>1025</v>
      </c>
      <c r="BK57" s="32" t="s">
        <v>1026</v>
      </c>
      <c r="BL57" s="32" t="s">
        <v>1027</v>
      </c>
      <c r="BM57" s="32">
        <v>5.5</v>
      </c>
      <c r="BN57" s="32">
        <v>197</v>
      </c>
      <c r="BO57" s="32">
        <v>1783</v>
      </c>
      <c r="BP57" s="65">
        <v>0.6821450763738317</v>
      </c>
      <c r="BQ57" s="32">
        <v>-3</v>
      </c>
      <c r="BR57" s="32">
        <v>24</v>
      </c>
      <c r="BS57" s="32"/>
      <c r="BT57" s="32" t="s">
        <v>301</v>
      </c>
      <c r="BU57" s="32" t="s">
        <v>262</v>
      </c>
    </row>
    <row r="58" spans="1:73" ht="12.75" customHeight="1" x14ac:dyDescent="0.2">
      <c r="A58" s="40">
        <v>53</v>
      </c>
      <c r="B58" s="40" t="s">
        <v>1028</v>
      </c>
      <c r="C58" s="40">
        <v>17</v>
      </c>
      <c r="D58" s="40" t="s">
        <v>367</v>
      </c>
      <c r="E58" s="40">
        <v>5</v>
      </c>
      <c r="F58" s="40" t="s">
        <v>1029</v>
      </c>
      <c r="G58" s="40" t="s">
        <v>1030</v>
      </c>
      <c r="H58" s="40" t="s">
        <v>1031</v>
      </c>
      <c r="I58" s="40" t="s">
        <v>1032</v>
      </c>
      <c r="J58" s="40" t="s">
        <v>1033</v>
      </c>
      <c r="K58" s="62" t="str">
        <f t="shared" si="59"/>
        <v>126.9</v>
      </c>
      <c r="L58" s="62">
        <v>126.90447</v>
      </c>
      <c r="M58" s="62">
        <v>113.5</v>
      </c>
      <c r="N58" s="62">
        <v>184</v>
      </c>
      <c r="O58" s="31" t="s">
        <v>132</v>
      </c>
      <c r="P58" s="62">
        <v>4.93</v>
      </c>
      <c r="Q58">
        <v>2.66</v>
      </c>
      <c r="R58">
        <v>10.4513</v>
      </c>
      <c r="S58">
        <v>19.131</v>
      </c>
      <c r="T58">
        <v>33</v>
      </c>
      <c r="U58" s="62">
        <f t="shared" ref="U58:W58" si="71">IF(COUNT(R58)=1,ROUND(R58*96.48538,0),"")</f>
        <v>1008</v>
      </c>
      <c r="V58" s="62">
        <f t="shared" si="71"/>
        <v>1846</v>
      </c>
      <c r="W58" s="62">
        <f t="shared" si="71"/>
        <v>3184</v>
      </c>
      <c r="X58" s="63">
        <v>3.06</v>
      </c>
      <c r="Y58" s="62">
        <f t="shared" si="2"/>
        <v>295</v>
      </c>
      <c r="Z58" s="64" t="s">
        <v>1034</v>
      </c>
      <c r="AA58" s="64" t="s">
        <v>373</v>
      </c>
      <c r="AB58" t="str">
        <f t="shared" si="67"/>
        <v>[Kr] 5s2 4d10 5p5</v>
      </c>
      <c r="AC58" t="str">
        <f t="shared" si="65"/>
        <v>[Kr] 5s2 4d10 5p5</v>
      </c>
      <c r="AD58" s="57">
        <v>1.32</v>
      </c>
      <c r="AE58" s="57">
        <v>2.2000000000000002</v>
      </c>
      <c r="AF58" s="57">
        <v>1.33</v>
      </c>
      <c r="AG58" s="32"/>
      <c r="AH58" s="32">
        <v>206</v>
      </c>
      <c r="AI58" s="32">
        <v>133</v>
      </c>
      <c r="AJ58" s="32"/>
      <c r="AK58" s="32"/>
      <c r="AL58" s="32"/>
      <c r="AM58" s="57">
        <v>25.74</v>
      </c>
      <c r="AN58" s="57" t="s">
        <v>483</v>
      </c>
      <c r="AO58" s="57" t="s">
        <v>1035</v>
      </c>
      <c r="AP58" s="57">
        <v>7.9999999999999998E-16</v>
      </c>
      <c r="AQ58" s="57">
        <v>0.214</v>
      </c>
      <c r="AR58" s="57">
        <v>7.8239999999999998</v>
      </c>
      <c r="AS58" s="57">
        <v>20.751999999999999</v>
      </c>
      <c r="AT58" s="57">
        <v>0.44900000000000001</v>
      </c>
      <c r="AU58">
        <v>0.45</v>
      </c>
      <c r="AV58">
        <v>0.06</v>
      </c>
      <c r="AW58">
        <v>2.0000000000000002E-5</v>
      </c>
      <c r="AX58" s="34"/>
      <c r="AY58" s="32" t="s">
        <v>1036</v>
      </c>
      <c r="AZ58" s="32" t="s">
        <v>1037</v>
      </c>
      <c r="BA58" s="32" t="s">
        <v>1038</v>
      </c>
      <c r="BB58" s="32" t="s">
        <v>1039</v>
      </c>
      <c r="BC58" s="32"/>
      <c r="BD58" s="32" t="s">
        <v>1040</v>
      </c>
      <c r="BE58" s="32" t="s">
        <v>245</v>
      </c>
      <c r="BF58" s="32" t="s">
        <v>1041</v>
      </c>
      <c r="BG58" s="32" t="s">
        <v>245</v>
      </c>
      <c r="BH58" s="32" t="s">
        <v>1042</v>
      </c>
      <c r="BI58" s="32" t="s">
        <v>1043</v>
      </c>
      <c r="BJ58" s="32" t="s">
        <v>1044</v>
      </c>
      <c r="BK58" s="32" t="s">
        <v>1045</v>
      </c>
      <c r="BL58" s="32" t="s">
        <v>1046</v>
      </c>
      <c r="BM58" s="32">
        <v>5</v>
      </c>
      <c r="BN58" s="32">
        <v>107</v>
      </c>
      <c r="BO58" s="32">
        <v>1811</v>
      </c>
      <c r="BP58" s="65">
        <v>-4.5757490560675115E-2</v>
      </c>
      <c r="BQ58" s="32">
        <v>-0.3</v>
      </c>
      <c r="BR58" s="32">
        <v>8.3000000000000007</v>
      </c>
      <c r="BS58" s="32"/>
      <c r="BT58" s="32" t="s">
        <v>301</v>
      </c>
      <c r="BU58" s="32" t="s">
        <v>262</v>
      </c>
    </row>
    <row r="59" spans="1:73" ht="12.75" customHeight="1" x14ac:dyDescent="0.2">
      <c r="A59" s="40">
        <v>54</v>
      </c>
      <c r="B59" s="40" t="s">
        <v>1047</v>
      </c>
      <c r="C59" s="40">
        <v>18</v>
      </c>
      <c r="D59" s="40" t="s">
        <v>250</v>
      </c>
      <c r="E59" s="40">
        <v>5</v>
      </c>
      <c r="F59" s="40" t="s">
        <v>1048</v>
      </c>
      <c r="G59" s="40" t="s">
        <v>1049</v>
      </c>
      <c r="H59" s="40" t="s">
        <v>1050</v>
      </c>
      <c r="I59" s="40" t="s">
        <v>1051</v>
      </c>
      <c r="J59" s="40" t="s">
        <v>1052</v>
      </c>
      <c r="K59" s="62" t="str">
        <f t="shared" si="59"/>
        <v>131.3</v>
      </c>
      <c r="L59" s="62">
        <v>131.29300000000001</v>
      </c>
      <c r="M59" s="62">
        <v>-111.8</v>
      </c>
      <c r="N59" s="62">
        <v>-107.1</v>
      </c>
      <c r="O59" s="31" t="s">
        <v>233</v>
      </c>
      <c r="P59" s="62">
        <v>5.8900000000000003E-3</v>
      </c>
      <c r="Q59">
        <v>2.6</v>
      </c>
      <c r="R59">
        <v>12.129899999999999</v>
      </c>
      <c r="S59">
        <v>21.21</v>
      </c>
      <c r="T59">
        <v>32.1</v>
      </c>
      <c r="U59" s="62">
        <f t="shared" ref="U59:W59" si="72">IF(COUNT(R59)=1,ROUND(R59*96.48538,0),"")</f>
        <v>1170</v>
      </c>
      <c r="V59" s="62">
        <f t="shared" si="72"/>
        <v>2046</v>
      </c>
      <c r="W59" s="62">
        <f t="shared" si="72"/>
        <v>3097</v>
      </c>
      <c r="X59" s="63" t="s">
        <v>256</v>
      </c>
      <c r="Y59" s="63" t="str">
        <f t="shared" si="2"/>
        <v>&lt;0</v>
      </c>
      <c r="Z59" s="64" t="s">
        <v>257</v>
      </c>
      <c r="AA59" s="64"/>
      <c r="AB59" t="str">
        <f t="shared" si="67"/>
        <v>[Kr] 5s2 4d10 5p6</v>
      </c>
      <c r="AC59" t="str">
        <f t="shared" si="65"/>
        <v>[Kr] 5s2 4d10 5p6</v>
      </c>
      <c r="AD59" s="57">
        <v>1.24</v>
      </c>
      <c r="AE59" s="57" t="s">
        <v>238</v>
      </c>
      <c r="AF59" s="57">
        <v>1.31</v>
      </c>
      <c r="AG59" s="32"/>
      <c r="AH59" s="32"/>
      <c r="AI59" s="32">
        <v>131</v>
      </c>
      <c r="AJ59" s="32"/>
      <c r="AK59" s="32"/>
      <c r="AL59" s="32"/>
      <c r="AM59" s="57">
        <v>37.299999999999997</v>
      </c>
      <c r="AN59" s="57" t="s">
        <v>390</v>
      </c>
      <c r="AO59" s="57" t="s">
        <v>1053</v>
      </c>
      <c r="AP59" s="57" t="s">
        <v>238</v>
      </c>
      <c r="AQ59" s="57">
        <v>0.158</v>
      </c>
      <c r="AR59" s="57">
        <v>2.2970000000000002</v>
      </c>
      <c r="AS59" s="57">
        <v>12.635999999999999</v>
      </c>
      <c r="AT59" s="57">
        <v>5.6899999999999997E-3</v>
      </c>
      <c r="AU59">
        <v>3.0000000000000001E-5</v>
      </c>
      <c r="AV59">
        <v>5.0000000000000002E-5</v>
      </c>
      <c r="AX59" s="34"/>
      <c r="AY59" s="32" t="s">
        <v>347</v>
      </c>
      <c r="AZ59" s="32" t="s">
        <v>240</v>
      </c>
      <c r="BA59" s="32" t="s">
        <v>797</v>
      </c>
      <c r="BB59" s="32" t="s">
        <v>392</v>
      </c>
      <c r="BC59" s="32"/>
      <c r="BD59" s="32" t="s">
        <v>1054</v>
      </c>
      <c r="BE59" s="32" t="s">
        <v>245</v>
      </c>
      <c r="BF59" s="32" t="s">
        <v>245</v>
      </c>
      <c r="BG59" s="32" t="s">
        <v>245</v>
      </c>
      <c r="BH59" s="32" t="s">
        <v>245</v>
      </c>
      <c r="BI59" s="32" t="s">
        <v>245</v>
      </c>
      <c r="BJ59" s="32" t="s">
        <v>245</v>
      </c>
      <c r="BK59" s="32" t="s">
        <v>1055</v>
      </c>
      <c r="BL59" s="32" t="s">
        <v>245</v>
      </c>
      <c r="BM59" s="32">
        <v>4</v>
      </c>
      <c r="BN59" s="32">
        <v>0</v>
      </c>
      <c r="BO59" s="32">
        <v>1898</v>
      </c>
      <c r="BP59" s="65">
        <v>0.67209785793571741</v>
      </c>
      <c r="BQ59" s="32">
        <v>-4.5</v>
      </c>
      <c r="BR59" s="32">
        <v>120</v>
      </c>
      <c r="BS59" s="32"/>
      <c r="BT59" s="32" t="s">
        <v>262</v>
      </c>
      <c r="BU59" s="32" t="s">
        <v>262</v>
      </c>
    </row>
    <row r="60" spans="1:73" ht="12.75" customHeight="1" x14ac:dyDescent="0.2">
      <c r="A60" s="40">
        <v>55</v>
      </c>
      <c r="B60" s="40" t="s">
        <v>1056</v>
      </c>
      <c r="C60" s="40">
        <v>1</v>
      </c>
      <c r="D60" s="40" t="s">
        <v>227</v>
      </c>
      <c r="E60" s="40">
        <v>6</v>
      </c>
      <c r="F60" s="40" t="s">
        <v>1057</v>
      </c>
      <c r="G60" s="40" t="s">
        <v>1058</v>
      </c>
      <c r="H60" s="40" t="s">
        <v>1059</v>
      </c>
      <c r="I60" s="40" t="s">
        <v>1060</v>
      </c>
      <c r="J60" s="40" t="s">
        <v>1060</v>
      </c>
      <c r="K60" s="62" t="str">
        <f t="shared" si="59"/>
        <v>132.9</v>
      </c>
      <c r="L60" s="62">
        <v>132.90545195999999</v>
      </c>
      <c r="M60" s="62">
        <v>28.4</v>
      </c>
      <c r="N60" s="62">
        <v>669</v>
      </c>
      <c r="O60" s="31" t="s">
        <v>132</v>
      </c>
      <c r="P60" s="62">
        <v>1.87</v>
      </c>
      <c r="Q60">
        <v>0.79</v>
      </c>
      <c r="R60">
        <v>3.8938999999999999</v>
      </c>
      <c r="S60">
        <v>25.1</v>
      </c>
      <c r="U60" s="62">
        <f t="shared" ref="U60:W60" si="73">IF(COUNT(R60)=1,ROUND(R60*96.48538,0),"")</f>
        <v>376</v>
      </c>
      <c r="V60" s="62">
        <f t="shared" si="73"/>
        <v>2422</v>
      </c>
      <c r="W60" s="62" t="str">
        <f t="shared" si="73"/>
        <v/>
      </c>
      <c r="X60" s="63">
        <v>0.47</v>
      </c>
      <c r="Y60" s="62">
        <f t="shared" si="2"/>
        <v>45</v>
      </c>
      <c r="Z60" s="64" t="s">
        <v>267</v>
      </c>
      <c r="AA60" s="64" t="s">
        <v>267</v>
      </c>
      <c r="AB60" t="str">
        <f t="shared" ref="AB60:AB61" si="74">CONCATENATE("[",B$59,"] ",E60,"s",MIN(A60-A$59,2))</f>
        <v>[Xe] 6s1</v>
      </c>
      <c r="AC60" t="str">
        <f t="shared" si="65"/>
        <v>[Xe] 6s1</v>
      </c>
      <c r="AD60" s="57">
        <v>3.34</v>
      </c>
      <c r="AE60" s="57">
        <v>1.74</v>
      </c>
      <c r="AF60" s="57">
        <v>2.35</v>
      </c>
      <c r="AG60" s="32"/>
      <c r="AH60" s="32"/>
      <c r="AI60" s="32">
        <v>265</v>
      </c>
      <c r="AJ60" s="32">
        <v>181</v>
      </c>
      <c r="AK60" s="32"/>
      <c r="AL60" s="32"/>
      <c r="AM60" s="57">
        <v>71.069999999999993</v>
      </c>
      <c r="AN60" s="57" t="s">
        <v>268</v>
      </c>
      <c r="AO60" s="57" t="s">
        <v>1061</v>
      </c>
      <c r="AP60" s="57">
        <v>4.8899999999999999E-2</v>
      </c>
      <c r="AQ60" s="57">
        <v>0.24</v>
      </c>
      <c r="AR60" s="57">
        <v>2.0920000000000001</v>
      </c>
      <c r="AS60" s="57">
        <v>67.739999999999995</v>
      </c>
      <c r="AT60" s="57">
        <v>59</v>
      </c>
      <c r="AU60">
        <v>3</v>
      </c>
      <c r="AV60">
        <v>2.9999999999999997E-4</v>
      </c>
      <c r="AW60">
        <v>1.9999999999999999E-6</v>
      </c>
      <c r="AX60" s="34"/>
      <c r="AY60" s="32" t="s">
        <v>804</v>
      </c>
      <c r="AZ60" s="32" t="s">
        <v>1062</v>
      </c>
      <c r="BA60" s="32" t="s">
        <v>1063</v>
      </c>
      <c r="BB60" s="32" t="s">
        <v>273</v>
      </c>
      <c r="BC60" s="32">
        <v>0.2</v>
      </c>
      <c r="BD60" s="32" t="s">
        <v>1064</v>
      </c>
      <c r="BE60" s="32" t="s">
        <v>1065</v>
      </c>
      <c r="BF60" s="32" t="s">
        <v>1066</v>
      </c>
      <c r="BG60" s="32" t="s">
        <v>1067</v>
      </c>
      <c r="BH60" s="32" t="s">
        <v>1068</v>
      </c>
      <c r="BI60" s="32" t="s">
        <v>1066</v>
      </c>
      <c r="BJ60" s="32" t="s">
        <v>1069</v>
      </c>
      <c r="BK60" s="32" t="s">
        <v>1070</v>
      </c>
      <c r="BL60" s="32" t="s">
        <v>1071</v>
      </c>
      <c r="BM60" s="32">
        <v>59.6</v>
      </c>
      <c r="BN60" s="32">
        <v>79</v>
      </c>
      <c r="BO60" s="32">
        <v>1860</v>
      </c>
      <c r="BP60" s="65">
        <v>-0.42945706011810247</v>
      </c>
      <c r="BQ60" s="32">
        <v>0</v>
      </c>
      <c r="BR60" s="32">
        <v>1100</v>
      </c>
      <c r="BS60" s="32"/>
      <c r="BT60" s="32"/>
      <c r="BU60" s="32"/>
    </row>
    <row r="61" spans="1:73" ht="12.75" customHeight="1" x14ac:dyDescent="0.2">
      <c r="A61" s="40">
        <v>56</v>
      </c>
      <c r="B61" s="40" t="s">
        <v>1072</v>
      </c>
      <c r="C61" s="40">
        <v>2</v>
      </c>
      <c r="D61" s="40" t="s">
        <v>283</v>
      </c>
      <c r="E61" s="40">
        <v>6</v>
      </c>
      <c r="F61" s="40" t="s">
        <v>1073</v>
      </c>
      <c r="G61" s="40" t="s">
        <v>1074</v>
      </c>
      <c r="H61" s="40" t="s">
        <v>1075</v>
      </c>
      <c r="I61" s="40" t="s">
        <v>1076</v>
      </c>
      <c r="J61" s="40" t="s">
        <v>1076</v>
      </c>
      <c r="K61" s="62" t="str">
        <f t="shared" si="59"/>
        <v>137.3</v>
      </c>
      <c r="L61" s="62">
        <v>137.327</v>
      </c>
      <c r="M61" s="62">
        <v>725</v>
      </c>
      <c r="N61" s="62">
        <v>1640</v>
      </c>
      <c r="O61" s="31" t="s">
        <v>132</v>
      </c>
      <c r="P61" s="62">
        <v>3.5</v>
      </c>
      <c r="Q61">
        <v>0.89</v>
      </c>
      <c r="R61">
        <v>5.2117000000000004</v>
      </c>
      <c r="S61">
        <v>10.004</v>
      </c>
      <c r="U61" s="62">
        <f t="shared" ref="U61:W61" si="75">IF(COUNT(R61)=1,ROUND(R61*96.48538,0),"")</f>
        <v>503</v>
      </c>
      <c r="V61" s="62">
        <f t="shared" si="75"/>
        <v>965</v>
      </c>
      <c r="W61" s="62" t="str">
        <f t="shared" si="75"/>
        <v/>
      </c>
      <c r="X61" s="63">
        <v>0.15</v>
      </c>
      <c r="Y61" s="62">
        <f t="shared" si="2"/>
        <v>14</v>
      </c>
      <c r="Z61" s="64" t="s">
        <v>289</v>
      </c>
      <c r="AA61" s="64" t="s">
        <v>289</v>
      </c>
      <c r="AB61" t="str">
        <f t="shared" si="74"/>
        <v>[Xe] 6s2</v>
      </c>
      <c r="AC61" t="str">
        <f t="shared" si="65"/>
        <v>[Xe] 6s2</v>
      </c>
      <c r="AD61" s="57">
        <v>2.78</v>
      </c>
      <c r="AE61" s="57">
        <v>1.42</v>
      </c>
      <c r="AF61" s="57">
        <v>1.98</v>
      </c>
      <c r="AG61" s="32"/>
      <c r="AH61" s="32"/>
      <c r="AI61" s="32">
        <v>222</v>
      </c>
      <c r="AJ61" s="32"/>
      <c r="AK61" s="32">
        <v>149</v>
      </c>
      <c r="AL61" s="32"/>
      <c r="AM61" s="57">
        <v>39.24</v>
      </c>
      <c r="AN61" s="57" t="s">
        <v>268</v>
      </c>
      <c r="AO61" s="57" t="s">
        <v>1077</v>
      </c>
      <c r="AP61" s="57">
        <v>0.03</v>
      </c>
      <c r="AQ61" s="57">
        <v>0.20399999999999999</v>
      </c>
      <c r="AR61" s="57">
        <v>7.75</v>
      </c>
      <c r="AS61" s="57">
        <v>142</v>
      </c>
      <c r="AT61" s="57">
        <v>18.399999999999999</v>
      </c>
      <c r="AU61">
        <v>425</v>
      </c>
      <c r="AV61">
        <v>1.2999999999999999E-2</v>
      </c>
      <c r="AW61">
        <v>3.0000000000000001E-5</v>
      </c>
      <c r="AX61" s="34"/>
      <c r="AY61" s="32" t="s">
        <v>1078</v>
      </c>
      <c r="AZ61" s="32" t="s">
        <v>526</v>
      </c>
      <c r="BA61" s="32" t="s">
        <v>400</v>
      </c>
      <c r="BB61" s="32" t="s">
        <v>273</v>
      </c>
      <c r="BC61" s="32"/>
      <c r="BD61" s="32" t="s">
        <v>1079</v>
      </c>
      <c r="BE61" s="32" t="s">
        <v>1080</v>
      </c>
      <c r="BF61" s="32" t="s">
        <v>1081</v>
      </c>
      <c r="BG61" s="32" t="s">
        <v>1082</v>
      </c>
      <c r="BH61" s="32" t="s">
        <v>1083</v>
      </c>
      <c r="BI61" s="32" t="s">
        <v>437</v>
      </c>
      <c r="BJ61" s="32" t="s">
        <v>1084</v>
      </c>
      <c r="BK61" s="32" t="s">
        <v>1085</v>
      </c>
      <c r="BL61" s="32" t="s">
        <v>1086</v>
      </c>
      <c r="BM61" s="32">
        <v>39.700000000000003</v>
      </c>
      <c r="BN61" s="32">
        <v>180</v>
      </c>
      <c r="BO61" s="32">
        <v>1808</v>
      </c>
      <c r="BP61" s="65">
        <v>0.65224634100332313</v>
      </c>
      <c r="BQ61" s="32">
        <v>2.6</v>
      </c>
      <c r="BR61" s="32">
        <v>55</v>
      </c>
      <c r="BS61" s="32"/>
      <c r="BT61" s="32"/>
      <c r="BU61" s="32" t="s">
        <v>262</v>
      </c>
    </row>
    <row r="62" spans="1:73" ht="12.75" customHeight="1" x14ac:dyDescent="0.2">
      <c r="A62" s="40">
        <v>57</v>
      </c>
      <c r="B62" s="40" t="s">
        <v>1087</v>
      </c>
      <c r="C62" s="40" t="s">
        <v>1088</v>
      </c>
      <c r="D62" s="40" t="s">
        <v>550</v>
      </c>
      <c r="E62" s="40">
        <v>6</v>
      </c>
      <c r="F62" s="40" t="s">
        <v>1089</v>
      </c>
      <c r="G62" s="40" t="s">
        <v>1090</v>
      </c>
      <c r="H62" s="40" t="s">
        <v>1091</v>
      </c>
      <c r="I62" s="40" t="s">
        <v>1092</v>
      </c>
      <c r="J62" s="40" t="s">
        <v>1093</v>
      </c>
      <c r="K62" s="62" t="str">
        <f t="shared" si="59"/>
        <v>138.9</v>
      </c>
      <c r="L62" s="62">
        <v>138.90547000000001</v>
      </c>
      <c r="M62" s="62">
        <v>920</v>
      </c>
      <c r="N62" s="62">
        <v>3454</v>
      </c>
      <c r="O62" s="31" t="s">
        <v>132</v>
      </c>
      <c r="P62" s="62">
        <v>6.15</v>
      </c>
      <c r="Q62">
        <v>1.1000000000000001</v>
      </c>
      <c r="R62">
        <v>5.577</v>
      </c>
      <c r="S62">
        <v>11.058999999999999</v>
      </c>
      <c r="T62">
        <v>19.173999999999999</v>
      </c>
      <c r="U62" s="62">
        <f t="shared" ref="U62:W62" si="76">IF(COUNT(R62)=1,ROUND(R62*96.48538,0),"")</f>
        <v>538</v>
      </c>
      <c r="V62" s="62">
        <f t="shared" si="76"/>
        <v>1067</v>
      </c>
      <c r="W62" s="62">
        <f t="shared" si="76"/>
        <v>1850</v>
      </c>
      <c r="X62" s="63">
        <v>0.5</v>
      </c>
      <c r="Y62" s="62">
        <f t="shared" si="2"/>
        <v>48</v>
      </c>
      <c r="Z62" s="64" t="s">
        <v>307</v>
      </c>
      <c r="AA62" s="64" t="s">
        <v>307</v>
      </c>
      <c r="AB62" t="str">
        <f t="shared" ref="AB62:AB75" si="77">CONCATENATE("[",B$59,"] ",E62,"s",MIN(A62-A$59,2)," ",E62-2,"f",MIN(A62-A$61,14))</f>
        <v>[Xe] 6s2 4f1</v>
      </c>
      <c r="AC62" t="str">
        <f t="shared" si="65"/>
        <v>[Xe] 6s2 4f1</v>
      </c>
      <c r="AD62" s="57">
        <v>2.74</v>
      </c>
      <c r="AE62" s="57">
        <v>1.1599999999999999</v>
      </c>
      <c r="AF62" s="57">
        <v>1.69</v>
      </c>
      <c r="AG62" s="32"/>
      <c r="AH62" s="32"/>
      <c r="AI62" s="32">
        <v>187</v>
      </c>
      <c r="AJ62" s="32"/>
      <c r="AK62" s="32"/>
      <c r="AL62" s="32">
        <v>117.2</v>
      </c>
      <c r="AM62" s="57">
        <v>20.73</v>
      </c>
      <c r="AN62" s="57" t="s">
        <v>236</v>
      </c>
      <c r="AO62" s="57" t="s">
        <v>1094</v>
      </c>
      <c r="AP62" s="57">
        <v>1.26E-2</v>
      </c>
      <c r="AQ62" s="57">
        <v>0.19</v>
      </c>
      <c r="AR62" s="57">
        <v>6.2</v>
      </c>
      <c r="AS62" s="57">
        <v>414</v>
      </c>
      <c r="AT62" s="57">
        <v>13.5</v>
      </c>
      <c r="AU62">
        <v>39</v>
      </c>
      <c r="AV62">
        <v>3.4000000000000001E-6</v>
      </c>
      <c r="AX62" s="34"/>
      <c r="AY62" s="32" t="s">
        <v>1095</v>
      </c>
      <c r="AZ62" s="32" t="s">
        <v>526</v>
      </c>
      <c r="BA62" s="32" t="s">
        <v>1096</v>
      </c>
      <c r="BB62" s="32" t="s">
        <v>1097</v>
      </c>
      <c r="BC62" s="32"/>
      <c r="BD62" s="32" t="s">
        <v>1098</v>
      </c>
      <c r="BE62" s="32" t="s">
        <v>1099</v>
      </c>
      <c r="BF62" s="32" t="s">
        <v>1100</v>
      </c>
      <c r="BG62" s="32" t="s">
        <v>1101</v>
      </c>
      <c r="BH62" s="32" t="s">
        <v>1102</v>
      </c>
      <c r="BI62" s="32"/>
      <c r="BJ62" s="32" t="s">
        <v>1103</v>
      </c>
      <c r="BK62" s="32" t="s">
        <v>1104</v>
      </c>
      <c r="BL62" s="32" t="s">
        <v>1105</v>
      </c>
      <c r="BM62" s="32">
        <v>31.1</v>
      </c>
      <c r="BN62" s="32">
        <v>423</v>
      </c>
      <c r="BO62" s="32">
        <v>1839</v>
      </c>
      <c r="BP62" s="65">
        <v>-0.35066514128785808</v>
      </c>
      <c r="BQ62" s="32">
        <v>1.5</v>
      </c>
      <c r="BR62" s="32">
        <v>64</v>
      </c>
      <c r="BS62" s="32"/>
      <c r="BT62" s="32"/>
      <c r="BU62" s="32"/>
    </row>
    <row r="63" spans="1:73" ht="12.75" customHeight="1" x14ac:dyDescent="0.2">
      <c r="A63" s="40">
        <v>58</v>
      </c>
      <c r="B63" s="40" t="s">
        <v>1106</v>
      </c>
      <c r="C63" s="40" t="s">
        <v>1088</v>
      </c>
      <c r="D63" s="40" t="s">
        <v>1088</v>
      </c>
      <c r="E63" s="40">
        <v>6</v>
      </c>
      <c r="F63" s="40" t="s">
        <v>1107</v>
      </c>
      <c r="G63" s="40" t="s">
        <v>1108</v>
      </c>
      <c r="H63" s="40" t="s">
        <v>1109</v>
      </c>
      <c r="I63" s="40" t="s">
        <v>1110</v>
      </c>
      <c r="J63" s="40" t="s">
        <v>1110</v>
      </c>
      <c r="K63" s="62" t="str">
        <f t="shared" si="59"/>
        <v>140.1</v>
      </c>
      <c r="L63" s="62">
        <v>140.11600000000001</v>
      </c>
      <c r="M63" s="62">
        <v>798</v>
      </c>
      <c r="N63" s="62">
        <v>3257</v>
      </c>
      <c r="O63" s="31" t="s">
        <v>132</v>
      </c>
      <c r="P63" s="62">
        <v>6.66</v>
      </c>
      <c r="Q63">
        <v>1.1200000000000001</v>
      </c>
      <c r="R63">
        <v>5.5387000000000004</v>
      </c>
      <c r="S63">
        <v>10.851000000000001</v>
      </c>
      <c r="T63">
        <v>20.2</v>
      </c>
      <c r="U63" s="62">
        <f t="shared" ref="U63:W63" si="78">IF(COUNT(R63)=1,ROUND(R63*96.48538,0),"")</f>
        <v>534</v>
      </c>
      <c r="V63" s="62">
        <f t="shared" si="78"/>
        <v>1047</v>
      </c>
      <c r="W63" s="62">
        <f t="shared" si="78"/>
        <v>1949</v>
      </c>
      <c r="X63" s="63"/>
      <c r="Y63" s="62" t="str">
        <f t="shared" si="2"/>
        <v/>
      </c>
      <c r="Z63" s="64" t="s">
        <v>1111</v>
      </c>
      <c r="AA63" s="64" t="s">
        <v>1111</v>
      </c>
      <c r="AB63" t="str">
        <f t="shared" si="77"/>
        <v>[Xe] 6s2 4f2</v>
      </c>
      <c r="AC63" t="str">
        <f t="shared" si="65"/>
        <v>[Xe] 6s2 4f2</v>
      </c>
      <c r="AD63" s="57">
        <v>2.7</v>
      </c>
      <c r="AE63" s="57">
        <v>1.1399999999999999</v>
      </c>
      <c r="AF63" s="57">
        <v>1.65</v>
      </c>
      <c r="AG63" s="32"/>
      <c r="AH63" s="32"/>
      <c r="AI63" s="32">
        <v>182</v>
      </c>
      <c r="AJ63" s="32"/>
      <c r="AK63" s="32"/>
      <c r="AL63" s="32">
        <v>115</v>
      </c>
      <c r="AM63" s="57">
        <v>20.67</v>
      </c>
      <c r="AN63" s="57" t="s">
        <v>390</v>
      </c>
      <c r="AO63" s="57" t="s">
        <v>1112</v>
      </c>
      <c r="AP63" s="57">
        <v>1.15E-2</v>
      </c>
      <c r="AQ63" s="57">
        <v>0.19</v>
      </c>
      <c r="AR63" s="57">
        <v>5.46</v>
      </c>
      <c r="AS63" s="57">
        <v>414</v>
      </c>
      <c r="AT63" s="57">
        <v>11.4</v>
      </c>
      <c r="AU63">
        <v>66.5</v>
      </c>
      <c r="AV63">
        <v>1.1999999999999999E-6</v>
      </c>
      <c r="AX63" s="34"/>
      <c r="AY63" s="32" t="s">
        <v>1095</v>
      </c>
      <c r="AZ63" s="32" t="s">
        <v>526</v>
      </c>
      <c r="BA63" s="32" t="s">
        <v>1113</v>
      </c>
      <c r="BB63" s="32" t="s">
        <v>392</v>
      </c>
      <c r="BC63" s="32"/>
      <c r="BD63" s="32" t="s">
        <v>1114</v>
      </c>
      <c r="BE63" s="32" t="s">
        <v>1115</v>
      </c>
      <c r="BF63" s="32" t="s">
        <v>1116</v>
      </c>
      <c r="BG63" s="32" t="s">
        <v>1117</v>
      </c>
      <c r="BH63" s="32" t="s">
        <v>1118</v>
      </c>
      <c r="BI63" s="32"/>
      <c r="BJ63" s="32" t="s">
        <v>1119</v>
      </c>
      <c r="BK63" s="32" t="s">
        <v>1120</v>
      </c>
      <c r="BL63" s="32" t="s">
        <v>1121</v>
      </c>
      <c r="BM63" s="32">
        <v>29.6</v>
      </c>
      <c r="BN63" s="32">
        <v>419</v>
      </c>
      <c r="BO63" s="32">
        <v>1803</v>
      </c>
      <c r="BP63" s="65">
        <v>5.537833137500002E-2</v>
      </c>
      <c r="BQ63" s="32">
        <v>1.8</v>
      </c>
      <c r="BR63" s="32">
        <v>57</v>
      </c>
      <c r="BS63" s="32"/>
      <c r="BT63" s="32"/>
      <c r="BU63" s="32"/>
    </row>
    <row r="64" spans="1:73" ht="12.75" customHeight="1" x14ac:dyDescent="0.2">
      <c r="A64" s="40">
        <v>59</v>
      </c>
      <c r="B64" s="40" t="s">
        <v>1122</v>
      </c>
      <c r="C64" s="40" t="s">
        <v>1088</v>
      </c>
      <c r="D64" s="40" t="s">
        <v>1088</v>
      </c>
      <c r="E64" s="40">
        <v>6</v>
      </c>
      <c r="F64" s="40" t="s">
        <v>1123</v>
      </c>
      <c r="G64" s="40" t="s">
        <v>1124</v>
      </c>
      <c r="H64" s="40" t="s">
        <v>1125</v>
      </c>
      <c r="I64" s="40" t="s">
        <v>1126</v>
      </c>
      <c r="J64" s="40" t="s">
        <v>1127</v>
      </c>
      <c r="K64" s="62" t="str">
        <f t="shared" si="59"/>
        <v>140.9</v>
      </c>
      <c r="L64" s="62">
        <v>140.90765999999999</v>
      </c>
      <c r="M64" s="62">
        <v>931</v>
      </c>
      <c r="N64" s="62">
        <v>3017</v>
      </c>
      <c r="O64" s="31" t="s">
        <v>132</v>
      </c>
      <c r="P64" s="62">
        <v>6.77</v>
      </c>
      <c r="Q64">
        <v>1.1299999999999999</v>
      </c>
      <c r="R64">
        <v>5.4640000000000004</v>
      </c>
      <c r="S64">
        <v>10.551</v>
      </c>
      <c r="T64">
        <v>21.62</v>
      </c>
      <c r="U64" s="62">
        <f t="shared" ref="U64:W64" si="79">IF(COUNT(R64)=1,ROUND(R64*96.48538,0),"")</f>
        <v>527</v>
      </c>
      <c r="V64" s="62">
        <f t="shared" si="79"/>
        <v>1018</v>
      </c>
      <c r="W64" s="62">
        <f t="shared" si="79"/>
        <v>2086</v>
      </c>
      <c r="X64" s="63"/>
      <c r="Y64" s="62" t="str">
        <f t="shared" si="2"/>
        <v/>
      </c>
      <c r="Z64" s="64" t="s">
        <v>1111</v>
      </c>
      <c r="AA64" s="64" t="s">
        <v>1111</v>
      </c>
      <c r="AB64" t="str">
        <f t="shared" si="77"/>
        <v>[Xe] 6s2 4f3</v>
      </c>
      <c r="AC64" t="str">
        <f t="shared" si="65"/>
        <v>[Xe] 6s2 4f3</v>
      </c>
      <c r="AD64" s="57">
        <v>2.67</v>
      </c>
      <c r="AE64" s="57">
        <v>1.1299999999999999</v>
      </c>
      <c r="AF64" s="57">
        <v>1.65</v>
      </c>
      <c r="AG64" s="32"/>
      <c r="AH64" s="32"/>
      <c r="AI64" s="32">
        <v>182</v>
      </c>
      <c r="AJ64" s="32"/>
      <c r="AK64" s="32"/>
      <c r="AL64" s="32">
        <v>113</v>
      </c>
      <c r="AM64" s="57">
        <v>20.8</v>
      </c>
      <c r="AN64" s="57" t="s">
        <v>236</v>
      </c>
      <c r="AO64" s="57" t="s">
        <v>1128</v>
      </c>
      <c r="AP64" s="57">
        <v>1.4800000000000001E-2</v>
      </c>
      <c r="AQ64" s="57">
        <v>0.19</v>
      </c>
      <c r="AR64" s="57">
        <v>6.89</v>
      </c>
      <c r="AS64" s="57">
        <v>296.8</v>
      </c>
      <c r="AT64" s="57">
        <v>12.5</v>
      </c>
      <c r="AU64">
        <v>9.1999999999999993</v>
      </c>
      <c r="AV64">
        <v>6.4000000000000001E-7</v>
      </c>
      <c r="AX64" s="34"/>
      <c r="AY64" s="32" t="s">
        <v>1095</v>
      </c>
      <c r="AZ64" s="32" t="s">
        <v>526</v>
      </c>
      <c r="BA64" s="32" t="s">
        <v>400</v>
      </c>
      <c r="BB64" s="32" t="s">
        <v>1097</v>
      </c>
      <c r="BC64" s="32"/>
      <c r="BD64" s="32" t="s">
        <v>1129</v>
      </c>
      <c r="BE64" s="32" t="s">
        <v>1130</v>
      </c>
      <c r="BF64" s="32" t="s">
        <v>1131</v>
      </c>
      <c r="BG64" s="32" t="s">
        <v>1132</v>
      </c>
      <c r="BH64" s="32" t="s">
        <v>1133</v>
      </c>
      <c r="BI64" s="32"/>
      <c r="BJ64" s="32" t="s">
        <v>1134</v>
      </c>
      <c r="BK64" s="32" t="s">
        <v>1135</v>
      </c>
      <c r="BL64" s="32" t="s">
        <v>1136</v>
      </c>
      <c r="BM64" s="32">
        <v>28.2</v>
      </c>
      <c r="BN64" s="32">
        <v>356</v>
      </c>
      <c r="BO64" s="32">
        <v>1885</v>
      </c>
      <c r="BP64" s="65">
        <v>-0.7775436633207532</v>
      </c>
      <c r="BQ64" s="32">
        <v>0.9</v>
      </c>
      <c r="BR64" s="32">
        <v>170</v>
      </c>
      <c r="BS64" s="32"/>
      <c r="BT64" s="32"/>
      <c r="BU64" s="32"/>
    </row>
    <row r="65" spans="1:73" ht="12.75" customHeight="1" x14ac:dyDescent="0.2">
      <c r="A65" s="40">
        <v>60</v>
      </c>
      <c r="B65" s="40" t="s">
        <v>1137</v>
      </c>
      <c r="C65" s="40" t="s">
        <v>1088</v>
      </c>
      <c r="D65" s="40" t="s">
        <v>1088</v>
      </c>
      <c r="E65" s="40">
        <v>6</v>
      </c>
      <c r="F65" s="40" t="s">
        <v>1138</v>
      </c>
      <c r="G65" s="40" t="s">
        <v>1139</v>
      </c>
      <c r="H65" s="40" t="s">
        <v>1140</v>
      </c>
      <c r="I65" s="40" t="s">
        <v>1141</v>
      </c>
      <c r="J65" s="40" t="s">
        <v>1141</v>
      </c>
      <c r="K65" s="62" t="str">
        <f t="shared" si="59"/>
        <v>144.2</v>
      </c>
      <c r="L65" s="62">
        <v>144.24199999999999</v>
      </c>
      <c r="M65" s="62">
        <v>1016</v>
      </c>
      <c r="N65" s="62">
        <v>3127</v>
      </c>
      <c r="O65" s="31" t="s">
        <v>132</v>
      </c>
      <c r="P65" s="62">
        <v>7</v>
      </c>
      <c r="Q65">
        <v>1.1399999999999999</v>
      </c>
      <c r="R65">
        <v>5.5250000000000004</v>
      </c>
      <c r="S65">
        <v>10.727</v>
      </c>
      <c r="T65">
        <v>22.076000000000001</v>
      </c>
      <c r="U65" s="62">
        <f t="shared" ref="U65:W65" si="80">IF(COUNT(R65)=1,ROUND(R65*96.48538,0),"")</f>
        <v>533</v>
      </c>
      <c r="V65" s="62">
        <f t="shared" si="80"/>
        <v>1035</v>
      </c>
      <c r="W65" s="62">
        <f t="shared" si="80"/>
        <v>2130</v>
      </c>
      <c r="X65" s="63"/>
      <c r="Y65" s="62" t="str">
        <f t="shared" si="2"/>
        <v/>
      </c>
      <c r="Z65" s="64" t="s">
        <v>307</v>
      </c>
      <c r="AA65" s="64" t="s">
        <v>307</v>
      </c>
      <c r="AB65" t="str">
        <f t="shared" si="77"/>
        <v>[Xe] 6s2 4f4</v>
      </c>
      <c r="AC65" t="str">
        <f t="shared" si="65"/>
        <v>[Xe] 6s2 4f4</v>
      </c>
      <c r="AD65" s="57">
        <v>2.64</v>
      </c>
      <c r="AE65" s="57" t="s">
        <v>238</v>
      </c>
      <c r="AF65" s="57">
        <v>1.64</v>
      </c>
      <c r="AG65" s="32"/>
      <c r="AH65" s="32"/>
      <c r="AI65" s="32">
        <v>181</v>
      </c>
      <c r="AJ65" s="32"/>
      <c r="AK65" s="32"/>
      <c r="AL65" s="32">
        <v>112.3</v>
      </c>
      <c r="AM65" s="57">
        <v>20.6</v>
      </c>
      <c r="AN65" s="57" t="s">
        <v>236</v>
      </c>
      <c r="AO65" s="57" t="s">
        <v>1142</v>
      </c>
      <c r="AP65" s="57">
        <v>1.5699999999999999E-2</v>
      </c>
      <c r="AQ65" s="57">
        <v>0.19</v>
      </c>
      <c r="AR65" s="57">
        <v>7.14</v>
      </c>
      <c r="AS65" s="57">
        <v>273</v>
      </c>
      <c r="AT65" s="57">
        <v>16.5</v>
      </c>
      <c r="AU65">
        <v>41.5</v>
      </c>
      <c r="AV65">
        <v>2.7999999999999999E-6</v>
      </c>
      <c r="AX65" s="34"/>
      <c r="AY65" s="32" t="s">
        <v>1095</v>
      </c>
      <c r="AZ65" s="32" t="s">
        <v>526</v>
      </c>
      <c r="BA65" s="32"/>
      <c r="BB65" s="32" t="s">
        <v>1097</v>
      </c>
      <c r="BC65" s="32"/>
      <c r="BD65" s="32" t="s">
        <v>1129</v>
      </c>
      <c r="BE65" s="32" t="s">
        <v>1143</v>
      </c>
      <c r="BF65" s="32" t="s">
        <v>1144</v>
      </c>
      <c r="BG65" s="32" t="s">
        <v>1145</v>
      </c>
      <c r="BH65" s="32" t="s">
        <v>1146</v>
      </c>
      <c r="BI65" s="32"/>
      <c r="BJ65" s="32" t="s">
        <v>1147</v>
      </c>
      <c r="BK65" s="32" t="s">
        <v>1148</v>
      </c>
      <c r="BL65" s="32" t="s">
        <v>1149</v>
      </c>
      <c r="BM65" s="32">
        <v>31.4</v>
      </c>
      <c r="BN65" s="32">
        <v>328</v>
      </c>
      <c r="BO65" s="32">
        <v>1885</v>
      </c>
      <c r="BP65" s="65">
        <v>-8.2022117407091741E-2</v>
      </c>
      <c r="BQ65" s="32">
        <v>1.4</v>
      </c>
      <c r="BR65" s="32">
        <v>110</v>
      </c>
      <c r="BS65" s="32"/>
      <c r="BT65" s="32"/>
      <c r="BU65" s="32"/>
    </row>
    <row r="66" spans="1:73" ht="12.75" customHeight="1" x14ac:dyDescent="0.2">
      <c r="A66" s="40">
        <v>61</v>
      </c>
      <c r="B66" s="40" t="s">
        <v>1150</v>
      </c>
      <c r="C66" s="40" t="s">
        <v>1088</v>
      </c>
      <c r="D66" s="40" t="s">
        <v>1088</v>
      </c>
      <c r="E66" s="40">
        <v>6</v>
      </c>
      <c r="F66" s="40" t="s">
        <v>1151</v>
      </c>
      <c r="G66" s="40" t="s">
        <v>1152</v>
      </c>
      <c r="H66" s="40" t="s">
        <v>1153</v>
      </c>
      <c r="I66" s="40" t="s">
        <v>1154</v>
      </c>
      <c r="J66" s="40" t="s">
        <v>1155</v>
      </c>
      <c r="K66" s="62" t="str">
        <f>TEXT(ROUND(L66,1),"0")</f>
        <v>145</v>
      </c>
      <c r="L66" s="62">
        <v>145</v>
      </c>
      <c r="M66" s="62">
        <v>1042</v>
      </c>
      <c r="N66" s="62">
        <v>3000</v>
      </c>
      <c r="O66" s="31" t="s">
        <v>132</v>
      </c>
      <c r="P66" s="62">
        <v>7.26</v>
      </c>
      <c r="R66">
        <v>5.55</v>
      </c>
      <c r="S66">
        <v>10.903</v>
      </c>
      <c r="T66">
        <v>22.283000000000001</v>
      </c>
      <c r="U66" s="62">
        <f t="shared" ref="U66:W66" si="81">IF(COUNT(R66)=1,ROUND(R66*96.48538,0),"")</f>
        <v>535</v>
      </c>
      <c r="V66" s="62">
        <f t="shared" si="81"/>
        <v>1052</v>
      </c>
      <c r="W66" s="62">
        <f t="shared" si="81"/>
        <v>2150</v>
      </c>
      <c r="X66" s="63"/>
      <c r="Y66" s="62" t="str">
        <f t="shared" si="2"/>
        <v/>
      </c>
      <c r="Z66" s="64" t="s">
        <v>307</v>
      </c>
      <c r="AA66" s="64" t="s">
        <v>307</v>
      </c>
      <c r="AB66" t="str">
        <f t="shared" si="77"/>
        <v>[Xe] 6s2 4f5</v>
      </c>
      <c r="AC66" t="str">
        <f t="shared" si="65"/>
        <v>[Xe] 6s2 4f5</v>
      </c>
      <c r="AD66" s="57">
        <v>2.62</v>
      </c>
      <c r="AE66" s="57">
        <v>1.07</v>
      </c>
      <c r="AF66" s="57">
        <v>1.63</v>
      </c>
      <c r="AG66" s="32"/>
      <c r="AH66" s="32"/>
      <c r="AI66" s="32">
        <v>183</v>
      </c>
      <c r="AJ66" s="32"/>
      <c r="AK66" s="32"/>
      <c r="AL66" s="32">
        <v>111</v>
      </c>
      <c r="AM66" s="57">
        <v>22.39</v>
      </c>
      <c r="AN66" s="57" t="s">
        <v>236</v>
      </c>
      <c r="AO66" s="57" t="s">
        <v>1156</v>
      </c>
      <c r="AP66" s="57" t="s">
        <v>238</v>
      </c>
      <c r="AQ66" s="57">
        <v>0.18</v>
      </c>
      <c r="AR66" s="57" t="s">
        <v>238</v>
      </c>
      <c r="AS66" s="57" t="s">
        <v>238</v>
      </c>
      <c r="AT66" s="57">
        <v>17.899999999999999</v>
      </c>
      <c r="AX66" s="34"/>
      <c r="AY66" s="32" t="s">
        <v>1157</v>
      </c>
      <c r="AZ66" s="32" t="s">
        <v>526</v>
      </c>
      <c r="BA66" s="32" t="s">
        <v>1158</v>
      </c>
      <c r="BB66" s="32" t="s">
        <v>1097</v>
      </c>
      <c r="BC66" s="32"/>
      <c r="BD66" s="32" t="s">
        <v>1159</v>
      </c>
      <c r="BE66" s="32" t="s">
        <v>1160</v>
      </c>
      <c r="BF66" s="32" t="s">
        <v>1161</v>
      </c>
      <c r="BG66" s="32" t="s">
        <v>1162</v>
      </c>
      <c r="BH66" s="32" t="s">
        <v>1163</v>
      </c>
      <c r="BI66" s="32"/>
      <c r="BJ66" s="32"/>
      <c r="BK66" s="32" t="s">
        <v>1164</v>
      </c>
      <c r="BL66" s="32"/>
      <c r="BM66" s="32">
        <v>30.1</v>
      </c>
      <c r="BN66" s="32">
        <v>301</v>
      </c>
      <c r="BO66" s="32">
        <v>1945</v>
      </c>
      <c r="BP66" s="32"/>
      <c r="BQ66" s="32">
        <v>-19.3</v>
      </c>
      <c r="BR66" s="32"/>
      <c r="BS66" s="32"/>
      <c r="BT66" s="32"/>
      <c r="BU66" s="32"/>
    </row>
    <row r="67" spans="1:73" ht="12.75" customHeight="1" x14ac:dyDescent="0.2">
      <c r="A67" s="40">
        <v>62</v>
      </c>
      <c r="B67" s="40" t="s">
        <v>1165</v>
      </c>
      <c r="C67" s="40" t="s">
        <v>1088</v>
      </c>
      <c r="D67" s="40" t="s">
        <v>1088</v>
      </c>
      <c r="E67" s="40">
        <v>6</v>
      </c>
      <c r="F67" s="40" t="s">
        <v>1166</v>
      </c>
      <c r="G67" s="40" t="s">
        <v>1167</v>
      </c>
      <c r="H67" s="40" t="s">
        <v>1166</v>
      </c>
      <c r="I67" s="40" t="s">
        <v>1168</v>
      </c>
      <c r="J67" s="40" t="s">
        <v>1168</v>
      </c>
      <c r="K67" s="62" t="str">
        <f t="shared" ref="K67:K88" si="82">TEXT(ROUND(L67,1),"0.0")</f>
        <v>150.4</v>
      </c>
      <c r="L67" s="62">
        <v>150.36000000000001</v>
      </c>
      <c r="M67" s="62">
        <v>1074</v>
      </c>
      <c r="N67" s="62">
        <v>1794</v>
      </c>
      <c r="O67" s="31" t="s">
        <v>132</v>
      </c>
      <c r="P67" s="62">
        <v>7.52</v>
      </c>
      <c r="Q67">
        <v>1.17</v>
      </c>
      <c r="R67">
        <v>5.6436999999999999</v>
      </c>
      <c r="S67">
        <v>11.069000000000001</v>
      </c>
      <c r="T67">
        <v>23.422999999999998</v>
      </c>
      <c r="U67" s="62">
        <f t="shared" ref="U67:W67" si="83">IF(COUNT(R67)=1,ROUND(R67*96.48538,0),"")</f>
        <v>545</v>
      </c>
      <c r="V67" s="62">
        <f t="shared" si="83"/>
        <v>1068</v>
      </c>
      <c r="W67" s="62">
        <f t="shared" si="83"/>
        <v>2260</v>
      </c>
      <c r="X67" s="63"/>
      <c r="Y67" s="62" t="str">
        <f t="shared" si="2"/>
        <v/>
      </c>
      <c r="Z67" s="64" t="s">
        <v>637</v>
      </c>
      <c r="AA67" s="64" t="s">
        <v>637</v>
      </c>
      <c r="AB67" t="str">
        <f t="shared" si="77"/>
        <v>[Xe] 6s2 4f6</v>
      </c>
      <c r="AC67" t="str">
        <f t="shared" si="65"/>
        <v>[Xe] 6s2 4f6</v>
      </c>
      <c r="AD67" s="57">
        <v>2.59</v>
      </c>
      <c r="AE67" s="57">
        <v>1.08</v>
      </c>
      <c r="AF67" s="57">
        <v>1.62</v>
      </c>
      <c r="AG67" s="32"/>
      <c r="AH67" s="32"/>
      <c r="AI67" s="32">
        <v>180</v>
      </c>
      <c r="AJ67" s="32"/>
      <c r="AK67" s="32"/>
      <c r="AL67" s="32">
        <v>109.8</v>
      </c>
      <c r="AM67" s="57">
        <v>19.95</v>
      </c>
      <c r="AN67" s="57" t="s">
        <v>308</v>
      </c>
      <c r="AO67" s="57" t="s">
        <v>1169</v>
      </c>
      <c r="AP67" s="57">
        <v>9.5600000000000008E-3</v>
      </c>
      <c r="AQ67" s="57">
        <v>0.2</v>
      </c>
      <c r="AR67" s="57">
        <v>8.6300000000000008</v>
      </c>
      <c r="AS67" s="57">
        <v>166.4</v>
      </c>
      <c r="AT67" s="57">
        <v>13.3</v>
      </c>
      <c r="AU67">
        <v>7.05</v>
      </c>
      <c r="AV67">
        <v>4.4999999999999998E-7</v>
      </c>
      <c r="AX67" s="34"/>
      <c r="AY67" s="32" t="s">
        <v>1095</v>
      </c>
      <c r="AZ67" s="32" t="s">
        <v>526</v>
      </c>
      <c r="BA67" s="32"/>
      <c r="BB67" s="32" t="s">
        <v>1170</v>
      </c>
      <c r="BC67" s="32"/>
      <c r="BD67" s="32" t="s">
        <v>1171</v>
      </c>
      <c r="BE67" s="32" t="s">
        <v>1172</v>
      </c>
      <c r="BF67" s="32" t="s">
        <v>1173</v>
      </c>
      <c r="BG67" s="32" t="s">
        <v>1174</v>
      </c>
      <c r="BH67" s="32" t="s">
        <v>1175</v>
      </c>
      <c r="BI67" s="32"/>
      <c r="BJ67" s="32" t="s">
        <v>1176</v>
      </c>
      <c r="BK67" s="32" t="s">
        <v>1177</v>
      </c>
      <c r="BL67" s="32" t="s">
        <v>1178</v>
      </c>
      <c r="BM67" s="32">
        <v>28.8</v>
      </c>
      <c r="BN67" s="32">
        <v>207</v>
      </c>
      <c r="BO67" s="32">
        <v>1880</v>
      </c>
      <c r="BP67" s="65">
        <v>-0.58804376206959852</v>
      </c>
      <c r="BQ67" s="32">
        <v>0.8</v>
      </c>
      <c r="BR67" s="32">
        <v>130</v>
      </c>
      <c r="BS67" s="32"/>
      <c r="BT67" s="32"/>
      <c r="BU67" s="32"/>
    </row>
    <row r="68" spans="1:73" ht="12.75" customHeight="1" x14ac:dyDescent="0.2">
      <c r="A68" s="40">
        <v>63</v>
      </c>
      <c r="B68" s="40" t="s">
        <v>1179</v>
      </c>
      <c r="C68" s="40" t="s">
        <v>1088</v>
      </c>
      <c r="D68" s="40" t="s">
        <v>1088</v>
      </c>
      <c r="E68" s="40">
        <v>6</v>
      </c>
      <c r="F68" s="40" t="s">
        <v>1180</v>
      </c>
      <c r="G68" s="40" t="s">
        <v>1181</v>
      </c>
      <c r="H68" s="40" t="s">
        <v>1180</v>
      </c>
      <c r="I68" s="40" t="s">
        <v>1182</v>
      </c>
      <c r="J68" s="40" t="s">
        <v>1182</v>
      </c>
      <c r="K68" s="62" t="str">
        <f t="shared" si="82"/>
        <v>152.0</v>
      </c>
      <c r="L68" s="62">
        <v>151.964</v>
      </c>
      <c r="M68" s="62">
        <v>822</v>
      </c>
      <c r="N68" s="62">
        <v>1529</v>
      </c>
      <c r="O68" s="31" t="s">
        <v>132</v>
      </c>
      <c r="P68" s="62">
        <v>5.24</v>
      </c>
      <c r="R68">
        <v>5.6703999999999999</v>
      </c>
      <c r="S68">
        <v>11.244999999999999</v>
      </c>
      <c r="T68">
        <v>24.925999999999998</v>
      </c>
      <c r="U68" s="62">
        <f t="shared" ref="U68:W68" si="84">IF(COUNT(R68)=1,ROUND(R68*96.48538,0),"")</f>
        <v>547</v>
      </c>
      <c r="V68" s="62">
        <f t="shared" si="84"/>
        <v>1085</v>
      </c>
      <c r="W68" s="62">
        <f t="shared" si="84"/>
        <v>2405</v>
      </c>
      <c r="X68" s="63"/>
      <c r="Y68" s="62" t="str">
        <f t="shared" si="2"/>
        <v/>
      </c>
      <c r="Z68" s="64" t="s">
        <v>637</v>
      </c>
      <c r="AA68" s="64" t="s">
        <v>637</v>
      </c>
      <c r="AB68" t="str">
        <f t="shared" si="77"/>
        <v>[Xe] 6s2 4f7</v>
      </c>
      <c r="AC68" t="str">
        <f t="shared" si="65"/>
        <v>[Xe] 6s2 4f7</v>
      </c>
      <c r="AD68" s="57">
        <v>2.56</v>
      </c>
      <c r="AE68" s="57">
        <v>1.07</v>
      </c>
      <c r="AF68" s="57">
        <v>1.85</v>
      </c>
      <c r="AG68" s="32"/>
      <c r="AH68" s="32"/>
      <c r="AI68" s="32">
        <v>208</v>
      </c>
      <c r="AJ68" s="32"/>
      <c r="AK68" s="32">
        <v>131</v>
      </c>
      <c r="AL68" s="32">
        <v>108.7</v>
      </c>
      <c r="AM68" s="57">
        <v>28.9</v>
      </c>
      <c r="AN68" s="57" t="s">
        <v>268</v>
      </c>
      <c r="AO68" s="57" t="s">
        <v>1183</v>
      </c>
      <c r="AP68" s="57">
        <v>1.1199999999999999E-3</v>
      </c>
      <c r="AQ68" s="57">
        <v>0.18</v>
      </c>
      <c r="AR68" s="57">
        <v>9.2100000000000009</v>
      </c>
      <c r="AS68" s="57">
        <v>143.5</v>
      </c>
      <c r="AT68" s="57">
        <v>13.9</v>
      </c>
      <c r="AU68">
        <v>2</v>
      </c>
      <c r="AV68">
        <v>1.3E-7</v>
      </c>
      <c r="AX68" s="34"/>
      <c r="AY68" s="32" t="s">
        <v>1095</v>
      </c>
      <c r="AZ68" s="32" t="s">
        <v>526</v>
      </c>
      <c r="BA68" s="32" t="s">
        <v>606</v>
      </c>
      <c r="BB68" s="32" t="s">
        <v>273</v>
      </c>
      <c r="BC68" s="32"/>
      <c r="BD68" s="32" t="s">
        <v>1184</v>
      </c>
      <c r="BE68" s="32" t="s">
        <v>1185</v>
      </c>
      <c r="BF68" s="32" t="s">
        <v>1186</v>
      </c>
      <c r="BG68" s="32" t="s">
        <v>1187</v>
      </c>
      <c r="BH68" s="32" t="s">
        <v>1188</v>
      </c>
      <c r="BI68" s="32"/>
      <c r="BJ68" s="32" t="s">
        <v>1189</v>
      </c>
      <c r="BK68" s="32" t="s">
        <v>1190</v>
      </c>
      <c r="BL68" s="32" t="s">
        <v>1191</v>
      </c>
      <c r="BM68" s="32">
        <v>27.7</v>
      </c>
      <c r="BN68" s="32">
        <v>178</v>
      </c>
      <c r="BO68" s="32">
        <v>1901</v>
      </c>
      <c r="BP68" s="65">
        <v>-1.0118871597316481</v>
      </c>
      <c r="BQ68" s="32">
        <v>0.1</v>
      </c>
      <c r="BR68" s="32">
        <v>3600</v>
      </c>
      <c r="BS68" s="32"/>
      <c r="BT68" s="32"/>
      <c r="BU68" s="32"/>
    </row>
    <row r="69" spans="1:73" ht="12.75" customHeight="1" x14ac:dyDescent="0.2">
      <c r="A69" s="40">
        <v>64</v>
      </c>
      <c r="B69" s="40" t="s">
        <v>1192</v>
      </c>
      <c r="C69" s="40" t="s">
        <v>1088</v>
      </c>
      <c r="D69" s="40" t="s">
        <v>1088</v>
      </c>
      <c r="E69" s="40">
        <v>6</v>
      </c>
      <c r="F69" s="40" t="s">
        <v>1193</v>
      </c>
      <c r="G69" s="40" t="s">
        <v>1194</v>
      </c>
      <c r="H69" s="40" t="s">
        <v>1193</v>
      </c>
      <c r="I69" s="40" t="s">
        <v>1195</v>
      </c>
      <c r="J69" s="40" t="s">
        <v>1196</v>
      </c>
      <c r="K69" s="62" t="str">
        <f t="shared" si="82"/>
        <v>157.3</v>
      </c>
      <c r="L69" s="62">
        <v>157.25</v>
      </c>
      <c r="M69" s="62">
        <v>1313</v>
      </c>
      <c r="N69" s="62">
        <v>3273</v>
      </c>
      <c r="O69" s="31" t="s">
        <v>132</v>
      </c>
      <c r="P69" s="62">
        <v>7.9</v>
      </c>
      <c r="Q69">
        <v>1.2</v>
      </c>
      <c r="R69">
        <v>6.15</v>
      </c>
      <c r="S69">
        <v>12.095000000000001</v>
      </c>
      <c r="T69">
        <v>20.635000000000002</v>
      </c>
      <c r="U69" s="62">
        <f t="shared" ref="U69:W69" si="85">IF(COUNT(R69)=1,ROUND(R69*96.48538,0),"")</f>
        <v>593</v>
      </c>
      <c r="V69" s="62">
        <f t="shared" si="85"/>
        <v>1167</v>
      </c>
      <c r="W69" s="62">
        <f t="shared" si="85"/>
        <v>1991</v>
      </c>
      <c r="X69" s="63"/>
      <c r="Y69" s="62" t="str">
        <f t="shared" si="2"/>
        <v/>
      </c>
      <c r="Z69" s="64" t="s">
        <v>307</v>
      </c>
      <c r="AA69" s="64" t="s">
        <v>307</v>
      </c>
      <c r="AB69" t="str">
        <f t="shared" si="77"/>
        <v>[Xe] 6s2 4f8</v>
      </c>
      <c r="AC69" t="str">
        <f t="shared" si="65"/>
        <v>[Xe] 6s2 4f8</v>
      </c>
      <c r="AD69" s="57">
        <v>2.54</v>
      </c>
      <c r="AE69" s="57">
        <v>1.05</v>
      </c>
      <c r="AF69" s="57">
        <v>1.61</v>
      </c>
      <c r="AG69" s="32"/>
      <c r="AH69" s="32"/>
      <c r="AI69" s="32">
        <v>180</v>
      </c>
      <c r="AJ69" s="32"/>
      <c r="AK69" s="32"/>
      <c r="AL69" s="32">
        <v>107.8</v>
      </c>
      <c r="AM69" s="57">
        <v>19.899999999999999</v>
      </c>
      <c r="AN69" s="57" t="s">
        <v>236</v>
      </c>
      <c r="AO69" s="57" t="s">
        <v>1197</v>
      </c>
      <c r="AP69" s="57">
        <v>7.3600000000000002E-3</v>
      </c>
      <c r="AQ69" s="57">
        <v>0.23</v>
      </c>
      <c r="AR69" s="57">
        <v>10.050000000000001</v>
      </c>
      <c r="AS69" s="57">
        <v>359.4</v>
      </c>
      <c r="AT69" s="57">
        <v>10.6</v>
      </c>
      <c r="AU69">
        <v>6.2</v>
      </c>
      <c r="AV69">
        <v>6.9999999999999997E-7</v>
      </c>
      <c r="AX69" s="34"/>
      <c r="AY69" s="32" t="s">
        <v>1095</v>
      </c>
      <c r="AZ69" s="32" t="s">
        <v>526</v>
      </c>
      <c r="BA69" s="32"/>
      <c r="BB69" s="32" t="s">
        <v>242</v>
      </c>
      <c r="BC69" s="32"/>
      <c r="BD69" s="32" t="s">
        <v>1198</v>
      </c>
      <c r="BE69" s="32" t="s">
        <v>1199</v>
      </c>
      <c r="BF69" s="32" t="s">
        <v>1200</v>
      </c>
      <c r="BG69" s="32" t="s">
        <v>1201</v>
      </c>
      <c r="BH69" s="32" t="s">
        <v>1202</v>
      </c>
      <c r="BI69" s="32"/>
      <c r="BJ69" s="32" t="s">
        <v>1203</v>
      </c>
      <c r="BK69" s="32" t="s">
        <v>1204</v>
      </c>
      <c r="BL69" s="32" t="s">
        <v>1205</v>
      </c>
      <c r="BM69" s="32">
        <v>23.5</v>
      </c>
      <c r="BN69" s="32">
        <v>398</v>
      </c>
      <c r="BO69" s="32">
        <v>1880</v>
      </c>
      <c r="BP69" s="65">
        <v>-0.48148606012211248</v>
      </c>
      <c r="BQ69" s="32">
        <v>0.7</v>
      </c>
      <c r="BR69" s="32">
        <v>191</v>
      </c>
      <c r="BS69" s="32"/>
      <c r="BT69" s="32"/>
      <c r="BU69" s="32"/>
    </row>
    <row r="70" spans="1:73" ht="12.75" customHeight="1" x14ac:dyDescent="0.2">
      <c r="A70" s="40">
        <v>65</v>
      </c>
      <c r="B70" s="40" t="s">
        <v>1206</v>
      </c>
      <c r="C70" s="40" t="s">
        <v>1088</v>
      </c>
      <c r="D70" s="40" t="s">
        <v>1088</v>
      </c>
      <c r="E70" s="40">
        <v>6</v>
      </c>
      <c r="F70" s="40" t="s">
        <v>1207</v>
      </c>
      <c r="G70" s="40" t="s">
        <v>1208</v>
      </c>
      <c r="H70" s="40" t="s">
        <v>1207</v>
      </c>
      <c r="I70" s="40" t="s">
        <v>1209</v>
      </c>
      <c r="J70" s="40" t="s">
        <v>1209</v>
      </c>
      <c r="K70" s="62" t="str">
        <f t="shared" si="82"/>
        <v>158.9</v>
      </c>
      <c r="L70" s="62">
        <v>158.92535000000001</v>
      </c>
      <c r="M70" s="62">
        <v>1365</v>
      </c>
      <c r="N70" s="62">
        <v>3230</v>
      </c>
      <c r="O70" s="31" t="s">
        <v>132</v>
      </c>
      <c r="P70" s="62">
        <v>8.23</v>
      </c>
      <c r="R70">
        <v>5.8939000000000004</v>
      </c>
      <c r="S70">
        <v>11.525</v>
      </c>
      <c r="T70">
        <v>21.91</v>
      </c>
      <c r="U70" s="62">
        <f t="shared" ref="U70:W70" si="86">IF(COUNT(R70)=1,ROUND(R70*96.48538,0),"")</f>
        <v>569</v>
      </c>
      <c r="V70" s="62">
        <f t="shared" si="86"/>
        <v>1112</v>
      </c>
      <c r="W70" s="62">
        <f t="shared" si="86"/>
        <v>2114</v>
      </c>
      <c r="X70" s="63"/>
      <c r="Y70" s="62" t="str">
        <f t="shared" si="2"/>
        <v/>
      </c>
      <c r="Z70" s="64" t="s">
        <v>1111</v>
      </c>
      <c r="AA70" s="64" t="s">
        <v>1111</v>
      </c>
      <c r="AB70" t="str">
        <f t="shared" si="77"/>
        <v>[Xe] 6s2 4f9</v>
      </c>
      <c r="AC70" t="str">
        <f t="shared" si="65"/>
        <v>[Xe] 6s2 4f9</v>
      </c>
      <c r="AD70" s="57">
        <v>2.5099999999999998</v>
      </c>
      <c r="AE70" s="57">
        <v>1.18</v>
      </c>
      <c r="AF70" s="57">
        <v>1.59</v>
      </c>
      <c r="AG70" s="32"/>
      <c r="AH70" s="32"/>
      <c r="AI70" s="32">
        <v>177</v>
      </c>
      <c r="AJ70" s="32"/>
      <c r="AK70" s="32"/>
      <c r="AL70" s="32">
        <v>106.3</v>
      </c>
      <c r="AM70" s="57">
        <v>19.2</v>
      </c>
      <c r="AN70" s="57" t="s">
        <v>236</v>
      </c>
      <c r="AO70" s="57" t="s">
        <v>1210</v>
      </c>
      <c r="AP70" s="57">
        <v>8.8900000000000003E-3</v>
      </c>
      <c r="AQ70" s="57">
        <v>0.18</v>
      </c>
      <c r="AR70" s="57">
        <v>10.8</v>
      </c>
      <c r="AS70" s="57">
        <v>330.9</v>
      </c>
      <c r="AT70" s="57">
        <v>11.1</v>
      </c>
      <c r="AU70">
        <v>1.2</v>
      </c>
      <c r="AV70">
        <v>1.4000000000000001E-7</v>
      </c>
      <c r="AX70" s="34"/>
      <c r="AY70" s="32" t="s">
        <v>1095</v>
      </c>
      <c r="AZ70" s="32" t="s">
        <v>526</v>
      </c>
      <c r="BA70" s="32" t="s">
        <v>400</v>
      </c>
      <c r="BB70" s="32" t="s">
        <v>242</v>
      </c>
      <c r="BC70" s="32"/>
      <c r="BD70" s="32" t="s">
        <v>1211</v>
      </c>
      <c r="BE70" s="32" t="s">
        <v>1212</v>
      </c>
      <c r="BF70" s="32" t="s">
        <v>1213</v>
      </c>
      <c r="BG70" s="32" t="s">
        <v>1214</v>
      </c>
      <c r="BH70" s="32" t="s">
        <v>1215</v>
      </c>
      <c r="BI70" s="32"/>
      <c r="BJ70" s="32" t="s">
        <v>1216</v>
      </c>
      <c r="BK70" s="32" t="s">
        <v>1217</v>
      </c>
      <c r="BL70" s="32" t="s">
        <v>1218</v>
      </c>
      <c r="BM70" s="32">
        <v>25.5</v>
      </c>
      <c r="BN70" s="32">
        <v>389</v>
      </c>
      <c r="BO70" s="32">
        <v>1843</v>
      </c>
      <c r="BP70" s="65">
        <v>-1.2196826878598486</v>
      </c>
      <c r="BQ70" s="32">
        <v>0</v>
      </c>
      <c r="BR70" s="32">
        <v>1800</v>
      </c>
      <c r="BS70" s="32"/>
      <c r="BT70" s="32"/>
      <c r="BU70" s="32"/>
    </row>
    <row r="71" spans="1:73" ht="12.75" customHeight="1" x14ac:dyDescent="0.2">
      <c r="A71" s="40">
        <v>66</v>
      </c>
      <c r="B71" s="40" t="s">
        <v>1219</v>
      </c>
      <c r="C71" s="40" t="s">
        <v>1088</v>
      </c>
      <c r="D71" s="40" t="s">
        <v>1088</v>
      </c>
      <c r="E71" s="40">
        <v>6</v>
      </c>
      <c r="F71" s="40" t="s">
        <v>1220</v>
      </c>
      <c r="G71" s="40" t="s">
        <v>1221</v>
      </c>
      <c r="H71" s="40" t="s">
        <v>1220</v>
      </c>
      <c r="I71" s="40" t="s">
        <v>1222</v>
      </c>
      <c r="J71" s="40" t="s">
        <v>1222</v>
      </c>
      <c r="K71" s="62" t="str">
        <f t="shared" si="82"/>
        <v>162.5</v>
      </c>
      <c r="L71" s="62">
        <v>162.5</v>
      </c>
      <c r="M71" s="62">
        <v>1412</v>
      </c>
      <c r="N71" s="62">
        <v>2567</v>
      </c>
      <c r="O71" s="31" t="s">
        <v>132</v>
      </c>
      <c r="P71" s="62">
        <v>8.5500000000000007</v>
      </c>
      <c r="Q71">
        <v>1.22</v>
      </c>
      <c r="R71">
        <v>5.9389000000000003</v>
      </c>
      <c r="S71">
        <v>11.67</v>
      </c>
      <c r="T71">
        <v>22.802</v>
      </c>
      <c r="U71" s="62">
        <f t="shared" ref="U71:W71" si="87">IF(COUNT(R71)=1,ROUND(R71*96.48538,0),"")</f>
        <v>573</v>
      </c>
      <c r="V71" s="62">
        <f t="shared" si="87"/>
        <v>1126</v>
      </c>
      <c r="W71" s="62">
        <f t="shared" si="87"/>
        <v>2200</v>
      </c>
      <c r="X71" s="63"/>
      <c r="Y71" s="62" t="str">
        <f t="shared" si="2"/>
        <v/>
      </c>
      <c r="Z71" s="64" t="s">
        <v>307</v>
      </c>
      <c r="AA71" s="64" t="s">
        <v>307</v>
      </c>
      <c r="AB71" t="str">
        <f t="shared" si="77"/>
        <v>[Xe] 6s2 4f10</v>
      </c>
      <c r="AC71" t="str">
        <f t="shared" si="65"/>
        <v>[Xe] 6s2 4f10</v>
      </c>
      <c r="AD71" s="57">
        <v>2.4900000000000002</v>
      </c>
      <c r="AE71" s="57">
        <v>1.03</v>
      </c>
      <c r="AF71" s="57">
        <v>1.59</v>
      </c>
      <c r="AG71" s="32"/>
      <c r="AH71" s="32"/>
      <c r="AI71" s="32">
        <v>178</v>
      </c>
      <c r="AJ71" s="32"/>
      <c r="AK71" s="32">
        <v>121</v>
      </c>
      <c r="AL71" s="32">
        <v>105.2</v>
      </c>
      <c r="AM71" s="57">
        <v>19</v>
      </c>
      <c r="AN71" s="57" t="s">
        <v>236</v>
      </c>
      <c r="AO71" s="57" t="s">
        <v>1223</v>
      </c>
      <c r="AP71" s="57">
        <v>1.0800000000000001E-2</v>
      </c>
      <c r="AQ71" s="57">
        <v>0.17</v>
      </c>
      <c r="AR71" s="57">
        <v>11.06</v>
      </c>
      <c r="AS71" s="57">
        <v>230.1</v>
      </c>
      <c r="AT71" s="57">
        <v>10.7</v>
      </c>
      <c r="AU71">
        <v>5.2</v>
      </c>
      <c r="AV71">
        <v>9.0999999999999997E-7</v>
      </c>
      <c r="AX71" s="34"/>
      <c r="AY71" s="32" t="s">
        <v>1095</v>
      </c>
      <c r="AZ71" s="32" t="s">
        <v>526</v>
      </c>
      <c r="BA71" s="32" t="s">
        <v>1224</v>
      </c>
      <c r="BB71" s="32" t="s">
        <v>242</v>
      </c>
      <c r="BC71" s="32"/>
      <c r="BD71" s="32" t="s">
        <v>1198</v>
      </c>
      <c r="BE71" s="32" t="s">
        <v>1225</v>
      </c>
      <c r="BF71" s="32" t="s">
        <v>1226</v>
      </c>
      <c r="BG71" s="32" t="s">
        <v>1227</v>
      </c>
      <c r="BH71" s="32" t="s">
        <v>1228</v>
      </c>
      <c r="BI71" s="32"/>
      <c r="BJ71" s="32" t="s">
        <v>1229</v>
      </c>
      <c r="BK71" s="32" t="s">
        <v>1230</v>
      </c>
      <c r="BL71" s="32" t="s">
        <v>1231</v>
      </c>
      <c r="BM71" s="32">
        <v>24.5</v>
      </c>
      <c r="BN71" s="32">
        <v>291</v>
      </c>
      <c r="BO71" s="32">
        <v>1886</v>
      </c>
      <c r="BP71" s="65">
        <v>-0.40428338005657555</v>
      </c>
      <c r="BQ71" s="32">
        <v>0.5</v>
      </c>
      <c r="BR71" s="32">
        <v>210</v>
      </c>
      <c r="BS71" s="32"/>
      <c r="BT71" s="32"/>
      <c r="BU71" s="32"/>
    </row>
    <row r="72" spans="1:73" ht="12.75" customHeight="1" x14ac:dyDescent="0.2">
      <c r="A72" s="40">
        <v>67</v>
      </c>
      <c r="B72" s="40" t="s">
        <v>1232</v>
      </c>
      <c r="C72" s="40" t="s">
        <v>1088</v>
      </c>
      <c r="D72" s="40" t="s">
        <v>1088</v>
      </c>
      <c r="E72" s="40">
        <v>6</v>
      </c>
      <c r="F72" s="40" t="s">
        <v>1233</v>
      </c>
      <c r="G72" s="40" t="s">
        <v>1234</v>
      </c>
      <c r="H72" s="40" t="s">
        <v>1233</v>
      </c>
      <c r="I72" s="40" t="s">
        <v>1235</v>
      </c>
      <c r="J72" s="40" t="s">
        <v>1236</v>
      </c>
      <c r="K72" s="62" t="str">
        <f t="shared" si="82"/>
        <v>164.9</v>
      </c>
      <c r="L72" s="62">
        <v>164.93033</v>
      </c>
      <c r="M72" s="62">
        <v>1474</v>
      </c>
      <c r="N72" s="62">
        <v>2700</v>
      </c>
      <c r="O72" s="31" t="s">
        <v>132</v>
      </c>
      <c r="P72" s="62">
        <v>8.8000000000000007</v>
      </c>
      <c r="Q72">
        <v>1.23</v>
      </c>
      <c r="R72">
        <v>6.0216000000000003</v>
      </c>
      <c r="S72">
        <v>11.805</v>
      </c>
      <c r="T72">
        <v>22.843</v>
      </c>
      <c r="U72" s="62">
        <f t="shared" ref="U72:W72" si="88">IF(COUNT(R72)=1,ROUND(R72*96.48538,0),"")</f>
        <v>581</v>
      </c>
      <c r="V72" s="62">
        <f t="shared" si="88"/>
        <v>1139</v>
      </c>
      <c r="W72" s="62">
        <f t="shared" si="88"/>
        <v>2204</v>
      </c>
      <c r="X72" s="63"/>
      <c r="Y72" s="62" t="str">
        <f t="shared" si="2"/>
        <v/>
      </c>
      <c r="Z72" s="64" t="s">
        <v>307</v>
      </c>
      <c r="AA72" s="64" t="s">
        <v>307</v>
      </c>
      <c r="AB72" t="str">
        <f t="shared" si="77"/>
        <v>[Xe] 6s2 4f11</v>
      </c>
      <c r="AC72" t="str">
        <f t="shared" si="65"/>
        <v>[Xe] 6s2 4f11</v>
      </c>
      <c r="AD72" s="57">
        <v>2.4700000000000002</v>
      </c>
      <c r="AE72" s="57" t="s">
        <v>238</v>
      </c>
      <c r="AF72" s="57">
        <v>1.58</v>
      </c>
      <c r="AG72" s="32"/>
      <c r="AH72" s="32"/>
      <c r="AI72" s="32">
        <v>176</v>
      </c>
      <c r="AJ72" s="32"/>
      <c r="AK72" s="32"/>
      <c r="AL72" s="32">
        <v>104.1</v>
      </c>
      <c r="AM72" s="57">
        <v>18.8</v>
      </c>
      <c r="AN72" s="57" t="s">
        <v>236</v>
      </c>
      <c r="AO72" s="57" t="s">
        <v>1237</v>
      </c>
      <c r="AP72" s="57">
        <v>1.24E-2</v>
      </c>
      <c r="AQ72" s="57">
        <v>0.16</v>
      </c>
      <c r="AR72" s="57">
        <v>12.2</v>
      </c>
      <c r="AS72" s="57">
        <v>241</v>
      </c>
      <c r="AT72" s="57">
        <v>16.2</v>
      </c>
      <c r="AU72">
        <v>1.3</v>
      </c>
      <c r="AV72">
        <v>2.2000000000000001E-7</v>
      </c>
      <c r="AX72" s="34"/>
      <c r="AY72" s="32" t="s">
        <v>1095</v>
      </c>
      <c r="AZ72" s="32" t="s">
        <v>526</v>
      </c>
      <c r="BA72" s="32"/>
      <c r="BB72" s="32" t="s">
        <v>242</v>
      </c>
      <c r="BC72" s="32"/>
      <c r="BD72" s="32" t="s">
        <v>1211</v>
      </c>
      <c r="BE72" s="32" t="s">
        <v>1238</v>
      </c>
      <c r="BF72" s="32" t="s">
        <v>1239</v>
      </c>
      <c r="BG72" s="32" t="s">
        <v>1240</v>
      </c>
      <c r="BH72" s="32" t="s">
        <v>1241</v>
      </c>
      <c r="BI72" s="32"/>
      <c r="BJ72" s="32" t="s">
        <v>1242</v>
      </c>
      <c r="BK72" s="32" t="s">
        <v>1243</v>
      </c>
      <c r="BL72" s="32" t="s">
        <v>1244</v>
      </c>
      <c r="BM72" s="32">
        <v>23.6</v>
      </c>
      <c r="BN72" s="32">
        <v>301</v>
      </c>
      <c r="BO72" s="32">
        <v>1879</v>
      </c>
      <c r="BP72" s="65">
        <v>-1.0510982390297863</v>
      </c>
      <c r="BQ72" s="32">
        <v>0.1</v>
      </c>
      <c r="BR72" s="32">
        <v>740</v>
      </c>
      <c r="BS72" s="32"/>
      <c r="BT72" s="32"/>
      <c r="BU72" s="32"/>
    </row>
    <row r="73" spans="1:73" ht="12.75" customHeight="1" x14ac:dyDescent="0.2">
      <c r="A73" s="40">
        <v>68</v>
      </c>
      <c r="B73" s="40" t="s">
        <v>1245</v>
      </c>
      <c r="C73" s="40" t="s">
        <v>1088</v>
      </c>
      <c r="D73" s="40" t="s">
        <v>1088</v>
      </c>
      <c r="E73" s="40">
        <v>6</v>
      </c>
      <c r="F73" s="40" t="s">
        <v>1246</v>
      </c>
      <c r="G73" s="40" t="s">
        <v>1247</v>
      </c>
      <c r="H73" s="40" t="s">
        <v>1246</v>
      </c>
      <c r="I73" s="40" t="s">
        <v>1248</v>
      </c>
      <c r="J73" s="40" t="s">
        <v>1248</v>
      </c>
      <c r="K73" s="62" t="str">
        <f t="shared" si="82"/>
        <v>167.3</v>
      </c>
      <c r="L73" s="62">
        <v>167.25899999999999</v>
      </c>
      <c r="M73" s="62">
        <v>1529</v>
      </c>
      <c r="N73" s="62">
        <v>2868</v>
      </c>
      <c r="O73" s="31" t="s">
        <v>132</v>
      </c>
      <c r="P73" s="62">
        <v>9.07</v>
      </c>
      <c r="Q73">
        <v>1.24</v>
      </c>
      <c r="R73">
        <v>6.1078000000000001</v>
      </c>
      <c r="S73">
        <v>11.929</v>
      </c>
      <c r="T73">
        <v>22.739000000000001</v>
      </c>
      <c r="U73" s="62">
        <f t="shared" ref="U73:W73" si="89">IF(COUNT(R73)=1,ROUND(R73*96.48538,0),"")</f>
        <v>589</v>
      </c>
      <c r="V73" s="62">
        <f t="shared" si="89"/>
        <v>1151</v>
      </c>
      <c r="W73" s="62">
        <f t="shared" si="89"/>
        <v>2194</v>
      </c>
      <c r="X73" s="63"/>
      <c r="Y73" s="62" t="str">
        <f t="shared" si="2"/>
        <v/>
      </c>
      <c r="Z73" s="64" t="s">
        <v>307</v>
      </c>
      <c r="AA73" s="64" t="s">
        <v>307</v>
      </c>
      <c r="AB73" t="str">
        <f t="shared" si="77"/>
        <v>[Xe] 6s2 4f12</v>
      </c>
      <c r="AC73" t="str">
        <f t="shared" si="65"/>
        <v>[Xe] 6s2 4f12</v>
      </c>
      <c r="AD73" s="57">
        <v>2.4500000000000002</v>
      </c>
      <c r="AE73" s="57">
        <v>1</v>
      </c>
      <c r="AF73" s="57">
        <v>1.57</v>
      </c>
      <c r="AG73" s="32"/>
      <c r="AH73" s="32"/>
      <c r="AI73" s="32">
        <v>176</v>
      </c>
      <c r="AJ73" s="32"/>
      <c r="AK73" s="32"/>
      <c r="AL73" s="32">
        <v>103</v>
      </c>
      <c r="AM73" s="57">
        <v>18.399999999999999</v>
      </c>
      <c r="AN73" s="57" t="s">
        <v>236</v>
      </c>
      <c r="AO73" s="57" t="s">
        <v>1249</v>
      </c>
      <c r="AP73" s="57">
        <v>1.17E-2</v>
      </c>
      <c r="AQ73" s="57">
        <v>0.17</v>
      </c>
      <c r="AR73" s="57">
        <v>19.899999999999999</v>
      </c>
      <c r="AS73" s="57">
        <v>261</v>
      </c>
      <c r="AT73" s="57">
        <v>14.3</v>
      </c>
      <c r="AU73">
        <v>3.5</v>
      </c>
      <c r="AV73">
        <v>8.7000000000000003E-7</v>
      </c>
      <c r="AX73" s="34"/>
      <c r="AY73" s="32" t="s">
        <v>1095</v>
      </c>
      <c r="AZ73" s="32" t="s">
        <v>526</v>
      </c>
      <c r="BA73" s="32"/>
      <c r="BB73" s="32" t="s">
        <v>242</v>
      </c>
      <c r="BC73" s="32"/>
      <c r="BD73" s="32" t="s">
        <v>1250</v>
      </c>
      <c r="BE73" s="32" t="s">
        <v>1251</v>
      </c>
      <c r="BF73" s="32" t="s">
        <v>1252</v>
      </c>
      <c r="BG73" s="32" t="s">
        <v>1253</v>
      </c>
      <c r="BH73" s="32" t="s">
        <v>1254</v>
      </c>
      <c r="BI73" s="32"/>
      <c r="BJ73" s="32" t="s">
        <v>1255</v>
      </c>
      <c r="BK73" s="32" t="s">
        <v>1256</v>
      </c>
      <c r="BL73" s="32" t="s">
        <v>1257</v>
      </c>
      <c r="BM73" s="32">
        <v>22.7</v>
      </c>
      <c r="BN73" s="32">
        <v>317</v>
      </c>
      <c r="BO73" s="32">
        <v>1843</v>
      </c>
      <c r="BP73" s="65">
        <v>-0.60067246784132111</v>
      </c>
      <c r="BQ73" s="32">
        <v>0.4</v>
      </c>
      <c r="BR73" s="32">
        <v>270</v>
      </c>
      <c r="BS73" s="32"/>
      <c r="BT73" s="32"/>
      <c r="BU73" s="32"/>
    </row>
    <row r="74" spans="1:73" ht="12.75" customHeight="1" x14ac:dyDescent="0.2">
      <c r="A74" s="40">
        <v>69</v>
      </c>
      <c r="B74" s="40" t="s">
        <v>1258</v>
      </c>
      <c r="C74" s="40" t="s">
        <v>1088</v>
      </c>
      <c r="D74" s="40" t="s">
        <v>1088</v>
      </c>
      <c r="E74" s="40">
        <v>6</v>
      </c>
      <c r="F74" s="40" t="s">
        <v>1259</v>
      </c>
      <c r="G74" s="40" t="s">
        <v>1260</v>
      </c>
      <c r="H74" s="40" t="s">
        <v>1259</v>
      </c>
      <c r="I74" s="40" t="s">
        <v>1261</v>
      </c>
      <c r="J74" s="40" t="s">
        <v>1261</v>
      </c>
      <c r="K74" s="62" t="str">
        <f t="shared" si="82"/>
        <v>168.9</v>
      </c>
      <c r="L74" s="62">
        <v>168.93422000000001</v>
      </c>
      <c r="M74" s="62">
        <v>1545</v>
      </c>
      <c r="N74" s="62">
        <v>1950</v>
      </c>
      <c r="O74" s="31" t="s">
        <v>132</v>
      </c>
      <c r="P74" s="62">
        <v>9.32</v>
      </c>
      <c r="Q74">
        <v>1.25</v>
      </c>
      <c r="R74">
        <v>6.1843000000000004</v>
      </c>
      <c r="S74">
        <v>12.054</v>
      </c>
      <c r="T74">
        <v>26.367000000000001</v>
      </c>
      <c r="U74" s="62">
        <f t="shared" ref="U74:W74" si="90">IF(COUNT(R74)=1,ROUND(R74*96.48538,0),"")</f>
        <v>597</v>
      </c>
      <c r="V74" s="62">
        <f t="shared" si="90"/>
        <v>1163</v>
      </c>
      <c r="W74" s="62">
        <f t="shared" si="90"/>
        <v>2544</v>
      </c>
      <c r="X74" s="63"/>
      <c r="Y74" s="62" t="str">
        <f t="shared" si="2"/>
        <v/>
      </c>
      <c r="Z74" s="64" t="s">
        <v>637</v>
      </c>
      <c r="AA74" s="64" t="s">
        <v>637</v>
      </c>
      <c r="AB74" t="str">
        <f t="shared" si="77"/>
        <v>[Xe] 6s2 4f13</v>
      </c>
      <c r="AC74" t="str">
        <f t="shared" si="65"/>
        <v>[Xe] 6s2 4f13</v>
      </c>
      <c r="AD74" s="57">
        <v>2.42</v>
      </c>
      <c r="AE74" s="57">
        <v>1.0900000000000001</v>
      </c>
      <c r="AF74" s="57">
        <v>1.56</v>
      </c>
      <c r="AG74" s="32"/>
      <c r="AH74" s="32"/>
      <c r="AI74" s="32">
        <v>176</v>
      </c>
      <c r="AJ74" s="32"/>
      <c r="AK74" s="32">
        <v>117</v>
      </c>
      <c r="AL74" s="32">
        <v>102</v>
      </c>
      <c r="AM74" s="57">
        <v>18.100000000000001</v>
      </c>
      <c r="AN74" s="57" t="s">
        <v>236</v>
      </c>
      <c r="AO74" s="57" t="s">
        <v>1262</v>
      </c>
      <c r="AP74" s="57">
        <v>1.4999999999999999E-2</v>
      </c>
      <c r="AQ74" s="57">
        <v>0.16</v>
      </c>
      <c r="AR74" s="57">
        <v>16.84</v>
      </c>
      <c r="AS74" s="57">
        <v>191</v>
      </c>
      <c r="AT74" s="57">
        <v>16.8</v>
      </c>
      <c r="AU74">
        <v>0.52</v>
      </c>
      <c r="AV74">
        <v>1.6999999999999999E-7</v>
      </c>
      <c r="AX74" s="34"/>
      <c r="AY74" s="32" t="s">
        <v>1095</v>
      </c>
      <c r="AZ74" s="32" t="s">
        <v>526</v>
      </c>
      <c r="BA74" s="32" t="s">
        <v>400</v>
      </c>
      <c r="BB74" s="32" t="s">
        <v>242</v>
      </c>
      <c r="BC74" s="32"/>
      <c r="BD74" s="32" t="s">
        <v>1211</v>
      </c>
      <c r="BE74" s="32" t="s">
        <v>1263</v>
      </c>
      <c r="BF74" s="32" t="s">
        <v>1264</v>
      </c>
      <c r="BG74" s="32" t="s">
        <v>1265</v>
      </c>
      <c r="BH74" s="32" t="s">
        <v>1266</v>
      </c>
      <c r="BI74" s="32"/>
      <c r="BJ74" s="32" t="s">
        <v>1267</v>
      </c>
      <c r="BK74" s="32" t="s">
        <v>1268</v>
      </c>
      <c r="BL74" s="32" t="s">
        <v>1269</v>
      </c>
      <c r="BM74" s="32">
        <v>21.8</v>
      </c>
      <c r="BN74" s="32">
        <v>232</v>
      </c>
      <c r="BO74" s="32">
        <v>1879</v>
      </c>
      <c r="BP74" s="65">
        <v>-1.4225082001627747</v>
      </c>
      <c r="BQ74" s="32">
        <v>-0.3</v>
      </c>
      <c r="BR74" s="32">
        <v>4100</v>
      </c>
      <c r="BS74" s="32"/>
      <c r="BT74" s="32"/>
      <c r="BU74" s="32"/>
    </row>
    <row r="75" spans="1:73" ht="12.75" customHeight="1" x14ac:dyDescent="0.2">
      <c r="A75" s="40">
        <v>70</v>
      </c>
      <c r="B75" s="40" t="s">
        <v>1270</v>
      </c>
      <c r="C75" s="40" t="s">
        <v>1088</v>
      </c>
      <c r="D75" s="40" t="s">
        <v>1088</v>
      </c>
      <c r="E75" s="40">
        <v>6</v>
      </c>
      <c r="F75" s="40" t="s">
        <v>1271</v>
      </c>
      <c r="G75" s="40" t="s">
        <v>1272</v>
      </c>
      <c r="H75" s="40" t="s">
        <v>1271</v>
      </c>
      <c r="I75" s="40" t="s">
        <v>1273</v>
      </c>
      <c r="J75" s="40" t="s">
        <v>1274</v>
      </c>
      <c r="K75" s="62" t="str">
        <f t="shared" si="82"/>
        <v>173.1</v>
      </c>
      <c r="L75" s="62">
        <v>173.054</v>
      </c>
      <c r="M75" s="62">
        <v>819</v>
      </c>
      <c r="N75" s="62">
        <v>1196</v>
      </c>
      <c r="O75" s="31" t="s">
        <v>132</v>
      </c>
      <c r="P75" s="62">
        <v>6.97</v>
      </c>
      <c r="R75">
        <v>6.2542</v>
      </c>
      <c r="S75">
        <v>12.188000000000001</v>
      </c>
      <c r="T75">
        <v>25.03</v>
      </c>
      <c r="U75" s="62">
        <f t="shared" ref="U75:W75" si="91">IF(COUNT(R75)=1,ROUND(R75*96.48538,0),"")</f>
        <v>603</v>
      </c>
      <c r="V75" s="62">
        <f t="shared" si="91"/>
        <v>1176</v>
      </c>
      <c r="W75" s="62">
        <f t="shared" si="91"/>
        <v>2415</v>
      </c>
      <c r="X75" s="63"/>
      <c r="Y75" s="62" t="str">
        <f t="shared" si="2"/>
        <v/>
      </c>
      <c r="Z75" s="64" t="s">
        <v>637</v>
      </c>
      <c r="AA75" s="64" t="s">
        <v>637</v>
      </c>
      <c r="AB75" t="str">
        <f t="shared" si="77"/>
        <v>[Xe] 6s2 4f14</v>
      </c>
      <c r="AC75" t="str">
        <f t="shared" si="65"/>
        <v>[Xe] 6s2 4f14</v>
      </c>
      <c r="AD75" s="57">
        <v>2.4</v>
      </c>
      <c r="AE75" s="57">
        <v>0.99</v>
      </c>
      <c r="AF75" s="57">
        <v>1.74</v>
      </c>
      <c r="AG75" s="32"/>
      <c r="AH75" s="32"/>
      <c r="AI75" s="32">
        <v>193</v>
      </c>
      <c r="AJ75" s="32"/>
      <c r="AK75" s="32">
        <v>116</v>
      </c>
      <c r="AL75" s="32">
        <v>100.8</v>
      </c>
      <c r="AM75" s="57">
        <v>24.79</v>
      </c>
      <c r="AN75" s="57" t="s">
        <v>390</v>
      </c>
      <c r="AO75" s="57" t="s">
        <v>1275</v>
      </c>
      <c r="AP75" s="57">
        <v>3.5099999999999999E-2</v>
      </c>
      <c r="AQ75" s="57">
        <v>0.15</v>
      </c>
      <c r="AR75" s="57">
        <v>7.66</v>
      </c>
      <c r="AS75" s="57">
        <v>128.9</v>
      </c>
      <c r="AT75" s="57">
        <v>34.9</v>
      </c>
      <c r="AU75">
        <v>3.2</v>
      </c>
      <c r="AV75">
        <v>8.1999999999999998E-7</v>
      </c>
      <c r="AX75" s="34"/>
      <c r="AY75" s="32" t="s">
        <v>1095</v>
      </c>
      <c r="AZ75" s="32" t="s">
        <v>526</v>
      </c>
      <c r="BA75" s="32" t="s">
        <v>400</v>
      </c>
      <c r="BB75" s="32" t="s">
        <v>392</v>
      </c>
      <c r="BC75" s="32"/>
      <c r="BD75" s="32" t="s">
        <v>1211</v>
      </c>
      <c r="BE75" s="32" t="s">
        <v>1276</v>
      </c>
      <c r="BF75" s="32" t="s">
        <v>1277</v>
      </c>
      <c r="BG75" s="32" t="s">
        <v>1278</v>
      </c>
      <c r="BH75" s="32" t="s">
        <v>1279</v>
      </c>
      <c r="BI75" s="32"/>
      <c r="BJ75" s="32" t="s">
        <v>1280</v>
      </c>
      <c r="BK75" s="32" t="s">
        <v>1281</v>
      </c>
      <c r="BL75" s="32" t="s">
        <v>1282</v>
      </c>
      <c r="BM75" s="32">
        <v>21</v>
      </c>
      <c r="BN75" s="32">
        <v>152</v>
      </c>
      <c r="BO75" s="32">
        <v>1879</v>
      </c>
      <c r="BP75" s="65">
        <v>-0.60572347323217846</v>
      </c>
      <c r="BQ75" s="32">
        <v>0.5</v>
      </c>
      <c r="BR75" s="32">
        <v>530</v>
      </c>
      <c r="BS75" s="32"/>
      <c r="BT75" s="32"/>
      <c r="BU75" s="32"/>
    </row>
    <row r="76" spans="1:73" ht="12.75" customHeight="1" x14ac:dyDescent="0.2">
      <c r="A76" s="40">
        <v>71</v>
      </c>
      <c r="B76" s="40" t="s">
        <v>1283</v>
      </c>
      <c r="C76" s="40">
        <v>3</v>
      </c>
      <c r="D76" s="40" t="s">
        <v>1088</v>
      </c>
      <c r="E76" s="40">
        <v>6</v>
      </c>
      <c r="F76" s="40" t="s">
        <v>1284</v>
      </c>
      <c r="G76" s="40" t="s">
        <v>1285</v>
      </c>
      <c r="H76" s="40" t="s">
        <v>1286</v>
      </c>
      <c r="I76" s="40" t="s">
        <v>1287</v>
      </c>
      <c r="J76" s="40" t="s">
        <v>1288</v>
      </c>
      <c r="K76" s="62" t="str">
        <f t="shared" si="82"/>
        <v>175.0</v>
      </c>
      <c r="L76" s="62">
        <v>174.96680000000001</v>
      </c>
      <c r="M76" s="62">
        <v>1663</v>
      </c>
      <c r="N76" s="62">
        <v>3402</v>
      </c>
      <c r="O76" s="31" t="s">
        <v>132</v>
      </c>
      <c r="P76" s="62">
        <v>9.84</v>
      </c>
      <c r="Q76">
        <v>1.27</v>
      </c>
      <c r="R76">
        <v>5.4259000000000004</v>
      </c>
      <c r="S76">
        <v>13.888</v>
      </c>
      <c r="T76">
        <v>20.957000000000001</v>
      </c>
      <c r="U76" s="62">
        <f t="shared" ref="U76:W76" si="92">IF(COUNT(R76)=1,ROUND(R76*96.48538,0),"")</f>
        <v>524</v>
      </c>
      <c r="V76" s="62">
        <f t="shared" si="92"/>
        <v>1340</v>
      </c>
      <c r="W76" s="62">
        <f t="shared" si="92"/>
        <v>2022</v>
      </c>
      <c r="X76" s="63"/>
      <c r="Y76" s="62" t="str">
        <f t="shared" si="2"/>
        <v/>
      </c>
      <c r="Z76" s="64" t="s">
        <v>307</v>
      </c>
      <c r="AA76" s="64" t="s">
        <v>307</v>
      </c>
      <c r="AB76" t="str">
        <f t="shared" ref="AB76:AB85" si="93">CONCATENATE("[",B$59,"] ",E76,"s",MIN(A76-A$59,2)," ",E76-2,"f",MIN(A76-A$61,14)," ",E76-1,"d",MIN(A76-A$75,10))</f>
        <v>[Xe] 6s2 4f14 5d1</v>
      </c>
      <c r="AC76" t="str">
        <f t="shared" si="65"/>
        <v>[Xe] 6s2 4f14 5d1</v>
      </c>
      <c r="AD76" s="57">
        <v>2.25</v>
      </c>
      <c r="AE76" s="57">
        <v>0.98</v>
      </c>
      <c r="AF76" s="57">
        <v>1.56</v>
      </c>
      <c r="AG76" s="32"/>
      <c r="AH76" s="32"/>
      <c r="AI76" s="32">
        <v>174</v>
      </c>
      <c r="AJ76" s="32"/>
      <c r="AK76" s="32"/>
      <c r="AL76" s="32">
        <v>100.1</v>
      </c>
      <c r="AM76" s="57">
        <v>17.78</v>
      </c>
      <c r="AN76" s="57" t="s">
        <v>236</v>
      </c>
      <c r="AO76" s="57" t="s">
        <v>1289</v>
      </c>
      <c r="AP76" s="57">
        <v>1.8499999999999999E-2</v>
      </c>
      <c r="AQ76" s="57">
        <v>0.15</v>
      </c>
      <c r="AR76" s="57">
        <v>18.600000000000001</v>
      </c>
      <c r="AS76" s="57">
        <v>355.9</v>
      </c>
      <c r="AT76" s="57">
        <v>16.399999999999999</v>
      </c>
      <c r="AU76">
        <v>0.8</v>
      </c>
      <c r="AV76">
        <v>1.4999999999999999E-7</v>
      </c>
      <c r="AX76" s="34"/>
      <c r="AY76" s="32" t="s">
        <v>1095</v>
      </c>
      <c r="AZ76" s="32" t="s">
        <v>526</v>
      </c>
      <c r="BA76" s="32"/>
      <c r="BB76" s="32" t="s">
        <v>242</v>
      </c>
      <c r="BC76" s="32"/>
      <c r="BD76" s="32" t="s">
        <v>1211</v>
      </c>
      <c r="BE76" s="32" t="s">
        <v>1290</v>
      </c>
      <c r="BF76" s="32" t="s">
        <v>1291</v>
      </c>
      <c r="BG76" s="32" t="s">
        <v>1292</v>
      </c>
      <c r="BH76" s="32" t="s">
        <v>1293</v>
      </c>
      <c r="BI76" s="32"/>
      <c r="BJ76" s="32" t="s">
        <v>1294</v>
      </c>
      <c r="BK76" s="32" t="s">
        <v>1295</v>
      </c>
      <c r="BL76" s="32" t="s">
        <v>1296</v>
      </c>
      <c r="BM76" s="32">
        <v>21.9</v>
      </c>
      <c r="BN76" s="32"/>
      <c r="BO76" s="32">
        <v>1907</v>
      </c>
      <c r="BP76" s="65">
        <v>-1.4353339357479105</v>
      </c>
      <c r="BQ76" s="32">
        <v>-0.3</v>
      </c>
      <c r="BR76" s="32">
        <v>6900</v>
      </c>
      <c r="BS76" s="32"/>
      <c r="BT76" s="32"/>
      <c r="BU76" s="32"/>
    </row>
    <row r="77" spans="1:73" ht="12.75" customHeight="1" x14ac:dyDescent="0.2">
      <c r="A77" s="40">
        <v>72</v>
      </c>
      <c r="B77" s="40" t="s">
        <v>1297</v>
      </c>
      <c r="C77" s="40">
        <v>4</v>
      </c>
      <c r="D77" s="40" t="s">
        <v>566</v>
      </c>
      <c r="E77" s="40">
        <v>6</v>
      </c>
      <c r="F77" s="40" t="s">
        <v>1298</v>
      </c>
      <c r="G77" s="40" t="s">
        <v>1299</v>
      </c>
      <c r="H77" s="40" t="s">
        <v>1298</v>
      </c>
      <c r="I77" s="40" t="s">
        <v>1300</v>
      </c>
      <c r="J77" s="40" t="s">
        <v>1300</v>
      </c>
      <c r="K77" s="62" t="str">
        <f t="shared" si="82"/>
        <v>178.5</v>
      </c>
      <c r="L77" s="62">
        <v>178.49</v>
      </c>
      <c r="M77" s="62">
        <v>2227</v>
      </c>
      <c r="N77" s="62">
        <v>4600</v>
      </c>
      <c r="O77" s="31" t="s">
        <v>132</v>
      </c>
      <c r="P77" s="62">
        <v>13.3</v>
      </c>
      <c r="Q77">
        <v>1.3</v>
      </c>
      <c r="R77">
        <v>6.8250999999999999</v>
      </c>
      <c r="S77">
        <v>14.925000000000001</v>
      </c>
      <c r="T77">
        <v>23.32</v>
      </c>
      <c r="U77" s="62">
        <f t="shared" ref="U77:W77" si="94">IF(COUNT(R77)=1,ROUND(R77*96.48538,0),"")</f>
        <v>659</v>
      </c>
      <c r="V77" s="62">
        <f t="shared" si="94"/>
        <v>1440</v>
      </c>
      <c r="W77" s="62">
        <f t="shared" si="94"/>
        <v>2250</v>
      </c>
      <c r="X77" s="63">
        <v>0</v>
      </c>
      <c r="Y77" s="62">
        <f t="shared" si="2"/>
        <v>0</v>
      </c>
      <c r="Z77" s="64" t="s">
        <v>849</v>
      </c>
      <c r="AA77" s="64" t="s">
        <v>849</v>
      </c>
      <c r="AB77" t="str">
        <f t="shared" si="93"/>
        <v>[Xe] 6s2 4f14 5d2</v>
      </c>
      <c r="AC77" t="str">
        <f t="shared" si="65"/>
        <v>[Xe] 6s2 4f14 5d2</v>
      </c>
      <c r="AD77" s="57">
        <v>2.16</v>
      </c>
      <c r="AE77" s="57">
        <v>0.83</v>
      </c>
      <c r="AF77" s="57">
        <v>1.44</v>
      </c>
      <c r="AG77" s="32"/>
      <c r="AH77" s="32"/>
      <c r="AI77" s="32">
        <v>159</v>
      </c>
      <c r="AJ77" s="32"/>
      <c r="AK77" s="32"/>
      <c r="AL77" s="32"/>
      <c r="AM77" s="57">
        <v>13.6</v>
      </c>
      <c r="AN77" s="57" t="s">
        <v>236</v>
      </c>
      <c r="AO77" s="57" t="s">
        <v>1301</v>
      </c>
      <c r="AP77" s="57">
        <v>3.1199999999999999E-2</v>
      </c>
      <c r="AQ77" s="57">
        <v>0.14000000000000001</v>
      </c>
      <c r="AR77" s="57">
        <v>24.06</v>
      </c>
      <c r="AS77" s="57">
        <v>575</v>
      </c>
      <c r="AT77" s="57">
        <v>23</v>
      </c>
      <c r="AU77">
        <v>3</v>
      </c>
      <c r="AV77">
        <v>6.9999999999999999E-6</v>
      </c>
      <c r="AX77" s="34"/>
      <c r="AY77" s="32" t="s">
        <v>851</v>
      </c>
      <c r="AZ77" s="32" t="s">
        <v>271</v>
      </c>
      <c r="BA77" s="32" t="s">
        <v>606</v>
      </c>
      <c r="BB77" s="32" t="s">
        <v>242</v>
      </c>
      <c r="BC77" s="32"/>
      <c r="BD77" s="32" t="s">
        <v>1302</v>
      </c>
      <c r="BE77" s="32" t="s">
        <v>1303</v>
      </c>
      <c r="BF77" s="32" t="s">
        <v>245</v>
      </c>
      <c r="BG77" s="32" t="s">
        <v>245</v>
      </c>
      <c r="BH77" s="32" t="s">
        <v>437</v>
      </c>
      <c r="BI77" s="32" t="s">
        <v>245</v>
      </c>
      <c r="BJ77" s="32" t="s">
        <v>1304</v>
      </c>
      <c r="BK77" s="32" t="s">
        <v>1305</v>
      </c>
      <c r="BL77" s="32" t="s">
        <v>1306</v>
      </c>
      <c r="BM77" s="32">
        <v>16.2</v>
      </c>
      <c r="BN77" s="32">
        <v>619</v>
      </c>
      <c r="BO77" s="32">
        <v>1923</v>
      </c>
      <c r="BP77" s="65">
        <v>-0.8124792791635369</v>
      </c>
      <c r="BQ77" s="32">
        <v>0.4</v>
      </c>
      <c r="BR77" s="32">
        <v>120</v>
      </c>
      <c r="BS77" s="32"/>
      <c r="BT77" s="32"/>
      <c r="BU77" s="32" t="s">
        <v>262</v>
      </c>
    </row>
    <row r="78" spans="1:73" ht="12.75" customHeight="1" x14ac:dyDescent="0.2">
      <c r="A78" s="40">
        <v>73</v>
      </c>
      <c r="B78" s="40" t="s">
        <v>1307</v>
      </c>
      <c r="C78" s="40">
        <v>5</v>
      </c>
      <c r="D78" s="40" t="s">
        <v>582</v>
      </c>
      <c r="E78" s="40">
        <v>6</v>
      </c>
      <c r="F78" s="40" t="s">
        <v>1308</v>
      </c>
      <c r="G78" s="40" t="s">
        <v>1309</v>
      </c>
      <c r="H78" s="40" t="s">
        <v>1310</v>
      </c>
      <c r="I78" s="40" t="s">
        <v>1311</v>
      </c>
      <c r="J78" s="40" t="s">
        <v>1312</v>
      </c>
      <c r="K78" s="62" t="str">
        <f t="shared" si="82"/>
        <v>180.9</v>
      </c>
      <c r="L78" s="62">
        <v>180.94788</v>
      </c>
      <c r="M78" s="62">
        <v>2996</v>
      </c>
      <c r="N78" s="62">
        <v>5425</v>
      </c>
      <c r="O78" s="31" t="s">
        <v>132</v>
      </c>
      <c r="P78" s="62">
        <v>16.600000000000001</v>
      </c>
      <c r="Q78">
        <v>1.5</v>
      </c>
      <c r="R78">
        <v>7.89</v>
      </c>
      <c r="U78" s="62">
        <f t="shared" ref="U78:W78" si="95">IF(COUNT(R78)=1,ROUND(R78*96.48538,0),"")</f>
        <v>761</v>
      </c>
      <c r="V78" s="62" t="str">
        <f t="shared" si="95"/>
        <v/>
      </c>
      <c r="W78" s="62" t="str">
        <f t="shared" si="95"/>
        <v/>
      </c>
      <c r="X78" s="63">
        <v>0.32</v>
      </c>
      <c r="Y78" s="62">
        <f t="shared" si="2"/>
        <v>31</v>
      </c>
      <c r="Z78" s="64" t="s">
        <v>1313</v>
      </c>
      <c r="AA78" s="64" t="s">
        <v>1313</v>
      </c>
      <c r="AB78" t="str">
        <f t="shared" si="93"/>
        <v>[Xe] 6s2 4f14 5d3</v>
      </c>
      <c r="AC78" t="str">
        <f t="shared" si="65"/>
        <v>[Xe] 6s2 4f14 5d3</v>
      </c>
      <c r="AD78" s="57">
        <v>2.09</v>
      </c>
      <c r="AE78" s="57">
        <v>0.64</v>
      </c>
      <c r="AF78" s="57">
        <v>1.34</v>
      </c>
      <c r="AG78" s="32"/>
      <c r="AH78" s="32"/>
      <c r="AI78" s="32">
        <v>146</v>
      </c>
      <c r="AJ78" s="32"/>
      <c r="AK78" s="32"/>
      <c r="AL78" s="32">
        <v>86</v>
      </c>
      <c r="AM78" s="57">
        <v>10.9</v>
      </c>
      <c r="AN78" s="57" t="s">
        <v>268</v>
      </c>
      <c r="AO78" s="57" t="s">
        <v>1314</v>
      </c>
      <c r="AP78" s="57">
        <v>7.6100000000000001E-2</v>
      </c>
      <c r="AQ78" s="57">
        <v>0.14000000000000001</v>
      </c>
      <c r="AR78" s="57">
        <v>31.6</v>
      </c>
      <c r="AS78" s="57">
        <v>743</v>
      </c>
      <c r="AT78" s="57">
        <v>57.5</v>
      </c>
      <c r="AU78">
        <v>2</v>
      </c>
      <c r="AV78">
        <v>1.9999999999999999E-6</v>
      </c>
      <c r="AX78" s="34"/>
      <c r="AY78" s="32" t="s">
        <v>1315</v>
      </c>
      <c r="AZ78" s="32" t="s">
        <v>574</v>
      </c>
      <c r="BA78" s="32" t="s">
        <v>1316</v>
      </c>
      <c r="BB78" s="32" t="s">
        <v>273</v>
      </c>
      <c r="BC78" s="32"/>
      <c r="BD78" s="32" t="s">
        <v>1317</v>
      </c>
      <c r="BE78" s="32" t="s">
        <v>245</v>
      </c>
      <c r="BF78" s="32" t="s">
        <v>245</v>
      </c>
      <c r="BG78" s="32" t="s">
        <v>245</v>
      </c>
      <c r="BH78" s="32" t="s">
        <v>245</v>
      </c>
      <c r="BI78" s="32" t="s">
        <v>245</v>
      </c>
      <c r="BJ78" s="32" t="s">
        <v>1318</v>
      </c>
      <c r="BK78" s="32" t="s">
        <v>1319</v>
      </c>
      <c r="BL78" s="32" t="s">
        <v>1320</v>
      </c>
      <c r="BM78" s="32">
        <v>13.1</v>
      </c>
      <c r="BN78" s="32">
        <v>782</v>
      </c>
      <c r="BO78" s="32">
        <v>1802</v>
      </c>
      <c r="BP78" s="65">
        <v>-1.684029654543082</v>
      </c>
      <c r="BQ78" s="32">
        <v>0.3</v>
      </c>
      <c r="BR78" s="32">
        <v>120</v>
      </c>
      <c r="BS78" s="32"/>
      <c r="BT78" s="32"/>
      <c r="BU78" s="32" t="s">
        <v>262</v>
      </c>
    </row>
    <row r="79" spans="1:73" ht="12.75" customHeight="1" x14ac:dyDescent="0.2">
      <c r="A79" s="40">
        <v>74</v>
      </c>
      <c r="B79" s="40" t="s">
        <v>1321</v>
      </c>
      <c r="C79" s="40">
        <v>6</v>
      </c>
      <c r="D79" s="40" t="s">
        <v>597</v>
      </c>
      <c r="E79" s="40">
        <v>6</v>
      </c>
      <c r="F79" s="40" t="s">
        <v>1322</v>
      </c>
      <c r="G79" s="40" t="s">
        <v>1323</v>
      </c>
      <c r="H79" s="40" t="s">
        <v>1324</v>
      </c>
      <c r="I79" s="40" t="s">
        <v>1325</v>
      </c>
      <c r="J79" s="40" t="s">
        <v>1326</v>
      </c>
      <c r="K79" s="62" t="str">
        <f t="shared" si="82"/>
        <v>183.8</v>
      </c>
      <c r="L79" s="62">
        <v>183.84</v>
      </c>
      <c r="M79" s="62">
        <v>3410</v>
      </c>
      <c r="N79" s="62">
        <v>5660</v>
      </c>
      <c r="O79" s="31" t="s">
        <v>132</v>
      </c>
      <c r="P79" s="62">
        <v>19.3</v>
      </c>
      <c r="Q79">
        <v>2.36</v>
      </c>
      <c r="R79">
        <v>7.98</v>
      </c>
      <c r="U79" s="62">
        <f t="shared" ref="U79:W79" si="96">IF(COUNT(R79)=1,ROUND(R79*96.48538,0),"")</f>
        <v>770</v>
      </c>
      <c r="V79" s="62" t="str">
        <f t="shared" si="96"/>
        <v/>
      </c>
      <c r="W79" s="62" t="str">
        <f t="shared" si="96"/>
        <v/>
      </c>
      <c r="X79" s="63">
        <v>0.86</v>
      </c>
      <c r="Y79" s="62">
        <f t="shared" si="2"/>
        <v>83</v>
      </c>
      <c r="Z79" s="64" t="s">
        <v>1327</v>
      </c>
      <c r="AA79" s="64" t="s">
        <v>1327</v>
      </c>
      <c r="AB79" t="str">
        <f t="shared" si="93"/>
        <v>[Xe] 6s2 4f14 5d4</v>
      </c>
      <c r="AC79" t="str">
        <f t="shared" si="65"/>
        <v>[Xe] 6s2 4f14 5d4</v>
      </c>
      <c r="AD79" s="57">
        <v>2.02</v>
      </c>
      <c r="AE79" s="57">
        <v>0.6</v>
      </c>
      <c r="AF79" s="57">
        <v>1.3</v>
      </c>
      <c r="AG79" s="32"/>
      <c r="AH79" s="32"/>
      <c r="AI79" s="32">
        <v>139</v>
      </c>
      <c r="AJ79" s="32"/>
      <c r="AK79" s="32"/>
      <c r="AL79" s="32"/>
      <c r="AM79" s="57">
        <v>9.5299999999999994</v>
      </c>
      <c r="AN79" s="57" t="s">
        <v>268</v>
      </c>
      <c r="AO79" s="57" t="s">
        <v>1328</v>
      </c>
      <c r="AP79" s="57">
        <v>0.189</v>
      </c>
      <c r="AQ79" s="57">
        <v>0.13</v>
      </c>
      <c r="AR79" s="57">
        <v>35.4</v>
      </c>
      <c r="AS79" s="57">
        <v>824</v>
      </c>
      <c r="AT79" s="57">
        <v>174</v>
      </c>
      <c r="AU79">
        <v>1.25</v>
      </c>
      <c r="AV79">
        <v>1E-4</v>
      </c>
      <c r="AX79" s="34"/>
      <c r="AY79" s="32" t="s">
        <v>1329</v>
      </c>
      <c r="AZ79" s="32" t="s">
        <v>1330</v>
      </c>
      <c r="BA79" s="32" t="s">
        <v>1331</v>
      </c>
      <c r="BB79" s="32" t="s">
        <v>273</v>
      </c>
      <c r="BC79" s="32"/>
      <c r="BD79" s="32" t="s">
        <v>1332</v>
      </c>
      <c r="BE79" s="32" t="s">
        <v>1333</v>
      </c>
      <c r="BF79" s="32" t="s">
        <v>245</v>
      </c>
      <c r="BG79" s="32" t="s">
        <v>245</v>
      </c>
      <c r="BH79" s="32"/>
      <c r="BI79" s="32"/>
      <c r="BJ79" s="32"/>
      <c r="BK79" s="32" t="s">
        <v>1334</v>
      </c>
      <c r="BL79" s="32" t="s">
        <v>1335</v>
      </c>
      <c r="BM79" s="32">
        <v>11.1</v>
      </c>
      <c r="BN79" s="32">
        <v>849</v>
      </c>
      <c r="BO79" s="32">
        <v>1783</v>
      </c>
      <c r="BP79" s="65">
        <v>-0.87614835903291399</v>
      </c>
      <c r="BQ79" s="32">
        <v>0.2</v>
      </c>
      <c r="BR79" s="32">
        <v>11</v>
      </c>
      <c r="BS79" s="32"/>
      <c r="BT79" s="32"/>
      <c r="BU79" s="32" t="s">
        <v>262</v>
      </c>
    </row>
    <row r="80" spans="1:73" ht="12.75" customHeight="1" x14ac:dyDescent="0.2">
      <c r="A80" s="40">
        <v>75</v>
      </c>
      <c r="B80" s="40" t="s">
        <v>1336</v>
      </c>
      <c r="C80" s="40">
        <v>7</v>
      </c>
      <c r="D80" s="40" t="s">
        <v>613</v>
      </c>
      <c r="E80" s="40">
        <v>6</v>
      </c>
      <c r="F80" s="40" t="s">
        <v>1337</v>
      </c>
      <c r="G80" s="40" t="s">
        <v>1338</v>
      </c>
      <c r="H80" s="40" t="s">
        <v>1339</v>
      </c>
      <c r="I80" s="40" t="s">
        <v>1340</v>
      </c>
      <c r="J80" s="40" t="s">
        <v>1340</v>
      </c>
      <c r="K80" s="62" t="str">
        <f t="shared" si="82"/>
        <v>186.2</v>
      </c>
      <c r="L80" s="62">
        <v>186.20699999999999</v>
      </c>
      <c r="M80" s="62">
        <v>3180</v>
      </c>
      <c r="N80" s="62">
        <v>5600</v>
      </c>
      <c r="O80" s="31" t="s">
        <v>132</v>
      </c>
      <c r="P80" s="62">
        <v>21</v>
      </c>
      <c r="Q80">
        <v>1.9</v>
      </c>
      <c r="R80">
        <v>7.88</v>
      </c>
      <c r="U80" s="62">
        <f t="shared" ref="U80:W80" si="97">IF(COUNT(R80)=1,ROUND(R80*96.48538,0),"")</f>
        <v>760</v>
      </c>
      <c r="V80" s="62" t="str">
        <f t="shared" si="97"/>
        <v/>
      </c>
      <c r="W80" s="62" t="str">
        <f t="shared" si="97"/>
        <v/>
      </c>
      <c r="X80" s="63">
        <v>0.15</v>
      </c>
      <c r="Y80" s="62">
        <f t="shared" si="2"/>
        <v>14</v>
      </c>
      <c r="Z80" s="64" t="s">
        <v>892</v>
      </c>
      <c r="AA80" s="64" t="s">
        <v>892</v>
      </c>
      <c r="AB80" t="str">
        <f t="shared" si="93"/>
        <v>[Xe] 6s2 4f14 5d5</v>
      </c>
      <c r="AC80" t="str">
        <f t="shared" si="65"/>
        <v>[Xe] 6s2 4f14 5d5</v>
      </c>
      <c r="AD80" s="57">
        <v>1.97</v>
      </c>
      <c r="AE80" s="57">
        <v>0.53</v>
      </c>
      <c r="AF80" s="57">
        <v>1.28</v>
      </c>
      <c r="AG80" s="32"/>
      <c r="AH80" s="32"/>
      <c r="AI80" s="32">
        <v>137</v>
      </c>
      <c r="AJ80" s="32"/>
      <c r="AK80" s="32"/>
      <c r="AL80" s="32"/>
      <c r="AM80" s="57">
        <v>8.85</v>
      </c>
      <c r="AN80" s="57" t="s">
        <v>236</v>
      </c>
      <c r="AO80" s="57" t="s">
        <v>1341</v>
      </c>
      <c r="AP80" s="57">
        <v>5.4199999999999998E-2</v>
      </c>
      <c r="AQ80" s="57">
        <v>0.13</v>
      </c>
      <c r="AR80" s="57">
        <v>33.200000000000003</v>
      </c>
      <c r="AS80" s="57">
        <v>715</v>
      </c>
      <c r="AT80" s="57">
        <v>47.9</v>
      </c>
      <c r="AU80">
        <v>6.9999999999999999E-4</v>
      </c>
      <c r="AV80">
        <v>3.9999999999999998E-6</v>
      </c>
      <c r="AX80" s="34"/>
      <c r="AY80" s="32" t="s">
        <v>880</v>
      </c>
      <c r="AZ80" s="32" t="s">
        <v>526</v>
      </c>
      <c r="BA80" s="32" t="s">
        <v>1342</v>
      </c>
      <c r="BB80" s="32" t="s">
        <v>242</v>
      </c>
      <c r="BC80" s="32"/>
      <c r="BD80" s="32" t="s">
        <v>1343</v>
      </c>
      <c r="BE80" s="32" t="s">
        <v>1344</v>
      </c>
      <c r="BF80" s="32" t="s">
        <v>245</v>
      </c>
      <c r="BG80" s="32" t="s">
        <v>245</v>
      </c>
      <c r="BH80" s="32" t="s">
        <v>1345</v>
      </c>
      <c r="BI80" s="32"/>
      <c r="BJ80" s="32" t="s">
        <v>245</v>
      </c>
      <c r="BK80" s="32" t="s">
        <v>1346</v>
      </c>
      <c r="BL80" s="32" t="s">
        <v>1347</v>
      </c>
      <c r="BM80" s="32">
        <v>9.6999999999999993</v>
      </c>
      <c r="BN80" s="32">
        <v>770</v>
      </c>
      <c r="BO80" s="32">
        <v>1925</v>
      </c>
      <c r="BP80" s="65">
        <v>-1.2865094569060573</v>
      </c>
      <c r="BQ80" s="32">
        <v>-2.2999999999999998</v>
      </c>
      <c r="BR80" s="32">
        <v>540</v>
      </c>
      <c r="BS80" s="32"/>
      <c r="BT80" s="32"/>
      <c r="BU80" s="32"/>
    </row>
    <row r="81" spans="1:73" ht="12.75" customHeight="1" x14ac:dyDescent="0.2">
      <c r="A81" s="40">
        <v>76</v>
      </c>
      <c r="B81" s="40" t="s">
        <v>1348</v>
      </c>
      <c r="C81" s="40">
        <v>8</v>
      </c>
      <c r="D81" s="40" t="s">
        <v>631</v>
      </c>
      <c r="E81" s="40">
        <v>6</v>
      </c>
      <c r="F81" s="40" t="s">
        <v>1349</v>
      </c>
      <c r="G81" s="40" t="s">
        <v>1350</v>
      </c>
      <c r="H81" s="40" t="s">
        <v>1349</v>
      </c>
      <c r="I81" s="40" t="s">
        <v>1351</v>
      </c>
      <c r="J81" s="40" t="s">
        <v>1351</v>
      </c>
      <c r="K81" s="62" t="str">
        <f t="shared" si="82"/>
        <v>190.2</v>
      </c>
      <c r="L81" s="62">
        <v>190.23</v>
      </c>
      <c r="M81" s="62">
        <v>3045</v>
      </c>
      <c r="N81" s="62">
        <v>5030</v>
      </c>
      <c r="O81" s="31" t="s">
        <v>132</v>
      </c>
      <c r="P81" s="62">
        <v>22.6</v>
      </c>
      <c r="Q81">
        <v>2.2000000000000002</v>
      </c>
      <c r="R81">
        <v>8.6999999999999993</v>
      </c>
      <c r="U81" s="62">
        <f t="shared" ref="U81:W81" si="98">IF(COUNT(R81)=1,ROUND(R81*96.48538,0),"")</f>
        <v>839</v>
      </c>
      <c r="V81" s="62" t="str">
        <f t="shared" si="98"/>
        <v/>
      </c>
      <c r="W81" s="62" t="str">
        <f t="shared" si="98"/>
        <v/>
      </c>
      <c r="X81" s="63">
        <v>1.1000000000000001</v>
      </c>
      <c r="Y81" s="62">
        <f t="shared" si="2"/>
        <v>106</v>
      </c>
      <c r="Z81" s="64" t="s">
        <v>1352</v>
      </c>
      <c r="AA81" s="64" t="s">
        <v>1352</v>
      </c>
      <c r="AB81" t="str">
        <f t="shared" si="93"/>
        <v>[Xe] 6s2 4f14 5d6</v>
      </c>
      <c r="AC81" t="str">
        <f t="shared" si="65"/>
        <v>[Xe] 6s2 4f14 5d6</v>
      </c>
      <c r="AD81" s="57">
        <v>1.92</v>
      </c>
      <c r="AE81" s="57">
        <v>0.63</v>
      </c>
      <c r="AF81" s="57">
        <v>1.26</v>
      </c>
      <c r="AG81" s="32"/>
      <c r="AH81" s="32"/>
      <c r="AI81" s="32">
        <v>135</v>
      </c>
      <c r="AJ81" s="32"/>
      <c r="AK81" s="32"/>
      <c r="AL81" s="32"/>
      <c r="AM81" s="57">
        <v>8.49</v>
      </c>
      <c r="AN81" s="57" t="s">
        <v>236</v>
      </c>
      <c r="AO81" s="57" t="s">
        <v>1353</v>
      </c>
      <c r="AP81" s="57">
        <v>0.109</v>
      </c>
      <c r="AQ81" s="57">
        <v>0.13</v>
      </c>
      <c r="AR81" s="57">
        <v>31.8</v>
      </c>
      <c r="AS81" s="57">
        <v>746</v>
      </c>
      <c r="AT81" s="57">
        <v>87.6</v>
      </c>
      <c r="AU81">
        <v>1.5E-3</v>
      </c>
      <c r="AX81" s="34"/>
      <c r="AY81" s="32" t="s">
        <v>910</v>
      </c>
      <c r="AZ81" s="32" t="s">
        <v>653</v>
      </c>
      <c r="BA81" s="32" t="s">
        <v>1354</v>
      </c>
      <c r="BB81" s="32" t="s">
        <v>242</v>
      </c>
      <c r="BC81" s="32">
        <v>7</v>
      </c>
      <c r="BD81" s="32" t="s">
        <v>1355</v>
      </c>
      <c r="BE81" s="32" t="s">
        <v>245</v>
      </c>
      <c r="BF81" s="32" t="s">
        <v>245</v>
      </c>
      <c r="BG81" s="32" t="s">
        <v>245</v>
      </c>
      <c r="BH81" s="32" t="s">
        <v>1356</v>
      </c>
      <c r="BI81" s="32"/>
      <c r="BJ81" s="32" t="s">
        <v>245</v>
      </c>
      <c r="BK81" s="32" t="s">
        <v>1357</v>
      </c>
      <c r="BL81" s="32" t="s">
        <v>1358</v>
      </c>
      <c r="BM81" s="32">
        <v>8.5</v>
      </c>
      <c r="BN81" s="32">
        <v>791</v>
      </c>
      <c r="BO81" s="32">
        <v>1804</v>
      </c>
      <c r="BP81" s="65">
        <v>-0.17069622716897503</v>
      </c>
      <c r="BQ81" s="32">
        <v>-2.8</v>
      </c>
      <c r="BR81" s="32">
        <v>7700</v>
      </c>
      <c r="BS81" s="32"/>
      <c r="BT81" s="32"/>
      <c r="BU81" s="32"/>
    </row>
    <row r="82" spans="1:73" ht="12.75" customHeight="1" x14ac:dyDescent="0.2">
      <c r="A82" s="40">
        <v>77</v>
      </c>
      <c r="B82" s="40" t="s">
        <v>1359</v>
      </c>
      <c r="C82" s="40">
        <v>9</v>
      </c>
      <c r="D82" s="40" t="s">
        <v>631</v>
      </c>
      <c r="E82" s="40">
        <v>6</v>
      </c>
      <c r="F82" s="40" t="s">
        <v>1360</v>
      </c>
      <c r="G82" s="40" t="s">
        <v>1361</v>
      </c>
      <c r="H82" s="40" t="s">
        <v>1360</v>
      </c>
      <c r="I82" s="40" t="s">
        <v>1362</v>
      </c>
      <c r="J82" s="40" t="s">
        <v>1362</v>
      </c>
      <c r="K82" s="62" t="str">
        <f t="shared" si="82"/>
        <v>192.2</v>
      </c>
      <c r="L82" s="62">
        <v>192.21700000000001</v>
      </c>
      <c r="M82" s="62">
        <v>2410</v>
      </c>
      <c r="N82" s="62">
        <v>4130</v>
      </c>
      <c r="O82" s="31" t="s">
        <v>132</v>
      </c>
      <c r="P82" s="62">
        <v>22.4</v>
      </c>
      <c r="Q82">
        <v>2.2000000000000002</v>
      </c>
      <c r="R82">
        <v>9.1</v>
      </c>
      <c r="U82" s="62">
        <f t="shared" ref="U82:W82" si="99">IF(COUNT(R82)=1,ROUND(R82*96.48538,0),"")</f>
        <v>878</v>
      </c>
      <c r="V82" s="62" t="str">
        <f t="shared" si="99"/>
        <v/>
      </c>
      <c r="W82" s="62" t="str">
        <f t="shared" si="99"/>
        <v/>
      </c>
      <c r="X82" s="63">
        <v>1.57</v>
      </c>
      <c r="Y82" s="62">
        <f t="shared" si="2"/>
        <v>151</v>
      </c>
      <c r="Z82" s="64" t="s">
        <v>1363</v>
      </c>
      <c r="AA82" s="64" t="s">
        <v>1363</v>
      </c>
      <c r="AB82" t="str">
        <f t="shared" si="93"/>
        <v>[Xe] 6s2 4f14 5d7</v>
      </c>
      <c r="AC82" t="str">
        <f t="shared" si="65"/>
        <v>[Xe] 6s2 4f14 5d7</v>
      </c>
      <c r="AD82" s="57">
        <v>1.87</v>
      </c>
      <c r="AE82" s="57">
        <v>0.63</v>
      </c>
      <c r="AF82" s="57">
        <v>1.27</v>
      </c>
      <c r="AG82" s="32"/>
      <c r="AH82" s="32"/>
      <c r="AI82" s="32">
        <v>136</v>
      </c>
      <c r="AJ82" s="32"/>
      <c r="AK82" s="32"/>
      <c r="AL82" s="32">
        <v>82</v>
      </c>
      <c r="AM82" s="57">
        <v>8.5399999999999991</v>
      </c>
      <c r="AN82" s="57" t="s">
        <v>390</v>
      </c>
      <c r="AO82" s="57" t="s">
        <v>1364</v>
      </c>
      <c r="AP82" s="57">
        <v>0.19700000000000001</v>
      </c>
      <c r="AQ82" s="57">
        <v>0.13</v>
      </c>
      <c r="AR82" s="57">
        <v>26.1</v>
      </c>
      <c r="AS82" s="57">
        <v>604</v>
      </c>
      <c r="AT82" s="57">
        <v>147</v>
      </c>
      <c r="AU82">
        <v>1E-3</v>
      </c>
      <c r="AX82" s="34"/>
      <c r="AY82" s="32" t="s">
        <v>910</v>
      </c>
      <c r="AZ82" s="32" t="s">
        <v>465</v>
      </c>
      <c r="BA82" s="32" t="s">
        <v>1365</v>
      </c>
      <c r="BB82" s="32" t="s">
        <v>392</v>
      </c>
      <c r="BC82" s="32">
        <v>6.25</v>
      </c>
      <c r="BD82" s="32" t="s">
        <v>1366</v>
      </c>
      <c r="BE82" s="32" t="s">
        <v>245</v>
      </c>
      <c r="BF82" s="32" t="s">
        <v>245</v>
      </c>
      <c r="BG82" s="32" t="s">
        <v>245</v>
      </c>
      <c r="BH82" s="32" t="s">
        <v>245</v>
      </c>
      <c r="BI82" s="32" t="s">
        <v>245</v>
      </c>
      <c r="BJ82" s="32" t="s">
        <v>245</v>
      </c>
      <c r="BK82" s="32" t="s">
        <v>1367</v>
      </c>
      <c r="BL82" s="32" t="s">
        <v>1368</v>
      </c>
      <c r="BM82" s="32">
        <v>7.6</v>
      </c>
      <c r="BN82" s="32">
        <v>665</v>
      </c>
      <c r="BO82" s="32">
        <v>1804</v>
      </c>
      <c r="BP82" s="65">
        <v>-0.17979854051435973</v>
      </c>
      <c r="BQ82" s="32">
        <v>-3</v>
      </c>
      <c r="BR82" s="32">
        <v>4200</v>
      </c>
      <c r="BS82" s="32"/>
      <c r="BT82" s="32"/>
      <c r="BU82" s="32"/>
    </row>
    <row r="83" spans="1:73" ht="12.75" customHeight="1" x14ac:dyDescent="0.2">
      <c r="A83" s="40">
        <v>78</v>
      </c>
      <c r="B83" s="40" t="s">
        <v>1369</v>
      </c>
      <c r="C83" s="40">
        <v>10</v>
      </c>
      <c r="D83" s="40" t="s">
        <v>631</v>
      </c>
      <c r="E83" s="40">
        <v>6</v>
      </c>
      <c r="F83" s="40" t="s">
        <v>1370</v>
      </c>
      <c r="G83" s="40" t="s">
        <v>1371</v>
      </c>
      <c r="H83" s="40" t="s">
        <v>1372</v>
      </c>
      <c r="I83" s="40" t="s">
        <v>1373</v>
      </c>
      <c r="J83" s="40" t="s">
        <v>1373</v>
      </c>
      <c r="K83" s="62" t="str">
        <f t="shared" si="82"/>
        <v>195.1</v>
      </c>
      <c r="L83" s="62">
        <v>195.084</v>
      </c>
      <c r="M83" s="62">
        <v>1772</v>
      </c>
      <c r="N83" s="62">
        <v>3827</v>
      </c>
      <c r="O83" s="31" t="s">
        <v>132</v>
      </c>
      <c r="P83" s="62">
        <v>21.4</v>
      </c>
      <c r="Q83">
        <v>2.2799999999999998</v>
      </c>
      <c r="R83">
        <v>9</v>
      </c>
      <c r="S83">
        <v>18.562999999999999</v>
      </c>
      <c r="U83" s="62">
        <f t="shared" ref="U83:W83" si="100">IF(COUNT(R83)=1,ROUND(R83*96.48538,0),"")</f>
        <v>868</v>
      </c>
      <c r="V83" s="62">
        <f t="shared" si="100"/>
        <v>1791</v>
      </c>
      <c r="W83" s="62" t="str">
        <f t="shared" si="100"/>
        <v/>
      </c>
      <c r="X83" s="63">
        <v>2.13</v>
      </c>
      <c r="Y83" s="62">
        <f t="shared" si="2"/>
        <v>206</v>
      </c>
      <c r="Z83" s="64" t="s">
        <v>730</v>
      </c>
      <c r="AA83" s="64" t="s">
        <v>730</v>
      </c>
      <c r="AB83" t="str">
        <f t="shared" si="93"/>
        <v>[Xe] 6s2 4f14 5d8</v>
      </c>
      <c r="AC83" t="str">
        <f t="shared" si="65"/>
        <v>[Xe] 6s2 4f14 5d8</v>
      </c>
      <c r="AD83" s="57">
        <v>1.83</v>
      </c>
      <c r="AE83" s="57">
        <v>0.63</v>
      </c>
      <c r="AF83" s="57">
        <v>1.3</v>
      </c>
      <c r="AG83" s="32"/>
      <c r="AH83" s="32"/>
      <c r="AI83" s="32">
        <v>139</v>
      </c>
      <c r="AJ83" s="32"/>
      <c r="AK83" s="32">
        <v>94</v>
      </c>
      <c r="AL83" s="32"/>
      <c r="AM83" s="57">
        <v>9.1</v>
      </c>
      <c r="AN83" s="57" t="s">
        <v>390</v>
      </c>
      <c r="AO83" s="57" t="s">
        <v>1374</v>
      </c>
      <c r="AP83" s="57">
        <v>9.6600000000000005E-2</v>
      </c>
      <c r="AQ83" s="57">
        <v>0.13</v>
      </c>
      <c r="AR83" s="57">
        <v>19.600000000000001</v>
      </c>
      <c r="AS83" s="57">
        <v>510</v>
      </c>
      <c r="AT83" s="57">
        <v>71.599999999999994</v>
      </c>
      <c r="AU83">
        <v>5.0000000000000001E-3</v>
      </c>
      <c r="AX83" s="34"/>
      <c r="AY83" s="32" t="s">
        <v>910</v>
      </c>
      <c r="AZ83" s="32" t="s">
        <v>526</v>
      </c>
      <c r="BA83" s="32" t="s">
        <v>1375</v>
      </c>
      <c r="BB83" s="32" t="s">
        <v>392</v>
      </c>
      <c r="BC83" s="32">
        <v>4.3</v>
      </c>
      <c r="BD83" s="32" t="s">
        <v>1376</v>
      </c>
      <c r="BE83" s="32" t="s">
        <v>245</v>
      </c>
      <c r="BF83" s="32" t="s">
        <v>245</v>
      </c>
      <c r="BG83" s="32" t="s">
        <v>245</v>
      </c>
      <c r="BH83" s="32" t="s">
        <v>245</v>
      </c>
      <c r="BI83" s="32" t="s">
        <v>245</v>
      </c>
      <c r="BJ83" s="32" t="s">
        <v>245</v>
      </c>
      <c r="BK83" s="32" t="s">
        <v>1377</v>
      </c>
      <c r="BL83" s="32" t="s">
        <v>1378</v>
      </c>
      <c r="BM83" s="32">
        <v>6.5</v>
      </c>
      <c r="BN83" s="32">
        <v>565</v>
      </c>
      <c r="BO83" s="32">
        <v>1748</v>
      </c>
      <c r="BP83" s="65">
        <v>0.12710479836480765</v>
      </c>
      <c r="BQ83" s="32">
        <v>-2.2999999999999998</v>
      </c>
      <c r="BR83" s="32">
        <v>4700</v>
      </c>
      <c r="BS83" s="32">
        <v>1200</v>
      </c>
      <c r="BT83" s="32"/>
      <c r="BU83" s="32" t="s">
        <v>262</v>
      </c>
    </row>
    <row r="84" spans="1:73" ht="12.75" customHeight="1" x14ac:dyDescent="0.2">
      <c r="A84" s="40">
        <v>79</v>
      </c>
      <c r="B84" s="40" t="s">
        <v>1379</v>
      </c>
      <c r="C84" s="40">
        <v>11</v>
      </c>
      <c r="D84" s="40" t="s">
        <v>675</v>
      </c>
      <c r="E84" s="40">
        <v>6</v>
      </c>
      <c r="F84" s="40" t="s">
        <v>1380</v>
      </c>
      <c r="G84" s="40" t="s">
        <v>1381</v>
      </c>
      <c r="H84" s="40" t="s">
        <v>1382</v>
      </c>
      <c r="I84" s="40" t="s">
        <v>1383</v>
      </c>
      <c r="J84" s="40" t="s">
        <v>1383</v>
      </c>
      <c r="K84" s="62" t="str">
        <f t="shared" si="82"/>
        <v>197.0</v>
      </c>
      <c r="L84" s="62">
        <v>196.96656899999999</v>
      </c>
      <c r="M84" s="62">
        <v>1064</v>
      </c>
      <c r="N84" s="62">
        <v>3080</v>
      </c>
      <c r="O84" s="31" t="s">
        <v>132</v>
      </c>
      <c r="P84" s="62">
        <v>19.3</v>
      </c>
      <c r="Q84">
        <v>2.54</v>
      </c>
      <c r="R84">
        <v>9.2256999999999998</v>
      </c>
      <c r="S84">
        <v>20.521000000000001</v>
      </c>
      <c r="U84" s="62">
        <f t="shared" ref="U84:W84" si="101">IF(COUNT(R84)=1,ROUND(R84*96.48538,0),"")</f>
        <v>890</v>
      </c>
      <c r="V84" s="62">
        <f t="shared" si="101"/>
        <v>1980</v>
      </c>
      <c r="W84" s="62" t="str">
        <f t="shared" si="101"/>
        <v/>
      </c>
      <c r="X84" s="63">
        <v>2.31</v>
      </c>
      <c r="Y84" s="62">
        <f t="shared" si="2"/>
        <v>223</v>
      </c>
      <c r="Z84" s="64" t="s">
        <v>1384</v>
      </c>
      <c r="AA84" s="64" t="s">
        <v>1384</v>
      </c>
      <c r="AB84" t="str">
        <f t="shared" si="93"/>
        <v>[Xe] 6s2 4f14 5d9</v>
      </c>
      <c r="AC84" t="str">
        <f t="shared" si="65"/>
        <v>[Xe] 6s2 4f14 5d9</v>
      </c>
      <c r="AD84" s="57">
        <v>1.79</v>
      </c>
      <c r="AE84" s="57">
        <v>0.85</v>
      </c>
      <c r="AF84" s="57">
        <v>1.34</v>
      </c>
      <c r="AG84" s="32"/>
      <c r="AH84" s="32"/>
      <c r="AI84" s="32">
        <v>144</v>
      </c>
      <c r="AJ84" s="32">
        <v>151</v>
      </c>
      <c r="AK84" s="32"/>
      <c r="AL84" s="32">
        <v>99</v>
      </c>
      <c r="AM84" s="57">
        <v>10.199999999999999</v>
      </c>
      <c r="AN84" s="57" t="s">
        <v>390</v>
      </c>
      <c r="AO84" s="57" t="s">
        <v>1385</v>
      </c>
      <c r="AP84" s="57">
        <v>0.45200000000000001</v>
      </c>
      <c r="AQ84" s="57">
        <v>0.128</v>
      </c>
      <c r="AR84" s="57">
        <v>12.55</v>
      </c>
      <c r="AS84" s="57">
        <v>334.4</v>
      </c>
      <c r="AT84" s="57">
        <v>317</v>
      </c>
      <c r="AU84">
        <v>4.0000000000000001E-3</v>
      </c>
      <c r="AV84">
        <v>4.0000000000000001E-3</v>
      </c>
      <c r="AW84">
        <v>1.0000000000000001E-5</v>
      </c>
      <c r="AX84" s="34"/>
      <c r="AY84" s="32" t="s">
        <v>1386</v>
      </c>
      <c r="AZ84" s="32" t="s">
        <v>1387</v>
      </c>
      <c r="BA84" s="32" t="s">
        <v>1388</v>
      </c>
      <c r="BB84" s="32" t="s">
        <v>392</v>
      </c>
      <c r="BC84" s="32">
        <v>2.75</v>
      </c>
      <c r="BD84" s="32" t="s">
        <v>1389</v>
      </c>
      <c r="BE84" s="32" t="s">
        <v>245</v>
      </c>
      <c r="BF84" s="32" t="s">
        <v>245</v>
      </c>
      <c r="BG84" s="32" t="s">
        <v>245</v>
      </c>
      <c r="BH84" s="32" t="s">
        <v>245</v>
      </c>
      <c r="BI84" s="32" t="s">
        <v>245</v>
      </c>
      <c r="BJ84" s="32" t="s">
        <v>245</v>
      </c>
      <c r="BK84" s="32" t="s">
        <v>1390</v>
      </c>
      <c r="BL84" s="32" t="s">
        <v>1391</v>
      </c>
      <c r="BM84" s="32">
        <v>6.1</v>
      </c>
      <c r="BN84" s="32">
        <v>366</v>
      </c>
      <c r="BO84" s="32"/>
      <c r="BP84" s="65">
        <v>-0.72815839346350097</v>
      </c>
      <c r="BQ84" s="32">
        <v>-2.4</v>
      </c>
      <c r="BR84" s="32">
        <v>4400</v>
      </c>
      <c r="BS84" s="32">
        <v>1200</v>
      </c>
      <c r="BT84" s="32"/>
      <c r="BU84" s="32" t="s">
        <v>262</v>
      </c>
    </row>
    <row r="85" spans="1:73" ht="12.75" customHeight="1" x14ac:dyDescent="0.2">
      <c r="A85" s="40">
        <v>80</v>
      </c>
      <c r="B85" s="40" t="s">
        <v>1392</v>
      </c>
      <c r="C85" s="40">
        <v>12</v>
      </c>
      <c r="D85" s="40" t="s">
        <v>694</v>
      </c>
      <c r="E85" s="40">
        <v>6</v>
      </c>
      <c r="F85" s="40" t="s">
        <v>1393</v>
      </c>
      <c r="G85" s="40" t="s">
        <v>1394</v>
      </c>
      <c r="H85" s="40" t="s">
        <v>1395</v>
      </c>
      <c r="I85" s="40" t="s">
        <v>1396</v>
      </c>
      <c r="J85" s="40" t="s">
        <v>1396</v>
      </c>
      <c r="K85" s="62" t="str">
        <f t="shared" si="82"/>
        <v>200.6</v>
      </c>
      <c r="L85" s="62">
        <v>200.59200000000001</v>
      </c>
      <c r="M85" s="62">
        <v>-38.9</v>
      </c>
      <c r="N85" s="62">
        <v>357</v>
      </c>
      <c r="O85" s="31" t="s">
        <v>778</v>
      </c>
      <c r="P85" s="62">
        <v>13.5</v>
      </c>
      <c r="Q85">
        <v>2</v>
      </c>
      <c r="R85">
        <v>10.4375</v>
      </c>
      <c r="S85">
        <v>18.759</v>
      </c>
      <c r="T85">
        <v>34.201999999999998</v>
      </c>
      <c r="U85" s="62">
        <f t="shared" ref="U85:W85" si="102">IF(COUNT(R85)=1,ROUND(R85*96.48538,0),"")</f>
        <v>1007</v>
      </c>
      <c r="V85" s="62">
        <f t="shared" si="102"/>
        <v>1810</v>
      </c>
      <c r="W85" s="62">
        <f t="shared" si="102"/>
        <v>3300</v>
      </c>
      <c r="X85" s="63" t="s">
        <v>256</v>
      </c>
      <c r="Y85" s="63" t="str">
        <f t="shared" si="2"/>
        <v>&lt;0</v>
      </c>
      <c r="Z85" s="64" t="s">
        <v>681</v>
      </c>
      <c r="AA85" s="64" t="s">
        <v>681</v>
      </c>
      <c r="AB85" t="str">
        <f t="shared" si="93"/>
        <v>[Xe] 6s2 4f14 5d10</v>
      </c>
      <c r="AC85" t="str">
        <f t="shared" si="65"/>
        <v>[Xe] 6s2 4f14 5d10</v>
      </c>
      <c r="AD85" s="57">
        <v>1.76</v>
      </c>
      <c r="AE85" s="57">
        <v>1.02</v>
      </c>
      <c r="AF85" s="57">
        <v>1.49</v>
      </c>
      <c r="AG85" s="32"/>
      <c r="AH85" s="32"/>
      <c r="AI85" s="32">
        <v>151</v>
      </c>
      <c r="AJ85" s="32">
        <v>133</v>
      </c>
      <c r="AK85" s="32">
        <v>116</v>
      </c>
      <c r="AL85" s="32"/>
      <c r="AM85" s="57">
        <v>14.82</v>
      </c>
      <c r="AN85" s="57" t="s">
        <v>308</v>
      </c>
      <c r="AO85" s="57" t="s">
        <v>1397</v>
      </c>
      <c r="AP85" s="57">
        <v>1.04E-2</v>
      </c>
      <c r="AQ85" s="57">
        <v>0.13900000000000001</v>
      </c>
      <c r="AR85" s="57">
        <v>2.2949999999999999</v>
      </c>
      <c r="AS85" s="57">
        <v>59.228999999999999</v>
      </c>
      <c r="AT85" s="57">
        <v>8.34</v>
      </c>
      <c r="AU85">
        <v>8.5000000000000006E-2</v>
      </c>
      <c r="AV85">
        <v>3.0000000000000001E-5</v>
      </c>
      <c r="AX85" s="34"/>
      <c r="AY85" s="32" t="s">
        <v>1398</v>
      </c>
      <c r="AZ85" s="32" t="s">
        <v>526</v>
      </c>
      <c r="BA85" s="32" t="s">
        <v>1399</v>
      </c>
      <c r="BB85" s="32" t="s">
        <v>308</v>
      </c>
      <c r="BC85" s="32"/>
      <c r="BD85" s="32" t="s">
        <v>1400</v>
      </c>
      <c r="BE85" s="32" t="s">
        <v>1401</v>
      </c>
      <c r="BF85" s="32" t="s">
        <v>245</v>
      </c>
      <c r="BG85" s="32" t="s">
        <v>245</v>
      </c>
      <c r="BH85" s="32" t="s">
        <v>1402</v>
      </c>
      <c r="BI85" s="32" t="s">
        <v>245</v>
      </c>
      <c r="BJ85" s="32" t="s">
        <v>245</v>
      </c>
      <c r="BK85" s="32" t="s">
        <v>1403</v>
      </c>
      <c r="BL85" s="32" t="s">
        <v>1404</v>
      </c>
      <c r="BM85" s="32">
        <v>5.4</v>
      </c>
      <c r="BN85" s="32">
        <v>61</v>
      </c>
      <c r="BO85" s="32"/>
      <c r="BP85" s="65">
        <v>-0.46852108295774475</v>
      </c>
      <c r="BQ85" s="32">
        <v>-1.1000000000000001</v>
      </c>
      <c r="BR85" s="32">
        <v>5</v>
      </c>
      <c r="BS85" s="32">
        <v>0.51</v>
      </c>
      <c r="BT85" s="32" t="s">
        <v>301</v>
      </c>
      <c r="BU85" s="32" t="s">
        <v>262</v>
      </c>
    </row>
    <row r="86" spans="1:73" ht="12.75" customHeight="1" x14ac:dyDescent="0.2">
      <c r="A86" s="40">
        <v>81</v>
      </c>
      <c r="B86" s="40" t="s">
        <v>1405</v>
      </c>
      <c r="C86" s="40">
        <v>13</v>
      </c>
      <c r="D86" s="40" t="s">
        <v>302</v>
      </c>
      <c r="E86" s="40">
        <v>6</v>
      </c>
      <c r="F86" s="40" t="s">
        <v>1406</v>
      </c>
      <c r="G86" s="40" t="s">
        <v>1407</v>
      </c>
      <c r="H86" s="40" t="s">
        <v>1406</v>
      </c>
      <c r="I86" s="40" t="s">
        <v>1408</v>
      </c>
      <c r="J86" s="40" t="s">
        <v>1409</v>
      </c>
      <c r="K86" s="62" t="str">
        <f t="shared" si="82"/>
        <v>204.4</v>
      </c>
      <c r="L86" s="62">
        <f>AVERAGE(204.382,204.385)</f>
        <v>204.3835</v>
      </c>
      <c r="M86" s="62">
        <v>303</v>
      </c>
      <c r="N86" s="62">
        <v>1457</v>
      </c>
      <c r="O86" s="31" t="s">
        <v>132</v>
      </c>
      <c r="P86" s="62">
        <v>11.9</v>
      </c>
      <c r="Q86">
        <v>1.62</v>
      </c>
      <c r="R86">
        <v>6.1082999999999998</v>
      </c>
      <c r="S86">
        <v>20.428000000000001</v>
      </c>
      <c r="T86">
        <v>29.829000000000001</v>
      </c>
      <c r="U86" s="62">
        <f t="shared" ref="U86:W86" si="103">IF(COUNT(R86)=1,ROUND(R86*96.48538,0),"")</f>
        <v>589</v>
      </c>
      <c r="V86" s="62">
        <f t="shared" si="103"/>
        <v>1971</v>
      </c>
      <c r="W86" s="62">
        <f t="shared" si="103"/>
        <v>2878</v>
      </c>
      <c r="X86" s="63">
        <v>0.2</v>
      </c>
      <c r="Y86" s="62">
        <f t="shared" si="2"/>
        <v>19</v>
      </c>
      <c r="Z86" s="64" t="s">
        <v>1410</v>
      </c>
      <c r="AA86" s="64" t="s">
        <v>1410</v>
      </c>
      <c r="AB86" t="str">
        <f t="shared" ref="AB86:AB91" si="104">CONCATENATE("[",B$59,"] ",E86,"s",MIN(A86-A$59,2)," ",E86-2,"f",MIN(A86-A$61,14)," ",E86-1,"d",MIN(A86-A$75,10)," ",E86,"p",MIN(A86-A$85,6))</f>
        <v>[Xe] 6s2 4f14 5d10 6p1</v>
      </c>
      <c r="AC86" t="str">
        <f t="shared" si="65"/>
        <v>[Xe] 6s2 4f14 5d10 6p1</v>
      </c>
      <c r="AD86" s="57">
        <v>2.08</v>
      </c>
      <c r="AE86" s="57">
        <v>1.59</v>
      </c>
      <c r="AF86" s="57">
        <v>1.48</v>
      </c>
      <c r="AG86" s="32"/>
      <c r="AH86" s="32"/>
      <c r="AI86" s="32">
        <v>170</v>
      </c>
      <c r="AJ86" s="32">
        <v>164</v>
      </c>
      <c r="AK86" s="32"/>
      <c r="AL86" s="32">
        <v>102.5</v>
      </c>
      <c r="AM86" s="57">
        <v>17.2</v>
      </c>
      <c r="AN86" s="57" t="s">
        <v>236</v>
      </c>
      <c r="AO86" s="57" t="s">
        <v>1411</v>
      </c>
      <c r="AP86" s="57">
        <v>6.1699999999999998E-2</v>
      </c>
      <c r="AQ86" s="57">
        <v>0.13</v>
      </c>
      <c r="AR86" s="57">
        <v>4.1420000000000003</v>
      </c>
      <c r="AS86" s="57">
        <v>164.1</v>
      </c>
      <c r="AT86" s="57">
        <v>46.1</v>
      </c>
      <c r="AU86">
        <v>0.85</v>
      </c>
      <c r="AV86">
        <v>1.9000000000000001E-5</v>
      </c>
      <c r="AX86" s="34"/>
      <c r="AY86" s="32" t="s">
        <v>974</v>
      </c>
      <c r="AZ86" s="32" t="s">
        <v>1330</v>
      </c>
      <c r="BA86" s="32" t="s">
        <v>400</v>
      </c>
      <c r="BB86" s="32" t="s">
        <v>242</v>
      </c>
      <c r="BC86" s="32">
        <v>1.2</v>
      </c>
      <c r="BD86" s="32" t="s">
        <v>1412</v>
      </c>
      <c r="BE86" s="32" t="s">
        <v>1413</v>
      </c>
      <c r="BF86" s="32" t="s">
        <v>1414</v>
      </c>
      <c r="BG86" s="32"/>
      <c r="BH86" s="32" t="s">
        <v>1415</v>
      </c>
      <c r="BI86" s="32"/>
      <c r="BJ86" s="32"/>
      <c r="BK86" s="32" t="s">
        <v>1416</v>
      </c>
      <c r="BL86" s="32" t="s">
        <v>1417</v>
      </c>
      <c r="BM86" s="32">
        <v>7.6</v>
      </c>
      <c r="BN86" s="32">
        <v>182</v>
      </c>
      <c r="BO86" s="32">
        <v>1861</v>
      </c>
      <c r="BP86" s="65">
        <v>-0.7351821769904634</v>
      </c>
      <c r="BQ86" s="32">
        <v>-0.3</v>
      </c>
      <c r="BR86" s="32">
        <v>48</v>
      </c>
      <c r="BS86" s="32"/>
      <c r="BT86" s="32"/>
      <c r="BU86" s="32" t="s">
        <v>262</v>
      </c>
    </row>
    <row r="87" spans="1:73" ht="12.75" customHeight="1" x14ac:dyDescent="0.2">
      <c r="A87" s="40">
        <v>82</v>
      </c>
      <c r="B87" s="40" t="s">
        <v>1418</v>
      </c>
      <c r="C87" s="40">
        <v>14</v>
      </c>
      <c r="D87" s="40" t="s">
        <v>320</v>
      </c>
      <c r="E87" s="40">
        <v>6</v>
      </c>
      <c r="F87" s="40" t="s">
        <v>1419</v>
      </c>
      <c r="G87" s="40" t="s">
        <v>1420</v>
      </c>
      <c r="H87" s="40" t="s">
        <v>1421</v>
      </c>
      <c r="I87" s="40" t="s">
        <v>1422</v>
      </c>
      <c r="J87" s="40" t="s">
        <v>1423</v>
      </c>
      <c r="K87" s="62" t="str">
        <f t="shared" si="82"/>
        <v>207.2</v>
      </c>
      <c r="L87" s="62">
        <v>207.2</v>
      </c>
      <c r="M87" s="62">
        <v>327.5</v>
      </c>
      <c r="N87" s="62">
        <v>1740</v>
      </c>
      <c r="O87" s="31" t="s">
        <v>132</v>
      </c>
      <c r="P87" s="62">
        <v>11.4</v>
      </c>
      <c r="Q87">
        <v>2.33</v>
      </c>
      <c r="R87">
        <v>7.4166999999999996</v>
      </c>
      <c r="S87">
        <v>15.028</v>
      </c>
      <c r="T87">
        <v>31.943000000000001</v>
      </c>
      <c r="U87" s="62">
        <f t="shared" ref="U87:W87" si="105">IF(COUNT(R87)=1,ROUND(R87*96.48538,0),"")</f>
        <v>716</v>
      </c>
      <c r="V87" s="62">
        <f t="shared" si="105"/>
        <v>1450</v>
      </c>
      <c r="W87" s="62">
        <f t="shared" si="105"/>
        <v>3082</v>
      </c>
      <c r="X87" s="63">
        <v>0.36</v>
      </c>
      <c r="Y87" s="62">
        <f t="shared" si="2"/>
        <v>35</v>
      </c>
      <c r="Z87" s="64" t="s">
        <v>932</v>
      </c>
      <c r="AA87" s="64" t="s">
        <v>932</v>
      </c>
      <c r="AB87" t="str">
        <f t="shared" si="104"/>
        <v>[Xe] 6s2 4f14 5d10 6p2</v>
      </c>
      <c r="AC87" t="str">
        <f t="shared" si="65"/>
        <v>[Xe] 6s2 4f14 5d10 6p2</v>
      </c>
      <c r="AD87" s="57">
        <v>1.81</v>
      </c>
      <c r="AE87" s="57">
        <v>1.19</v>
      </c>
      <c r="AF87" s="57">
        <v>1.47</v>
      </c>
      <c r="AG87" s="32"/>
      <c r="AH87" s="32"/>
      <c r="AI87" s="32">
        <v>146</v>
      </c>
      <c r="AJ87" s="32"/>
      <c r="AK87" s="32">
        <v>133</v>
      </c>
      <c r="AL87" s="32"/>
      <c r="AM87" s="57">
        <v>18.170000000000002</v>
      </c>
      <c r="AN87" s="57" t="s">
        <v>390</v>
      </c>
      <c r="AO87" s="57" t="s">
        <v>1424</v>
      </c>
      <c r="AP87" s="57">
        <v>4.8099999999999997E-2</v>
      </c>
      <c r="AQ87" s="57">
        <v>0.13</v>
      </c>
      <c r="AR87" s="57">
        <v>4.7990000000000004</v>
      </c>
      <c r="AS87" s="57">
        <v>177.7</v>
      </c>
      <c r="AT87" s="57">
        <v>35.299999999999997</v>
      </c>
      <c r="AU87">
        <v>0.14000000000000001</v>
      </c>
      <c r="AV87">
        <v>3.0000000000000001E-5</v>
      </c>
      <c r="AW87">
        <v>1.7000000000000001E-4</v>
      </c>
      <c r="AX87" s="34"/>
      <c r="AY87" s="32" t="s">
        <v>1425</v>
      </c>
      <c r="AZ87" s="32" t="s">
        <v>574</v>
      </c>
      <c r="BA87" s="32" t="s">
        <v>400</v>
      </c>
      <c r="BB87" s="32" t="s">
        <v>392</v>
      </c>
      <c r="BC87" s="32">
        <v>1.5</v>
      </c>
      <c r="BD87" s="32" t="s">
        <v>1426</v>
      </c>
      <c r="BE87" s="32" t="s">
        <v>1427</v>
      </c>
      <c r="BF87" s="32" t="s">
        <v>245</v>
      </c>
      <c r="BG87" s="32" t="s">
        <v>245</v>
      </c>
      <c r="BH87" s="32" t="s">
        <v>1428</v>
      </c>
      <c r="BI87" s="32"/>
      <c r="BJ87" s="32" t="s">
        <v>1429</v>
      </c>
      <c r="BK87" s="32" t="s">
        <v>1430</v>
      </c>
      <c r="BL87" s="32" t="s">
        <v>1431</v>
      </c>
      <c r="BM87" s="32">
        <v>6.8</v>
      </c>
      <c r="BN87" s="32">
        <v>196</v>
      </c>
      <c r="BO87" s="32"/>
      <c r="BP87" s="65">
        <v>0.49831055378960049</v>
      </c>
      <c r="BQ87" s="32">
        <v>1.1000000000000001</v>
      </c>
      <c r="BR87" s="32">
        <v>1.5</v>
      </c>
      <c r="BS87" s="32">
        <v>7.6999999999999999E-2</v>
      </c>
      <c r="BT87" s="32"/>
      <c r="BU87" s="32" t="s">
        <v>262</v>
      </c>
    </row>
    <row r="88" spans="1:73" ht="12.75" customHeight="1" x14ac:dyDescent="0.2">
      <c r="A88" s="40">
        <v>83</v>
      </c>
      <c r="B88" s="40" t="s">
        <v>1432</v>
      </c>
      <c r="C88" s="40">
        <v>15</v>
      </c>
      <c r="D88" s="40" t="s">
        <v>339</v>
      </c>
      <c r="E88" s="40">
        <v>6</v>
      </c>
      <c r="F88" s="40" t="s">
        <v>1433</v>
      </c>
      <c r="G88" s="40" t="s">
        <v>1434</v>
      </c>
      <c r="H88" s="40" t="s">
        <v>1433</v>
      </c>
      <c r="I88" s="40" t="s">
        <v>1435</v>
      </c>
      <c r="J88" s="40" t="s">
        <v>1435</v>
      </c>
      <c r="K88" s="62" t="str">
        <f t="shared" si="82"/>
        <v>209.0</v>
      </c>
      <c r="L88" s="62">
        <v>208.9804</v>
      </c>
      <c r="M88" s="62">
        <v>271</v>
      </c>
      <c r="N88" s="62">
        <v>1560</v>
      </c>
      <c r="O88" s="31" t="s">
        <v>132</v>
      </c>
      <c r="P88" s="62">
        <v>9.75</v>
      </c>
      <c r="Q88">
        <v>2.02</v>
      </c>
      <c r="R88">
        <v>7.2889999999999997</v>
      </c>
      <c r="S88">
        <v>16.687000000000001</v>
      </c>
      <c r="T88">
        <v>25.559000000000001</v>
      </c>
      <c r="U88" s="62">
        <f t="shared" ref="U88:W88" si="106">IF(COUNT(R88)=1,ROUND(R88*96.48538,0),"")</f>
        <v>703</v>
      </c>
      <c r="V88" s="62">
        <f t="shared" si="106"/>
        <v>1610</v>
      </c>
      <c r="W88" s="62">
        <f t="shared" si="106"/>
        <v>2466</v>
      </c>
      <c r="X88" s="63">
        <v>0.95</v>
      </c>
      <c r="Y88" s="62">
        <f t="shared" si="2"/>
        <v>92</v>
      </c>
      <c r="Z88" s="64" t="s">
        <v>1004</v>
      </c>
      <c r="AA88" s="64" t="s">
        <v>1004</v>
      </c>
      <c r="AB88" t="str">
        <f t="shared" si="104"/>
        <v>[Xe] 6s2 4f14 5d10 6p3</v>
      </c>
      <c r="AC88" t="str">
        <f t="shared" si="65"/>
        <v>[Xe] 6s2 4f14 5d10 6p3</v>
      </c>
      <c r="AD88" s="57">
        <v>1.63</v>
      </c>
      <c r="AE88" s="57">
        <v>1.03</v>
      </c>
      <c r="AF88" s="57">
        <v>1.46</v>
      </c>
      <c r="AG88" s="32"/>
      <c r="AH88" s="32"/>
      <c r="AI88" s="32">
        <v>150</v>
      </c>
      <c r="AJ88" s="32"/>
      <c r="AK88" s="32"/>
      <c r="AL88" s="32">
        <v>117</v>
      </c>
      <c r="AM88" s="57">
        <v>21.3</v>
      </c>
      <c r="AN88" s="57" t="s">
        <v>308</v>
      </c>
      <c r="AO88" s="57" t="s">
        <v>1436</v>
      </c>
      <c r="AP88" s="57">
        <v>8.6700000000000006E-3</v>
      </c>
      <c r="AQ88" s="57">
        <v>0.12</v>
      </c>
      <c r="AR88" s="57">
        <v>11.3</v>
      </c>
      <c r="AS88" s="57">
        <v>104.8</v>
      </c>
      <c r="AT88" s="57">
        <v>7.87</v>
      </c>
      <c r="AU88">
        <v>8.5000000000000006E-3</v>
      </c>
      <c r="AV88">
        <v>2.0000000000000002E-5</v>
      </c>
      <c r="AX88" s="34"/>
      <c r="AY88" s="32" t="s">
        <v>1437</v>
      </c>
      <c r="AZ88" s="32" t="s">
        <v>465</v>
      </c>
      <c r="BA88" s="32" t="s">
        <v>700</v>
      </c>
      <c r="BB88" s="32" t="s">
        <v>308</v>
      </c>
      <c r="BC88" s="32">
        <v>2.5</v>
      </c>
      <c r="BD88" s="32" t="s">
        <v>1438</v>
      </c>
      <c r="BE88" s="32" t="s">
        <v>1439</v>
      </c>
      <c r="BF88" s="32" t="s">
        <v>245</v>
      </c>
      <c r="BG88" s="32" t="s">
        <v>245</v>
      </c>
      <c r="BH88" s="32" t="s">
        <v>1440</v>
      </c>
      <c r="BI88" s="32"/>
      <c r="BJ88" s="32" t="s">
        <v>1441</v>
      </c>
      <c r="BK88" s="32" t="s">
        <v>1442</v>
      </c>
      <c r="BL88" s="32" t="s">
        <v>1443</v>
      </c>
      <c r="BM88" s="32">
        <v>7.4</v>
      </c>
      <c r="BN88" s="32">
        <v>207</v>
      </c>
      <c r="BO88" s="32">
        <v>1600</v>
      </c>
      <c r="BP88" s="65">
        <v>-0.84163750790475034</v>
      </c>
      <c r="BQ88" s="32">
        <v>-0.8</v>
      </c>
      <c r="BR88" s="32">
        <v>11</v>
      </c>
      <c r="BS88" s="32"/>
      <c r="BT88" s="32"/>
      <c r="BU88" s="32"/>
    </row>
    <row r="89" spans="1:73" ht="12.75" customHeight="1" x14ac:dyDescent="0.2">
      <c r="A89" s="40">
        <v>84</v>
      </c>
      <c r="B89" s="40" t="s">
        <v>1444</v>
      </c>
      <c r="C89" s="40">
        <v>16</v>
      </c>
      <c r="D89" s="40" t="s">
        <v>354</v>
      </c>
      <c r="E89" s="40">
        <v>6</v>
      </c>
      <c r="F89" s="40" t="s">
        <v>1445</v>
      </c>
      <c r="G89" s="40" t="s">
        <v>1446</v>
      </c>
      <c r="H89" s="40" t="s">
        <v>1445</v>
      </c>
      <c r="I89" s="40" t="s">
        <v>1447</v>
      </c>
      <c r="J89" s="40" t="s">
        <v>1447</v>
      </c>
      <c r="K89" s="62" t="str">
        <f t="shared" ref="K89:K94" si="107">TEXT(ROUND(L89,1),"0")</f>
        <v>209</v>
      </c>
      <c r="L89" s="62">
        <v>209</v>
      </c>
      <c r="M89" s="62">
        <v>254</v>
      </c>
      <c r="N89" s="62">
        <v>962</v>
      </c>
      <c r="O89" s="31" t="s">
        <v>132</v>
      </c>
      <c r="P89" s="62">
        <v>9.32</v>
      </c>
      <c r="Q89">
        <v>2</v>
      </c>
      <c r="R89">
        <v>8.4167000000000005</v>
      </c>
      <c r="U89" s="62">
        <f t="shared" ref="U89:W89" si="108">IF(COUNT(R89)=1,ROUND(R89*96.48538,0),"")</f>
        <v>812</v>
      </c>
      <c r="V89" s="62" t="str">
        <f t="shared" si="108"/>
        <v/>
      </c>
      <c r="W89" s="62" t="str">
        <f t="shared" si="108"/>
        <v/>
      </c>
      <c r="X89" s="63">
        <v>1.9</v>
      </c>
      <c r="Y89" s="62">
        <f t="shared" si="2"/>
        <v>183</v>
      </c>
      <c r="Z89" s="64" t="s">
        <v>730</v>
      </c>
      <c r="AA89" s="64" t="s">
        <v>730</v>
      </c>
      <c r="AB89" t="str">
        <f t="shared" si="104"/>
        <v>[Xe] 6s2 4f14 5d10 6p4</v>
      </c>
      <c r="AC89" t="str">
        <f t="shared" si="65"/>
        <v>[Xe] 6s2 4f14 5d10 6p4</v>
      </c>
      <c r="AD89" s="57">
        <v>1.53</v>
      </c>
      <c r="AE89" s="57" t="s">
        <v>238</v>
      </c>
      <c r="AF89" s="57">
        <v>1.46</v>
      </c>
      <c r="AG89" s="32"/>
      <c r="AH89" s="32"/>
      <c r="AI89" s="32">
        <v>168</v>
      </c>
      <c r="AJ89" s="32"/>
      <c r="AK89" s="32"/>
      <c r="AL89" s="32"/>
      <c r="AM89" s="57">
        <v>22.23</v>
      </c>
      <c r="AN89" s="57" t="s">
        <v>463</v>
      </c>
      <c r="AO89" s="57" t="s">
        <v>1448</v>
      </c>
      <c r="AP89" s="57">
        <v>2.1899999999999999E-2</v>
      </c>
      <c r="AQ89" s="57">
        <v>0.12</v>
      </c>
      <c r="AR89" s="57" t="s">
        <v>238</v>
      </c>
      <c r="AS89" s="57" t="s">
        <v>238</v>
      </c>
      <c r="AT89" s="57">
        <v>20</v>
      </c>
      <c r="AU89">
        <v>2.0000000000000001E-10</v>
      </c>
      <c r="AV89">
        <v>1.4E-14</v>
      </c>
      <c r="AX89" s="34"/>
      <c r="AY89" s="32" t="s">
        <v>1449</v>
      </c>
      <c r="AZ89" s="32" t="s">
        <v>1450</v>
      </c>
      <c r="BA89" s="32" t="s">
        <v>1451</v>
      </c>
      <c r="BB89" s="32" t="s">
        <v>1452</v>
      </c>
      <c r="BC89" s="32"/>
      <c r="BD89" s="32" t="s">
        <v>1453</v>
      </c>
      <c r="BE89" s="32" t="s">
        <v>1454</v>
      </c>
      <c r="BF89" s="32" t="s">
        <v>245</v>
      </c>
      <c r="BG89" s="32" t="s">
        <v>1455</v>
      </c>
      <c r="BH89" s="32"/>
      <c r="BI89" s="32"/>
      <c r="BJ89" s="32"/>
      <c r="BK89" s="32" t="s">
        <v>1456</v>
      </c>
      <c r="BL89" s="32" t="s">
        <v>1457</v>
      </c>
      <c r="BM89" s="32">
        <v>6.8</v>
      </c>
      <c r="BN89" s="32">
        <v>144</v>
      </c>
      <c r="BO89" s="32">
        <v>1898</v>
      </c>
      <c r="BP89" s="32"/>
      <c r="BQ89" s="32">
        <v>-9.6999999999999993</v>
      </c>
      <c r="BR89" s="32"/>
      <c r="BS89" s="32"/>
      <c r="BT89" s="32"/>
      <c r="BU89" s="32"/>
    </row>
    <row r="90" spans="1:73" ht="12.75" customHeight="1" x14ac:dyDescent="0.2">
      <c r="A90" s="40">
        <v>85</v>
      </c>
      <c r="B90" s="40" t="s">
        <v>1458</v>
      </c>
      <c r="C90" s="40">
        <v>17</v>
      </c>
      <c r="D90" s="40" t="s">
        <v>367</v>
      </c>
      <c r="E90" s="40">
        <v>6</v>
      </c>
      <c r="F90" s="40" t="s">
        <v>1459</v>
      </c>
      <c r="G90" s="40" t="s">
        <v>1460</v>
      </c>
      <c r="H90" s="40" t="s">
        <v>1461</v>
      </c>
      <c r="I90" s="40" t="s">
        <v>1462</v>
      </c>
      <c r="J90" s="40" t="s">
        <v>1462</v>
      </c>
      <c r="K90" s="62" t="str">
        <f t="shared" si="107"/>
        <v>210</v>
      </c>
      <c r="L90" s="62">
        <v>210</v>
      </c>
      <c r="M90" s="62">
        <v>302</v>
      </c>
      <c r="N90" s="62">
        <v>337</v>
      </c>
      <c r="O90" s="31" t="s">
        <v>132</v>
      </c>
      <c r="P90" s="34"/>
      <c r="Q90">
        <v>2.2000000000000002</v>
      </c>
      <c r="R90">
        <v>9.5</v>
      </c>
      <c r="U90" s="62">
        <f t="shared" ref="U90:W90" si="109">IF(COUNT(R90)=1,ROUND(R90*96.48538,0),"")</f>
        <v>917</v>
      </c>
      <c r="V90" s="62" t="str">
        <f t="shared" si="109"/>
        <v/>
      </c>
      <c r="W90" s="62" t="str">
        <f t="shared" si="109"/>
        <v/>
      </c>
      <c r="X90" s="63">
        <v>2.8</v>
      </c>
      <c r="Y90" s="62">
        <f t="shared" si="2"/>
        <v>270</v>
      </c>
      <c r="Z90" s="64" t="s">
        <v>238</v>
      </c>
      <c r="AA90" s="64" t="s">
        <v>238</v>
      </c>
      <c r="AB90" t="str">
        <f t="shared" si="104"/>
        <v>[Xe] 6s2 4f14 5d10 6p5</v>
      </c>
      <c r="AC90" t="str">
        <f t="shared" si="65"/>
        <v>[Xe] 6s2 4f14 5d10 6p5</v>
      </c>
      <c r="AD90" s="57">
        <v>1.43</v>
      </c>
      <c r="AE90" s="57" t="s">
        <v>238</v>
      </c>
      <c r="AF90" s="57">
        <v>1.45</v>
      </c>
      <c r="AG90" s="32"/>
      <c r="AH90" s="32"/>
      <c r="AI90" s="32"/>
      <c r="AJ90" s="32"/>
      <c r="AK90" s="32"/>
      <c r="AL90" s="32"/>
      <c r="AM90" s="57" t="s">
        <v>238</v>
      </c>
      <c r="AN90" s="57" t="s">
        <v>238</v>
      </c>
      <c r="AO90" s="57" t="s">
        <v>1463</v>
      </c>
      <c r="AP90" s="57" t="s">
        <v>238</v>
      </c>
      <c r="AQ90" s="57" t="s">
        <v>238</v>
      </c>
      <c r="AR90" s="57" t="s">
        <v>238</v>
      </c>
      <c r="AS90" s="57" t="s">
        <v>238</v>
      </c>
      <c r="AT90" s="57">
        <v>1.7</v>
      </c>
      <c r="AX90" s="34"/>
      <c r="AY90" s="32" t="s">
        <v>1464</v>
      </c>
      <c r="AZ90" s="32"/>
      <c r="BA90" s="32" t="s">
        <v>1158</v>
      </c>
      <c r="BB90" s="32"/>
      <c r="BC90" s="32"/>
      <c r="BD90" s="32"/>
      <c r="BE90" s="32"/>
      <c r="BF90" s="32"/>
      <c r="BG90" s="32"/>
      <c r="BH90" s="32"/>
      <c r="BI90" s="32"/>
      <c r="BJ90" s="32" t="s">
        <v>1465</v>
      </c>
      <c r="BK90" s="32"/>
      <c r="BL90" s="32"/>
      <c r="BM90" s="32">
        <v>6</v>
      </c>
      <c r="BN90" s="32">
        <v>92</v>
      </c>
      <c r="BO90" s="32">
        <v>1940</v>
      </c>
      <c r="BP90" s="32"/>
      <c r="BQ90" s="32"/>
      <c r="BR90" s="32"/>
      <c r="BS90" s="32"/>
      <c r="BT90" s="32"/>
      <c r="BU90" s="32"/>
    </row>
    <row r="91" spans="1:73" ht="12.75" customHeight="1" x14ac:dyDescent="0.2">
      <c r="A91" s="40">
        <v>86</v>
      </c>
      <c r="B91" s="40" t="s">
        <v>1466</v>
      </c>
      <c r="C91" s="40">
        <v>18</v>
      </c>
      <c r="D91" s="40" t="s">
        <v>250</v>
      </c>
      <c r="E91" s="40">
        <v>6</v>
      </c>
      <c r="F91" s="40" t="s">
        <v>1467</v>
      </c>
      <c r="G91" s="40" t="s">
        <v>1468</v>
      </c>
      <c r="H91" s="40" t="s">
        <v>1467</v>
      </c>
      <c r="I91" s="40" t="s">
        <v>1469</v>
      </c>
      <c r="J91" s="40" t="s">
        <v>1467</v>
      </c>
      <c r="K91" s="62" t="str">
        <f t="shared" si="107"/>
        <v>222</v>
      </c>
      <c r="L91" s="62">
        <v>222</v>
      </c>
      <c r="M91" s="62">
        <v>-71</v>
      </c>
      <c r="N91" s="62">
        <v>-61.8</v>
      </c>
      <c r="O91" s="31" t="s">
        <v>233</v>
      </c>
      <c r="P91" s="62">
        <v>9.7300000000000008E-3</v>
      </c>
      <c r="R91">
        <v>10.7485</v>
      </c>
      <c r="U91" s="62">
        <f t="shared" ref="U91:W91" si="110">IF(COUNT(R91)=1,ROUND(R91*96.48538,0),"")</f>
        <v>1037</v>
      </c>
      <c r="V91" s="62" t="str">
        <f t="shared" si="110"/>
        <v/>
      </c>
      <c r="W91" s="62" t="str">
        <f t="shared" si="110"/>
        <v/>
      </c>
      <c r="X91" s="63" t="s">
        <v>256</v>
      </c>
      <c r="Y91" s="63" t="str">
        <f t="shared" si="2"/>
        <v>&lt;0</v>
      </c>
      <c r="Z91" s="64" t="s">
        <v>257</v>
      </c>
      <c r="AA91" s="64"/>
      <c r="AB91" t="str">
        <f t="shared" si="104"/>
        <v>[Xe] 6s2 4f14 5d10 6p6</v>
      </c>
      <c r="AC91" t="str">
        <f t="shared" si="65"/>
        <v>[Xe] 6s2 4f14 5d10 6p6</v>
      </c>
      <c r="AD91" s="57">
        <v>1.34</v>
      </c>
      <c r="AE91" s="57" t="s">
        <v>238</v>
      </c>
      <c r="AF91" s="57" t="s">
        <v>238</v>
      </c>
      <c r="AG91" s="32"/>
      <c r="AH91" s="32"/>
      <c r="AI91" s="32"/>
      <c r="AJ91" s="32"/>
      <c r="AK91" s="32"/>
      <c r="AL91" s="32"/>
      <c r="AM91" s="57">
        <v>50.5</v>
      </c>
      <c r="AN91" s="57" t="s">
        <v>390</v>
      </c>
      <c r="AO91" s="57" t="s">
        <v>1470</v>
      </c>
      <c r="AP91" s="57" t="s">
        <v>238</v>
      </c>
      <c r="AQ91" s="57">
        <v>0.09</v>
      </c>
      <c r="AR91" s="57">
        <v>2.89</v>
      </c>
      <c r="AS91" s="57">
        <v>16.399999999999999</v>
      </c>
      <c r="AT91" s="57">
        <v>3.64E-3</v>
      </c>
      <c r="AU91">
        <v>4.0000000000000001E-13</v>
      </c>
      <c r="AV91">
        <v>5.9999999999999999E-16</v>
      </c>
      <c r="AX91" s="34"/>
      <c r="AY91" s="32" t="s">
        <v>1471</v>
      </c>
      <c r="AZ91" s="32" t="s">
        <v>240</v>
      </c>
      <c r="BA91" s="32" t="s">
        <v>1472</v>
      </c>
      <c r="BB91" s="32"/>
      <c r="BC91" s="32"/>
      <c r="BD91" s="32" t="s">
        <v>1473</v>
      </c>
      <c r="BE91" s="32" t="s">
        <v>245</v>
      </c>
      <c r="BF91" s="32" t="s">
        <v>245</v>
      </c>
      <c r="BG91" s="32" t="s">
        <v>245</v>
      </c>
      <c r="BH91" s="32" t="s">
        <v>245</v>
      </c>
      <c r="BI91" s="32" t="s">
        <v>245</v>
      </c>
      <c r="BJ91" s="32"/>
      <c r="BK91" s="32"/>
      <c r="BL91" s="32"/>
      <c r="BM91" s="32">
        <v>5.3</v>
      </c>
      <c r="BN91" s="32">
        <v>0</v>
      </c>
      <c r="BO91" s="32">
        <v>1900</v>
      </c>
      <c r="BP91" s="32"/>
      <c r="BQ91" s="32">
        <v>-12.4</v>
      </c>
      <c r="BR91" s="32"/>
      <c r="BS91" s="32"/>
      <c r="BT91" s="32"/>
      <c r="BU91" s="32"/>
    </row>
    <row r="92" spans="1:73" ht="12.75" customHeight="1" x14ac:dyDescent="0.2">
      <c r="A92" s="40">
        <v>87</v>
      </c>
      <c r="B92" s="40" t="s">
        <v>1474</v>
      </c>
      <c r="C92" s="40">
        <v>1</v>
      </c>
      <c r="D92" s="40" t="s">
        <v>227</v>
      </c>
      <c r="E92" s="40">
        <v>7</v>
      </c>
      <c r="F92" s="40" t="s">
        <v>1475</v>
      </c>
      <c r="G92" s="40" t="s">
        <v>1476</v>
      </c>
      <c r="H92" s="40" t="s">
        <v>1475</v>
      </c>
      <c r="I92" s="40" t="s">
        <v>1477</v>
      </c>
      <c r="J92" s="40" t="s">
        <v>1477</v>
      </c>
      <c r="K92" s="62" t="str">
        <f t="shared" si="107"/>
        <v>223</v>
      </c>
      <c r="L92" s="62">
        <v>223</v>
      </c>
      <c r="M92" s="62">
        <v>27</v>
      </c>
      <c r="N92" s="62">
        <v>677</v>
      </c>
      <c r="O92" s="31" t="s">
        <v>132</v>
      </c>
      <c r="P92" s="34"/>
      <c r="Q92">
        <v>0.7</v>
      </c>
      <c r="R92" s="62">
        <v>3.94</v>
      </c>
      <c r="U92" s="62">
        <f t="shared" ref="U92:W92" si="111">IF(COUNT(R92)=1,ROUND(R92*96.48538,0),"")</f>
        <v>380</v>
      </c>
      <c r="V92" s="62" t="str">
        <f t="shared" si="111"/>
        <v/>
      </c>
      <c r="W92" s="62" t="str">
        <f t="shared" si="111"/>
        <v/>
      </c>
      <c r="X92" s="63">
        <v>0.46</v>
      </c>
      <c r="Y92" s="62">
        <f t="shared" si="2"/>
        <v>44</v>
      </c>
      <c r="Z92" s="64" t="s">
        <v>267</v>
      </c>
      <c r="AA92" s="64" t="s">
        <v>267</v>
      </c>
      <c r="AB92" t="str">
        <f t="shared" ref="AB92:AB93" si="112">CONCATENATE("[",B$91,"] ",E92,"s",MIN(A92-A$91,2))</f>
        <v>[Rn] 7s1</v>
      </c>
      <c r="AC92" t="str">
        <f t="shared" si="65"/>
        <v>[Rn] 7s1</v>
      </c>
      <c r="AD92" s="57" t="s">
        <v>238</v>
      </c>
      <c r="AE92" s="57" t="s">
        <v>238</v>
      </c>
      <c r="AF92" s="57" t="s">
        <v>238</v>
      </c>
      <c r="AG92" s="32"/>
      <c r="AH92" s="32"/>
      <c r="AI92" s="32"/>
      <c r="AJ92" s="32">
        <v>194</v>
      </c>
      <c r="AK92" s="32"/>
      <c r="AL92" s="32"/>
      <c r="AM92" s="57" t="s">
        <v>238</v>
      </c>
      <c r="AN92" s="57" t="s">
        <v>268</v>
      </c>
      <c r="AO92" s="57" t="s">
        <v>1478</v>
      </c>
      <c r="AP92" s="57">
        <v>0.03</v>
      </c>
      <c r="AQ92" s="57" t="s">
        <v>238</v>
      </c>
      <c r="AR92" s="57" t="s">
        <v>238</v>
      </c>
      <c r="AS92" s="57" t="s">
        <v>238</v>
      </c>
      <c r="AT92" s="57">
        <v>15</v>
      </c>
      <c r="AX92" s="34"/>
      <c r="AY92" s="32" t="s">
        <v>1479</v>
      </c>
      <c r="AZ92" s="32"/>
      <c r="BA92" s="32" t="s">
        <v>1158</v>
      </c>
      <c r="BB92" s="32"/>
      <c r="BC92" s="32"/>
      <c r="BD92" s="32"/>
      <c r="BE92" s="32"/>
      <c r="BF92" s="32" t="s">
        <v>1480</v>
      </c>
      <c r="BG92" s="32" t="s">
        <v>1481</v>
      </c>
      <c r="BH92" s="32"/>
      <c r="BI92" s="32" t="s">
        <v>1480</v>
      </c>
      <c r="BJ92" s="32"/>
      <c r="BK92" s="32"/>
      <c r="BL92" s="32"/>
      <c r="BM92" s="32">
        <v>48.7</v>
      </c>
      <c r="BN92" s="32">
        <v>73</v>
      </c>
      <c r="BO92" s="32">
        <v>1939</v>
      </c>
      <c r="BP92" s="32"/>
      <c r="BQ92" s="32"/>
      <c r="BR92" s="32"/>
      <c r="BS92" s="32"/>
      <c r="BT92" s="32"/>
      <c r="BU92" s="32"/>
    </row>
    <row r="93" spans="1:73" ht="12.75" customHeight="1" x14ac:dyDescent="0.2">
      <c r="A93" s="40">
        <v>88</v>
      </c>
      <c r="B93" s="40" t="s">
        <v>1482</v>
      </c>
      <c r="C93" s="40">
        <v>2</v>
      </c>
      <c r="D93" s="40" t="s">
        <v>283</v>
      </c>
      <c r="E93" s="40">
        <v>7</v>
      </c>
      <c r="F93" s="40" t="s">
        <v>1483</v>
      </c>
      <c r="G93" s="40" t="s">
        <v>1484</v>
      </c>
      <c r="H93" s="40" t="s">
        <v>1483</v>
      </c>
      <c r="I93" s="40" t="s">
        <v>1485</v>
      </c>
      <c r="J93" s="40" t="s">
        <v>1485</v>
      </c>
      <c r="K93" s="62" t="str">
        <f t="shared" si="107"/>
        <v>226</v>
      </c>
      <c r="L93" s="62">
        <v>226</v>
      </c>
      <c r="M93" s="62">
        <v>700</v>
      </c>
      <c r="N93" s="62">
        <v>1140</v>
      </c>
      <c r="O93" s="31" t="s">
        <v>132</v>
      </c>
      <c r="P93" s="62">
        <v>5</v>
      </c>
      <c r="Q93">
        <v>0.9</v>
      </c>
      <c r="R93">
        <v>5.2789000000000001</v>
      </c>
      <c r="S93">
        <v>10.148</v>
      </c>
      <c r="U93" s="62">
        <f t="shared" ref="U93:W93" si="113">IF(COUNT(R93)=1,ROUND(R93*96.48538,0),"")</f>
        <v>509</v>
      </c>
      <c r="V93" s="62">
        <f t="shared" si="113"/>
        <v>979</v>
      </c>
      <c r="W93" s="62" t="str">
        <f t="shared" si="113"/>
        <v/>
      </c>
      <c r="X93" s="63"/>
      <c r="Y93" s="62" t="str">
        <f t="shared" si="2"/>
        <v/>
      </c>
      <c r="Z93" s="64" t="s">
        <v>289</v>
      </c>
      <c r="AA93" s="64" t="s">
        <v>289</v>
      </c>
      <c r="AB93" t="str">
        <f t="shared" si="112"/>
        <v>[Rn] 7s2</v>
      </c>
      <c r="AC93" t="str">
        <f t="shared" si="65"/>
        <v>[Rn] 7s2</v>
      </c>
      <c r="AD93" s="57" t="s">
        <v>238</v>
      </c>
      <c r="AE93" s="57">
        <v>1.62</v>
      </c>
      <c r="AF93" s="57" t="s">
        <v>238</v>
      </c>
      <c r="AG93" s="32"/>
      <c r="AH93" s="32"/>
      <c r="AI93" s="32"/>
      <c r="AJ93" s="32"/>
      <c r="AK93" s="32">
        <v>162</v>
      </c>
      <c r="AL93" s="32"/>
      <c r="AM93" s="57">
        <v>45.2</v>
      </c>
      <c r="AN93" s="57" t="s">
        <v>268</v>
      </c>
      <c r="AO93" s="57" t="s">
        <v>1486</v>
      </c>
      <c r="AP93" s="57" t="s">
        <v>238</v>
      </c>
      <c r="AQ93" s="57">
        <v>0.12</v>
      </c>
      <c r="AR93" s="57" t="s">
        <v>238</v>
      </c>
      <c r="AS93" s="57" t="s">
        <v>238</v>
      </c>
      <c r="AT93" s="57">
        <v>18.600000000000001</v>
      </c>
      <c r="AU93">
        <v>8.9999999999999996E-7</v>
      </c>
      <c r="AV93">
        <v>8.9000000000000003E-11</v>
      </c>
      <c r="AX93" s="34"/>
      <c r="AY93" s="32" t="s">
        <v>1487</v>
      </c>
      <c r="AZ93" s="32" t="s">
        <v>465</v>
      </c>
      <c r="BA93" s="32" t="s">
        <v>1488</v>
      </c>
      <c r="BB93" s="32" t="s">
        <v>273</v>
      </c>
      <c r="BC93" s="32"/>
      <c r="BD93" s="32" t="s">
        <v>1489</v>
      </c>
      <c r="BE93" s="32" t="s">
        <v>1490</v>
      </c>
      <c r="BF93" s="32"/>
      <c r="BG93" s="32"/>
      <c r="BH93" s="32"/>
      <c r="BI93" s="32"/>
      <c r="BJ93" s="32"/>
      <c r="BK93" s="32"/>
      <c r="BL93" s="32" t="s">
        <v>1491</v>
      </c>
      <c r="BM93" s="32">
        <v>38.299999999999997</v>
      </c>
      <c r="BN93" s="32">
        <v>159</v>
      </c>
      <c r="BO93" s="32">
        <v>1898</v>
      </c>
      <c r="BP93" s="32"/>
      <c r="BQ93" s="32">
        <v>-6</v>
      </c>
      <c r="BR93" s="32"/>
      <c r="BS93" s="32"/>
      <c r="BT93" s="32"/>
      <c r="BU93" s="32"/>
    </row>
    <row r="94" spans="1:73" ht="12.75" customHeight="1" x14ac:dyDescent="0.2">
      <c r="A94" s="40">
        <v>89</v>
      </c>
      <c r="B94" s="40" t="s">
        <v>1492</v>
      </c>
      <c r="C94" s="40" t="s">
        <v>1493</v>
      </c>
      <c r="D94" s="40" t="s">
        <v>550</v>
      </c>
      <c r="E94" s="40">
        <v>7</v>
      </c>
      <c r="F94" s="40" t="s">
        <v>1494</v>
      </c>
      <c r="G94" s="40" t="s">
        <v>1495</v>
      </c>
      <c r="H94" s="40" t="s">
        <v>1494</v>
      </c>
      <c r="I94" s="40" t="s">
        <v>1496</v>
      </c>
      <c r="J94" s="40" t="s">
        <v>1497</v>
      </c>
      <c r="K94" s="62" t="str">
        <f t="shared" si="107"/>
        <v>227</v>
      </c>
      <c r="L94" s="62">
        <v>227</v>
      </c>
      <c r="M94" s="62">
        <v>1050</v>
      </c>
      <c r="N94" s="62">
        <v>3200</v>
      </c>
      <c r="O94" s="31" t="s">
        <v>132</v>
      </c>
      <c r="P94" s="62">
        <v>10.1</v>
      </c>
      <c r="Q94">
        <v>1.1000000000000001</v>
      </c>
      <c r="R94">
        <v>5.17</v>
      </c>
      <c r="S94">
        <v>12.125999999999999</v>
      </c>
      <c r="U94" s="62">
        <f t="shared" ref="U94:W94" si="114">IF(COUNT(R94)=1,ROUND(R94*96.48538,0),"")</f>
        <v>499</v>
      </c>
      <c r="V94" s="62">
        <f t="shared" si="114"/>
        <v>1170</v>
      </c>
      <c r="W94" s="62" t="str">
        <f t="shared" si="114"/>
        <v/>
      </c>
      <c r="X94" s="63"/>
      <c r="Y94" s="62" t="str">
        <f t="shared" si="2"/>
        <v/>
      </c>
      <c r="Z94" s="64" t="s">
        <v>307</v>
      </c>
      <c r="AA94" s="64" t="s">
        <v>307</v>
      </c>
      <c r="AB94" t="str">
        <f t="shared" ref="AB94:AB107" si="115">CONCATENATE("[",B$91,"] ",E94,"s",MIN(A94-A$91,2)," ",E94-2,"f",MIN(A94-A$93,14))</f>
        <v>[Rn] 7s2 5f1</v>
      </c>
      <c r="AC94" t="str">
        <f t="shared" si="65"/>
        <v>[Rn] 7s2 5f1</v>
      </c>
      <c r="AD94" s="57" t="s">
        <v>238</v>
      </c>
      <c r="AE94" s="57" t="s">
        <v>238</v>
      </c>
      <c r="AF94" s="57" t="s">
        <v>238</v>
      </c>
      <c r="AG94" s="32"/>
      <c r="AH94" s="32"/>
      <c r="AI94" s="32"/>
      <c r="AJ94" s="32"/>
      <c r="AK94" s="32"/>
      <c r="AL94" s="32">
        <v>126</v>
      </c>
      <c r="AM94" s="57">
        <v>22.54</v>
      </c>
      <c r="AN94" s="57" t="s">
        <v>390</v>
      </c>
      <c r="AO94" s="57" t="s">
        <v>1498</v>
      </c>
      <c r="AP94" s="57" t="s">
        <v>238</v>
      </c>
      <c r="AQ94" s="57" t="s">
        <v>238</v>
      </c>
      <c r="AR94" s="57" t="s">
        <v>238</v>
      </c>
      <c r="AS94" s="57" t="s">
        <v>238</v>
      </c>
      <c r="AT94" s="57">
        <v>12</v>
      </c>
      <c r="AU94">
        <v>5.4999999999999996E-10</v>
      </c>
      <c r="AX94" s="34"/>
      <c r="AY94" s="32" t="s">
        <v>1479</v>
      </c>
      <c r="AZ94" s="32" t="s">
        <v>526</v>
      </c>
      <c r="BA94" s="32" t="s">
        <v>1158</v>
      </c>
      <c r="BB94" s="32" t="s">
        <v>392</v>
      </c>
      <c r="BC94" s="32"/>
      <c r="BD94" s="32" t="s">
        <v>1453</v>
      </c>
      <c r="BE94" s="32" t="s">
        <v>1499</v>
      </c>
      <c r="BF94" s="32" t="s">
        <v>1500</v>
      </c>
      <c r="BG94" s="32" t="s">
        <v>1501</v>
      </c>
      <c r="BH94" s="32" t="s">
        <v>1502</v>
      </c>
      <c r="BI94" s="32"/>
      <c r="BJ94" s="32" t="s">
        <v>1503</v>
      </c>
      <c r="BK94" s="32" t="s">
        <v>1504</v>
      </c>
      <c r="BL94" s="32" t="s">
        <v>1505</v>
      </c>
      <c r="BM94" s="32">
        <v>32.1</v>
      </c>
      <c r="BN94" s="32">
        <v>385</v>
      </c>
      <c r="BO94" s="32">
        <v>1899</v>
      </c>
      <c r="BP94" s="32"/>
      <c r="BQ94" s="32">
        <v>-9.3000000000000007</v>
      </c>
      <c r="BR94" s="32"/>
      <c r="BS94" s="32"/>
      <c r="BT94" s="32"/>
      <c r="BU94" s="32"/>
    </row>
    <row r="95" spans="1:73" ht="12.75" customHeight="1" x14ac:dyDescent="0.2">
      <c r="A95" s="40">
        <v>90</v>
      </c>
      <c r="B95" s="40" t="s">
        <v>1506</v>
      </c>
      <c r="C95" s="40" t="s">
        <v>1493</v>
      </c>
      <c r="D95" s="40" t="s">
        <v>1493</v>
      </c>
      <c r="E95" s="40">
        <v>7</v>
      </c>
      <c r="F95" s="40" t="s">
        <v>1507</v>
      </c>
      <c r="G95" s="40" t="s">
        <v>1508</v>
      </c>
      <c r="H95" s="40" t="s">
        <v>1507</v>
      </c>
      <c r="I95" s="40" t="s">
        <v>1509</v>
      </c>
      <c r="J95" s="40" t="s">
        <v>1509</v>
      </c>
      <c r="K95" s="62" t="str">
        <f t="shared" ref="K95:K97" si="116">TEXT(ROUND(L95,1),"0.0")</f>
        <v>232.0</v>
      </c>
      <c r="L95" s="62">
        <v>232.0377</v>
      </c>
      <c r="M95" s="62">
        <v>1750</v>
      </c>
      <c r="N95" s="62">
        <v>4790</v>
      </c>
      <c r="O95" s="31" t="s">
        <v>132</v>
      </c>
      <c r="P95" s="62">
        <v>11.7</v>
      </c>
      <c r="Q95">
        <v>1.3</v>
      </c>
      <c r="R95">
        <v>6.08</v>
      </c>
      <c r="S95">
        <v>11.504</v>
      </c>
      <c r="T95">
        <v>20.003</v>
      </c>
      <c r="U95" s="62">
        <f t="shared" ref="U95:W95" si="117">IF(COUNT(R95)=1,ROUND(R95*96.48538,0),"")</f>
        <v>587</v>
      </c>
      <c r="V95" s="62">
        <f t="shared" si="117"/>
        <v>1110</v>
      </c>
      <c r="W95" s="62">
        <f t="shared" si="117"/>
        <v>1930</v>
      </c>
      <c r="X95" s="63"/>
      <c r="Y95" s="62" t="str">
        <f t="shared" si="2"/>
        <v/>
      </c>
      <c r="Z95" s="64" t="s">
        <v>849</v>
      </c>
      <c r="AA95" s="64" t="s">
        <v>849</v>
      </c>
      <c r="AB95" t="str">
        <f t="shared" si="115"/>
        <v>[Rn] 7s2 5f2</v>
      </c>
      <c r="AC95" t="str">
        <f t="shared" si="65"/>
        <v>[Rn] 7s2 5f2</v>
      </c>
      <c r="AD95" s="57" t="s">
        <v>238</v>
      </c>
      <c r="AE95" s="57">
        <v>1.05</v>
      </c>
      <c r="AF95" s="57">
        <v>1.65</v>
      </c>
      <c r="AG95" s="32"/>
      <c r="AH95" s="32"/>
      <c r="AI95" s="32">
        <v>179</v>
      </c>
      <c r="AJ95" s="32"/>
      <c r="AK95" s="32"/>
      <c r="AL95" s="32"/>
      <c r="AM95" s="57">
        <v>19.899999999999999</v>
      </c>
      <c r="AN95" s="57" t="s">
        <v>390</v>
      </c>
      <c r="AO95" s="57" t="s">
        <v>1510</v>
      </c>
      <c r="AP95" s="57">
        <v>6.5299999999999997E-2</v>
      </c>
      <c r="AQ95" s="57">
        <v>0.12</v>
      </c>
      <c r="AR95" s="57">
        <v>16.100000000000001</v>
      </c>
      <c r="AS95" s="57">
        <v>514.4</v>
      </c>
      <c r="AT95" s="57">
        <v>54</v>
      </c>
      <c r="AU95">
        <v>9.6</v>
      </c>
      <c r="AV95">
        <v>9.9999999999999995E-7</v>
      </c>
      <c r="AX95" s="34"/>
      <c r="AY95" s="32" t="s">
        <v>1511</v>
      </c>
      <c r="AZ95" s="32" t="s">
        <v>465</v>
      </c>
      <c r="BA95" s="32" t="s">
        <v>1158</v>
      </c>
      <c r="BB95" s="32" t="s">
        <v>392</v>
      </c>
      <c r="BC95" s="32"/>
      <c r="BD95" s="32" t="s">
        <v>1512</v>
      </c>
      <c r="BE95" s="32" t="s">
        <v>1513</v>
      </c>
      <c r="BF95" s="32" t="s">
        <v>245</v>
      </c>
      <c r="BG95" s="32" t="s">
        <v>592</v>
      </c>
      <c r="BH95" s="32" t="s">
        <v>437</v>
      </c>
      <c r="BI95" s="32" t="s">
        <v>245</v>
      </c>
      <c r="BJ95" s="32" t="s">
        <v>1514</v>
      </c>
      <c r="BK95" s="32" t="s">
        <v>1515</v>
      </c>
      <c r="BL95" s="32" t="s">
        <v>1516</v>
      </c>
      <c r="BM95" s="32">
        <v>32.1</v>
      </c>
      <c r="BN95" s="32">
        <v>576</v>
      </c>
      <c r="BO95" s="32">
        <v>1829</v>
      </c>
      <c r="BP95" s="65">
        <v>-1.4749551929631546</v>
      </c>
      <c r="BQ95" s="32">
        <v>1</v>
      </c>
      <c r="BR95" s="32"/>
      <c r="BS95" s="32"/>
      <c r="BT95" s="32"/>
      <c r="BU95" s="32"/>
    </row>
    <row r="96" spans="1:73" ht="12.75" customHeight="1" x14ac:dyDescent="0.2">
      <c r="A96" s="40">
        <v>91</v>
      </c>
      <c r="B96" s="40" t="s">
        <v>1517</v>
      </c>
      <c r="C96" s="40" t="s">
        <v>1493</v>
      </c>
      <c r="D96" s="40" t="s">
        <v>1493</v>
      </c>
      <c r="E96" s="40">
        <v>7</v>
      </c>
      <c r="F96" s="40" t="s">
        <v>1518</v>
      </c>
      <c r="G96" s="40" t="s">
        <v>1519</v>
      </c>
      <c r="H96" s="40" t="s">
        <v>1518</v>
      </c>
      <c r="I96" s="40" t="s">
        <v>1520</v>
      </c>
      <c r="J96" s="40" t="s">
        <v>1521</v>
      </c>
      <c r="K96" s="62" t="str">
        <f t="shared" si="116"/>
        <v>231.0</v>
      </c>
      <c r="L96" s="62">
        <v>231.03587999999999</v>
      </c>
      <c r="M96" s="62">
        <v>1570</v>
      </c>
      <c r="N96" s="62">
        <v>4000</v>
      </c>
      <c r="O96" s="31" t="s">
        <v>132</v>
      </c>
      <c r="P96" s="62">
        <v>15.4</v>
      </c>
      <c r="Q96">
        <v>1.5</v>
      </c>
      <c r="R96">
        <v>5.89</v>
      </c>
      <c r="U96" s="62">
        <f t="shared" ref="U96:W96" si="118">IF(COUNT(R96)=1,ROUND(R96*96.48538,0),"")</f>
        <v>568</v>
      </c>
      <c r="V96" s="62" t="str">
        <f t="shared" si="118"/>
        <v/>
      </c>
      <c r="W96" s="62" t="str">
        <f t="shared" si="118"/>
        <v/>
      </c>
      <c r="X96" s="63"/>
      <c r="Y96" s="62" t="str">
        <f t="shared" si="2"/>
        <v/>
      </c>
      <c r="Z96" s="64" t="s">
        <v>1522</v>
      </c>
      <c r="AA96" s="64" t="s">
        <v>1522</v>
      </c>
      <c r="AB96" t="str">
        <f t="shared" si="115"/>
        <v>[Rn] 7s2 5f3</v>
      </c>
      <c r="AC96" t="str">
        <f t="shared" si="65"/>
        <v>[Rn] 7s2 5f3</v>
      </c>
      <c r="AD96" s="57" t="s">
        <v>238</v>
      </c>
      <c r="AE96" s="57" t="s">
        <v>238</v>
      </c>
      <c r="AF96" s="57" t="s">
        <v>238</v>
      </c>
      <c r="AG96" s="32"/>
      <c r="AH96" s="32"/>
      <c r="AI96" s="32">
        <v>163</v>
      </c>
      <c r="AJ96" s="32"/>
      <c r="AK96" s="32"/>
      <c r="AL96" s="32">
        <v>118</v>
      </c>
      <c r="AM96" s="57">
        <v>15</v>
      </c>
      <c r="AN96" s="57" t="s">
        <v>483</v>
      </c>
      <c r="AO96" s="57" t="s">
        <v>1523</v>
      </c>
      <c r="AP96" s="57">
        <v>5.2900000000000003E-2</v>
      </c>
      <c r="AQ96" s="57">
        <v>0.12</v>
      </c>
      <c r="AR96" s="57">
        <v>12.3</v>
      </c>
      <c r="AS96" s="57" t="s">
        <v>238</v>
      </c>
      <c r="AT96" s="57">
        <v>47</v>
      </c>
      <c r="AU96">
        <v>1.3999999999999999E-6</v>
      </c>
      <c r="AV96">
        <v>5.0000000000000002E-11</v>
      </c>
      <c r="AX96" s="34"/>
      <c r="AY96" s="32" t="s">
        <v>1479</v>
      </c>
      <c r="AZ96" s="32" t="s">
        <v>271</v>
      </c>
      <c r="BA96" s="32" t="s">
        <v>1158</v>
      </c>
      <c r="BB96" s="32" t="s">
        <v>392</v>
      </c>
      <c r="BC96" s="32"/>
      <c r="BD96" s="32"/>
      <c r="BE96" s="32"/>
      <c r="BF96" s="32" t="s">
        <v>245</v>
      </c>
      <c r="BG96" s="32"/>
      <c r="BH96" s="32"/>
      <c r="BI96" s="32" t="s">
        <v>245</v>
      </c>
      <c r="BJ96" s="32" t="s">
        <v>1524</v>
      </c>
      <c r="BK96" s="32" t="s">
        <v>1525</v>
      </c>
      <c r="BL96" s="32" t="s">
        <v>1526</v>
      </c>
      <c r="BM96" s="32">
        <v>25.4</v>
      </c>
      <c r="BN96" s="32">
        <v>527</v>
      </c>
      <c r="BO96" s="32">
        <v>1917</v>
      </c>
      <c r="BP96" s="32"/>
      <c r="BQ96" s="32">
        <v>-5.9</v>
      </c>
      <c r="BR96" s="32"/>
      <c r="BS96" s="32"/>
      <c r="BT96" s="32"/>
      <c r="BU96" s="32"/>
    </row>
    <row r="97" spans="1:73" ht="12.75" customHeight="1" x14ac:dyDescent="0.2">
      <c r="A97" s="40">
        <v>92</v>
      </c>
      <c r="B97" s="40" t="s">
        <v>105</v>
      </c>
      <c r="C97" s="40" t="s">
        <v>1493</v>
      </c>
      <c r="D97" s="40" t="s">
        <v>1493</v>
      </c>
      <c r="E97" s="40">
        <v>7</v>
      </c>
      <c r="F97" s="40" t="s">
        <v>1527</v>
      </c>
      <c r="G97" s="40" t="s">
        <v>1528</v>
      </c>
      <c r="H97" s="40" t="s">
        <v>1527</v>
      </c>
      <c r="I97" s="40" t="s">
        <v>1529</v>
      </c>
      <c r="J97" s="40" t="s">
        <v>1529</v>
      </c>
      <c r="K97" s="62" t="str">
        <f t="shared" si="116"/>
        <v>238.0</v>
      </c>
      <c r="L97" s="62">
        <v>238.02891</v>
      </c>
      <c r="M97" s="62">
        <v>1132</v>
      </c>
      <c r="N97" s="62">
        <v>3818</v>
      </c>
      <c r="O97" s="31" t="s">
        <v>132</v>
      </c>
      <c r="P97" s="62">
        <v>19</v>
      </c>
      <c r="Q97">
        <v>1.38</v>
      </c>
      <c r="R97">
        <v>6.1940999999999997</v>
      </c>
      <c r="U97" s="62">
        <f t="shared" ref="U97:W97" si="119">IF(COUNT(R97)=1,ROUND(R97*96.48538,0),"")</f>
        <v>598</v>
      </c>
      <c r="V97" s="62" t="str">
        <f t="shared" si="119"/>
        <v/>
      </c>
      <c r="W97" s="62" t="str">
        <f t="shared" si="119"/>
        <v/>
      </c>
      <c r="X97" s="63"/>
      <c r="Y97" s="62" t="str">
        <f t="shared" si="2"/>
        <v/>
      </c>
      <c r="Z97" s="64" t="s">
        <v>1530</v>
      </c>
      <c r="AA97" s="64" t="s">
        <v>1530</v>
      </c>
      <c r="AB97" t="str">
        <f t="shared" si="115"/>
        <v>[Rn] 7s2 5f4</v>
      </c>
      <c r="AC97" t="str">
        <f t="shared" si="65"/>
        <v>[Rn] 7s2 5f4</v>
      </c>
      <c r="AD97" s="57" t="s">
        <v>238</v>
      </c>
      <c r="AE97" s="57">
        <v>0.81</v>
      </c>
      <c r="AF97" s="57">
        <v>1.42</v>
      </c>
      <c r="AG97" s="32"/>
      <c r="AH97" s="32"/>
      <c r="AI97" s="32">
        <v>156</v>
      </c>
      <c r="AJ97" s="32"/>
      <c r="AK97" s="32"/>
      <c r="AL97" s="32">
        <v>116.5</v>
      </c>
      <c r="AM97" s="57">
        <v>12.59</v>
      </c>
      <c r="AN97" s="57" t="s">
        <v>483</v>
      </c>
      <c r="AO97" s="57" t="s">
        <v>1531</v>
      </c>
      <c r="AP97" s="57">
        <v>3.7999999999999999E-2</v>
      </c>
      <c r="AQ97" s="57">
        <v>0.12</v>
      </c>
      <c r="AR97" s="57">
        <v>8.52</v>
      </c>
      <c r="AS97" s="57">
        <v>477</v>
      </c>
      <c r="AT97" s="57">
        <v>27.6</v>
      </c>
      <c r="AU97">
        <v>2.7</v>
      </c>
      <c r="AV97">
        <v>3.2000000000000002E-3</v>
      </c>
      <c r="AW97">
        <v>9.9999999999999995E-8</v>
      </c>
      <c r="AX97" s="34"/>
      <c r="AY97" s="32" t="s">
        <v>1532</v>
      </c>
      <c r="AZ97" s="32" t="s">
        <v>271</v>
      </c>
      <c r="BA97" s="32" t="s">
        <v>1158</v>
      </c>
      <c r="BB97" s="32" t="s">
        <v>1533</v>
      </c>
      <c r="BC97" s="32"/>
      <c r="BD97" s="32" t="s">
        <v>1534</v>
      </c>
      <c r="BE97" s="32" t="s">
        <v>1535</v>
      </c>
      <c r="BF97" s="32" t="s">
        <v>1536</v>
      </c>
      <c r="BG97" s="32" t="s">
        <v>296</v>
      </c>
      <c r="BH97" s="32" t="s">
        <v>437</v>
      </c>
      <c r="BI97" s="32" t="s">
        <v>245</v>
      </c>
      <c r="BJ97" s="32" t="s">
        <v>1537</v>
      </c>
      <c r="BK97" s="32" t="s">
        <v>1538</v>
      </c>
      <c r="BL97" s="32" t="s">
        <v>1539</v>
      </c>
      <c r="BM97" s="32">
        <v>27.4</v>
      </c>
      <c r="BN97" s="32">
        <v>490</v>
      </c>
      <c r="BO97" s="32">
        <v>1789</v>
      </c>
      <c r="BP97" s="65">
        <v>-2.0457574905606748</v>
      </c>
      <c r="BQ97" s="32">
        <v>0.4</v>
      </c>
      <c r="BR97" s="32"/>
      <c r="BS97" s="32"/>
      <c r="BT97" s="32"/>
      <c r="BU97" s="32" t="s">
        <v>262</v>
      </c>
    </row>
    <row r="98" spans="1:73" ht="12.75" customHeight="1" x14ac:dyDescent="0.2">
      <c r="A98" s="40">
        <v>93</v>
      </c>
      <c r="B98" s="40" t="s">
        <v>1540</v>
      </c>
      <c r="C98" s="40" t="s">
        <v>1493</v>
      </c>
      <c r="D98" s="40" t="s">
        <v>1493</v>
      </c>
      <c r="E98" s="40">
        <v>7</v>
      </c>
      <c r="F98" s="40" t="s">
        <v>1541</v>
      </c>
      <c r="G98" s="40" t="s">
        <v>1542</v>
      </c>
      <c r="H98" s="40" t="s">
        <v>1541</v>
      </c>
      <c r="I98" s="40" t="s">
        <v>1543</v>
      </c>
      <c r="J98" s="40" t="s">
        <v>1544</v>
      </c>
      <c r="K98" s="62" t="str">
        <f t="shared" ref="K98:K123" si="120">TEXT(ROUND(L98,1),"0")</f>
        <v>237</v>
      </c>
      <c r="L98" s="62">
        <v>237</v>
      </c>
      <c r="M98" s="62">
        <v>640</v>
      </c>
      <c r="N98" s="62">
        <v>3900</v>
      </c>
      <c r="O98" s="31" t="s">
        <v>132</v>
      </c>
      <c r="P98" s="62">
        <v>20.2</v>
      </c>
      <c r="Q98">
        <v>1.36</v>
      </c>
      <c r="R98">
        <v>6.2656999999999998</v>
      </c>
      <c r="U98" s="62">
        <f t="shared" ref="U98:W98" si="121">IF(COUNT(R98)=1,ROUND(R98*96.48538,0),"")</f>
        <v>605</v>
      </c>
      <c r="V98" s="62" t="str">
        <f t="shared" si="121"/>
        <v/>
      </c>
      <c r="W98" s="62" t="str">
        <f t="shared" si="121"/>
        <v/>
      </c>
      <c r="X98" s="63"/>
      <c r="Y98" s="62" t="str">
        <f t="shared" si="2"/>
        <v/>
      </c>
      <c r="Z98" s="64" t="s">
        <v>1545</v>
      </c>
      <c r="AA98" s="64" t="s">
        <v>1545</v>
      </c>
      <c r="AB98" t="str">
        <f t="shared" si="115"/>
        <v>[Rn] 7s2 5f5</v>
      </c>
      <c r="AC98" t="str">
        <f t="shared" si="65"/>
        <v>[Rn] 7s2 5f5</v>
      </c>
      <c r="AD98" s="57" t="s">
        <v>238</v>
      </c>
      <c r="AE98" s="57" t="s">
        <v>238</v>
      </c>
      <c r="AF98" s="57" t="s">
        <v>238</v>
      </c>
      <c r="AG98" s="32"/>
      <c r="AH98" s="32"/>
      <c r="AI98" s="32">
        <v>155</v>
      </c>
      <c r="AJ98" s="32"/>
      <c r="AK98" s="32">
        <v>124</v>
      </c>
      <c r="AL98" s="32">
        <v>115</v>
      </c>
      <c r="AM98" s="57">
        <v>11.62</v>
      </c>
      <c r="AN98" s="57" t="s">
        <v>483</v>
      </c>
      <c r="AO98" s="57" t="s">
        <v>1546</v>
      </c>
      <c r="AP98" s="57">
        <v>8.2199999999999999E-3</v>
      </c>
      <c r="AQ98" s="57">
        <v>0.12</v>
      </c>
      <c r="AR98" s="57">
        <v>5.19</v>
      </c>
      <c r="AS98" s="57" t="s">
        <v>238</v>
      </c>
      <c r="AT98" s="57">
        <v>6.3</v>
      </c>
      <c r="AX98" s="34"/>
      <c r="AY98" s="32" t="s">
        <v>1157</v>
      </c>
      <c r="AZ98" s="32" t="s">
        <v>271</v>
      </c>
      <c r="BA98" s="32" t="s">
        <v>1158</v>
      </c>
      <c r="BB98" s="32" t="s">
        <v>1547</v>
      </c>
      <c r="BC98" s="32"/>
      <c r="BD98" s="32"/>
      <c r="BE98" s="32"/>
      <c r="BF98" s="32"/>
      <c r="BG98" s="32"/>
      <c r="BH98" s="32"/>
      <c r="BI98" s="32"/>
      <c r="BJ98" s="32" t="s">
        <v>1548</v>
      </c>
      <c r="BK98" s="32" t="s">
        <v>1549</v>
      </c>
      <c r="BL98" s="32" t="s">
        <v>1550</v>
      </c>
      <c r="BM98" s="32">
        <v>24.8</v>
      </c>
      <c r="BN98" s="32"/>
      <c r="BO98" s="32">
        <v>1940</v>
      </c>
      <c r="BP98" s="32"/>
      <c r="BQ98" s="32"/>
      <c r="BR98" s="32"/>
      <c r="BS98" s="32"/>
      <c r="BT98" s="32"/>
      <c r="BU98" s="32"/>
    </row>
    <row r="99" spans="1:73" ht="12.75" customHeight="1" x14ac:dyDescent="0.2">
      <c r="A99" s="40">
        <v>94</v>
      </c>
      <c r="B99" s="40" t="s">
        <v>1551</v>
      </c>
      <c r="C99" s="40" t="s">
        <v>1493</v>
      </c>
      <c r="D99" s="40" t="s">
        <v>1493</v>
      </c>
      <c r="E99" s="40">
        <v>7</v>
      </c>
      <c r="F99" s="40" t="s">
        <v>1552</v>
      </c>
      <c r="G99" s="40" t="s">
        <v>1553</v>
      </c>
      <c r="H99" s="40" t="s">
        <v>1552</v>
      </c>
      <c r="I99" s="40" t="s">
        <v>1554</v>
      </c>
      <c r="J99" s="40" t="s">
        <v>1554</v>
      </c>
      <c r="K99" s="62" t="str">
        <f t="shared" si="120"/>
        <v>244</v>
      </c>
      <c r="L99" s="62">
        <v>244</v>
      </c>
      <c r="M99" s="62">
        <v>641</v>
      </c>
      <c r="N99" s="62">
        <v>3232</v>
      </c>
      <c r="O99" s="31" t="s">
        <v>132</v>
      </c>
      <c r="P99" s="62">
        <v>19.8</v>
      </c>
      <c r="Q99">
        <v>1.28</v>
      </c>
      <c r="R99">
        <v>6.06</v>
      </c>
      <c r="U99" s="62">
        <f t="shared" ref="U99:W99" si="122">IF(COUNT(R99)=1,ROUND(R99*96.48538,0),"")</f>
        <v>585</v>
      </c>
      <c r="V99" s="62" t="str">
        <f t="shared" si="122"/>
        <v/>
      </c>
      <c r="W99" s="62" t="str">
        <f t="shared" si="122"/>
        <v/>
      </c>
      <c r="X99" s="63"/>
      <c r="Y99" s="62" t="str">
        <f t="shared" si="2"/>
        <v/>
      </c>
      <c r="Z99" s="64" t="s">
        <v>1555</v>
      </c>
      <c r="AA99" s="64" t="s">
        <v>1555</v>
      </c>
      <c r="AB99" t="str">
        <f t="shared" si="115"/>
        <v>[Rn] 7s2 5f6</v>
      </c>
      <c r="AC99" t="str">
        <f t="shared" si="65"/>
        <v>[Rn] 7s2 5f6</v>
      </c>
      <c r="AD99" s="57" t="s">
        <v>238</v>
      </c>
      <c r="AE99" s="57" t="s">
        <v>238</v>
      </c>
      <c r="AF99" s="57" t="s">
        <v>238</v>
      </c>
      <c r="AG99" s="32"/>
      <c r="AH99" s="32"/>
      <c r="AI99" s="32">
        <v>159</v>
      </c>
      <c r="AJ99" s="32"/>
      <c r="AK99" s="32"/>
      <c r="AL99" s="32">
        <v>114</v>
      </c>
      <c r="AM99" s="57">
        <v>12.32</v>
      </c>
      <c r="AN99" s="57" t="s">
        <v>463</v>
      </c>
      <c r="AO99" s="57" t="s">
        <v>1556</v>
      </c>
      <c r="AP99" s="57">
        <v>6.6600000000000001E-3</v>
      </c>
      <c r="AQ99" s="57">
        <v>0.13</v>
      </c>
      <c r="AR99" s="57">
        <v>2.84</v>
      </c>
      <c r="AS99" s="57">
        <v>344</v>
      </c>
      <c r="AT99" s="57">
        <v>6.74</v>
      </c>
      <c r="AX99" s="34"/>
      <c r="AY99" s="32" t="s">
        <v>1157</v>
      </c>
      <c r="AZ99" s="32" t="s">
        <v>271</v>
      </c>
      <c r="BA99" s="32" t="s">
        <v>1158</v>
      </c>
      <c r="BB99" s="32" t="s">
        <v>392</v>
      </c>
      <c r="BC99" s="32"/>
      <c r="BD99" s="32" t="s">
        <v>1557</v>
      </c>
      <c r="BE99" s="32"/>
      <c r="BF99" s="32"/>
      <c r="BG99" s="32"/>
      <c r="BH99" s="32" t="s">
        <v>437</v>
      </c>
      <c r="BI99" s="32"/>
      <c r="BJ99" s="32" t="s">
        <v>1558</v>
      </c>
      <c r="BK99" s="32" t="s">
        <v>1559</v>
      </c>
      <c r="BL99" s="32" t="s">
        <v>1560</v>
      </c>
      <c r="BM99" s="32">
        <v>24.5</v>
      </c>
      <c r="BN99" s="32">
        <v>352</v>
      </c>
      <c r="BO99" s="32">
        <v>1940</v>
      </c>
      <c r="BP99" s="32"/>
      <c r="BQ99" s="32"/>
      <c r="BR99" s="32"/>
      <c r="BS99" s="32"/>
      <c r="BT99" s="32"/>
      <c r="BU99" s="32"/>
    </row>
    <row r="100" spans="1:73" ht="12.75" customHeight="1" x14ac:dyDescent="0.2">
      <c r="A100" s="40">
        <v>95</v>
      </c>
      <c r="B100" s="40" t="s">
        <v>1561</v>
      </c>
      <c r="C100" s="40" t="s">
        <v>1493</v>
      </c>
      <c r="D100" s="40" t="s">
        <v>1493</v>
      </c>
      <c r="E100" s="40">
        <v>7</v>
      </c>
      <c r="F100" s="40" t="s">
        <v>1562</v>
      </c>
      <c r="G100" s="40" t="s">
        <v>1563</v>
      </c>
      <c r="H100" s="40" t="s">
        <v>1564</v>
      </c>
      <c r="I100" s="40" t="s">
        <v>1565</v>
      </c>
      <c r="J100" s="40" t="s">
        <v>1565</v>
      </c>
      <c r="K100" s="62" t="str">
        <f t="shared" si="120"/>
        <v>243</v>
      </c>
      <c r="L100" s="62">
        <v>243</v>
      </c>
      <c r="M100" s="62">
        <v>994</v>
      </c>
      <c r="N100" s="62">
        <v>2607</v>
      </c>
      <c r="O100" s="31" t="s">
        <v>132</v>
      </c>
      <c r="P100" s="62">
        <v>13.7</v>
      </c>
      <c r="Q100">
        <v>1.3</v>
      </c>
      <c r="R100">
        <v>5.9932999999999996</v>
      </c>
      <c r="U100" s="62">
        <f t="shared" ref="U100:W100" si="123">IF(COUNT(R100)=1,ROUND(R100*96.48538,0),"")</f>
        <v>578</v>
      </c>
      <c r="V100" s="62" t="str">
        <f t="shared" si="123"/>
        <v/>
      </c>
      <c r="W100" s="62" t="str">
        <f t="shared" si="123"/>
        <v/>
      </c>
      <c r="X100" s="63"/>
      <c r="Y100" s="62" t="str">
        <f t="shared" si="2"/>
        <v/>
      </c>
      <c r="Z100" s="64" t="s">
        <v>1566</v>
      </c>
      <c r="AA100" s="64" t="s">
        <v>1566</v>
      </c>
      <c r="AB100" t="str">
        <f t="shared" si="115"/>
        <v>[Rn] 7s2 5f7</v>
      </c>
      <c r="AC100" t="str">
        <f t="shared" si="65"/>
        <v>[Rn] 7s2 5f7</v>
      </c>
      <c r="AD100" s="57" t="s">
        <v>238</v>
      </c>
      <c r="AE100" s="57" t="s">
        <v>238</v>
      </c>
      <c r="AF100" s="57" t="s">
        <v>238</v>
      </c>
      <c r="AG100" s="32"/>
      <c r="AH100" s="32"/>
      <c r="AI100" s="32">
        <v>173</v>
      </c>
      <c r="AJ100" s="32"/>
      <c r="AK100" s="32"/>
      <c r="AL100" s="32">
        <v>111.5</v>
      </c>
      <c r="AM100" s="57">
        <v>17.86</v>
      </c>
      <c r="AN100" s="57" t="s">
        <v>236</v>
      </c>
      <c r="AO100" s="57" t="s">
        <v>1567</v>
      </c>
      <c r="AP100" s="57">
        <v>2.1999999999999999E-2</v>
      </c>
      <c r="AQ100" s="57">
        <v>0.11</v>
      </c>
      <c r="AR100" s="57">
        <v>14.4</v>
      </c>
      <c r="AS100" s="57" t="s">
        <v>238</v>
      </c>
      <c r="AT100" s="57">
        <v>10</v>
      </c>
      <c r="AX100" s="34"/>
      <c r="AY100" s="32" t="s">
        <v>1157</v>
      </c>
      <c r="AZ100" s="32" t="s">
        <v>526</v>
      </c>
      <c r="BA100" s="32" t="s">
        <v>1158</v>
      </c>
      <c r="BB100" s="32" t="s">
        <v>392</v>
      </c>
      <c r="BC100" s="32"/>
      <c r="BD100" s="32" t="s">
        <v>1568</v>
      </c>
      <c r="BE100" s="32"/>
      <c r="BF100" s="32"/>
      <c r="BG100" s="32"/>
      <c r="BH100" s="32"/>
      <c r="BI100" s="32"/>
      <c r="BJ100" s="32" t="s">
        <v>1569</v>
      </c>
      <c r="BK100" s="32" t="s">
        <v>1570</v>
      </c>
      <c r="BL100" s="32" t="s">
        <v>1571</v>
      </c>
      <c r="BM100" s="32">
        <v>23.3</v>
      </c>
      <c r="BN100" s="32"/>
      <c r="BO100" s="32">
        <v>1944</v>
      </c>
      <c r="BP100" s="32"/>
      <c r="BQ100" s="32"/>
      <c r="BR100" s="32"/>
      <c r="BS100" s="32"/>
      <c r="BT100" s="32"/>
      <c r="BU100" s="32"/>
    </row>
    <row r="101" spans="1:73" ht="12.75" customHeight="1" x14ac:dyDescent="0.2">
      <c r="A101" s="40">
        <v>96</v>
      </c>
      <c r="B101" s="40" t="s">
        <v>1572</v>
      </c>
      <c r="C101" s="40" t="s">
        <v>1493</v>
      </c>
      <c r="D101" s="40" t="s">
        <v>1493</v>
      </c>
      <c r="E101" s="40">
        <v>7</v>
      </c>
      <c r="F101" s="40" t="s">
        <v>1573</v>
      </c>
      <c r="G101" s="40" t="s">
        <v>1574</v>
      </c>
      <c r="H101" s="40" t="s">
        <v>1573</v>
      </c>
      <c r="I101" s="40" t="s">
        <v>1575</v>
      </c>
      <c r="J101" s="40" t="s">
        <v>1575</v>
      </c>
      <c r="K101" s="62" t="str">
        <f t="shared" si="120"/>
        <v>247</v>
      </c>
      <c r="L101" s="62">
        <v>247</v>
      </c>
      <c r="M101" s="62">
        <v>1340</v>
      </c>
      <c r="N101" s="34"/>
      <c r="O101" s="31" t="s">
        <v>132</v>
      </c>
      <c r="P101" s="62">
        <v>13.5</v>
      </c>
      <c r="Q101">
        <v>1.3</v>
      </c>
      <c r="R101">
        <v>6.02</v>
      </c>
      <c r="U101" s="62">
        <f t="shared" ref="U101:W101" si="124">IF(COUNT(R101)=1,ROUND(R101*96.48538,0),"")</f>
        <v>581</v>
      </c>
      <c r="V101" s="62" t="str">
        <f t="shared" si="124"/>
        <v/>
      </c>
      <c r="W101" s="62" t="str">
        <f t="shared" si="124"/>
        <v/>
      </c>
      <c r="X101" s="63"/>
      <c r="Y101" s="62" t="str">
        <f t="shared" si="2"/>
        <v/>
      </c>
      <c r="Z101" s="64" t="s">
        <v>307</v>
      </c>
      <c r="AA101" s="64" t="s">
        <v>307</v>
      </c>
      <c r="AB101" t="str">
        <f t="shared" si="115"/>
        <v>[Rn] 7s2 5f8</v>
      </c>
      <c r="AC101" t="str">
        <f t="shared" si="65"/>
        <v>[Rn] 7s2 5f8</v>
      </c>
      <c r="AD101" s="57" t="s">
        <v>238</v>
      </c>
      <c r="AE101" s="57" t="s">
        <v>238</v>
      </c>
      <c r="AF101" s="57" t="s">
        <v>238</v>
      </c>
      <c r="AG101" s="32"/>
      <c r="AH101" s="32"/>
      <c r="AI101" s="32">
        <v>174</v>
      </c>
      <c r="AJ101" s="32"/>
      <c r="AK101" s="32"/>
      <c r="AL101" s="32">
        <v>111</v>
      </c>
      <c r="AM101" s="57">
        <v>18.28</v>
      </c>
      <c r="AN101" s="57" t="s">
        <v>236</v>
      </c>
      <c r="AO101" s="57" t="s">
        <v>1576</v>
      </c>
      <c r="AP101" s="57" t="s">
        <v>238</v>
      </c>
      <c r="AQ101" s="57" t="s">
        <v>238</v>
      </c>
      <c r="AR101" s="57">
        <v>15</v>
      </c>
      <c r="AS101" s="57" t="s">
        <v>238</v>
      </c>
      <c r="AT101" s="57">
        <v>10</v>
      </c>
      <c r="AX101" s="34"/>
      <c r="AY101" s="32" t="s">
        <v>1157</v>
      </c>
      <c r="AZ101" s="32" t="s">
        <v>526</v>
      </c>
      <c r="BA101" s="32" t="s">
        <v>1158</v>
      </c>
      <c r="BB101" s="32" t="s">
        <v>392</v>
      </c>
      <c r="BC101" s="32"/>
      <c r="BD101" s="32" t="s">
        <v>1577</v>
      </c>
      <c r="BE101" s="32"/>
      <c r="BF101" s="32"/>
      <c r="BG101" s="32"/>
      <c r="BH101" s="32"/>
      <c r="BI101" s="32"/>
      <c r="BJ101" s="32" t="s">
        <v>1578</v>
      </c>
      <c r="BK101" s="32" t="s">
        <v>1579</v>
      </c>
      <c r="BL101" s="32" t="s">
        <v>1580</v>
      </c>
      <c r="BM101" s="32">
        <v>23</v>
      </c>
      <c r="BN101" s="32"/>
      <c r="BO101" s="32">
        <v>1944</v>
      </c>
      <c r="BP101" s="32"/>
      <c r="BQ101" s="32"/>
      <c r="BR101" s="66"/>
      <c r="BS101" s="32"/>
      <c r="BT101" s="32"/>
      <c r="BU101" s="32"/>
    </row>
    <row r="102" spans="1:73" ht="12.75" customHeight="1" x14ac:dyDescent="0.2">
      <c r="A102" s="40">
        <v>97</v>
      </c>
      <c r="B102" s="40" t="s">
        <v>1581</v>
      </c>
      <c r="C102" s="40" t="s">
        <v>1493</v>
      </c>
      <c r="D102" s="40" t="s">
        <v>1493</v>
      </c>
      <c r="E102" s="40">
        <v>7</v>
      </c>
      <c r="F102" s="40" t="s">
        <v>1582</v>
      </c>
      <c r="G102" s="40" t="s">
        <v>1583</v>
      </c>
      <c r="H102" s="40" t="s">
        <v>1584</v>
      </c>
      <c r="I102" s="40" t="s">
        <v>1585</v>
      </c>
      <c r="J102" s="40" t="s">
        <v>1585</v>
      </c>
      <c r="K102" s="62" t="str">
        <f t="shared" si="120"/>
        <v>247</v>
      </c>
      <c r="L102" s="62">
        <v>247</v>
      </c>
      <c r="M102" s="62">
        <v>986</v>
      </c>
      <c r="N102" s="34"/>
      <c r="O102" s="31" t="s">
        <v>132</v>
      </c>
      <c r="P102" s="62">
        <v>14</v>
      </c>
      <c r="Q102">
        <v>1.3</v>
      </c>
      <c r="R102">
        <v>6.23</v>
      </c>
      <c r="U102" s="62">
        <f t="shared" ref="U102:W102" si="125">IF(COUNT(R102)=1,ROUND(R102*96.48538,0),"")</f>
        <v>601</v>
      </c>
      <c r="V102" s="62" t="str">
        <f t="shared" si="125"/>
        <v/>
      </c>
      <c r="W102" s="62" t="str">
        <f t="shared" si="125"/>
        <v/>
      </c>
      <c r="X102" s="63"/>
      <c r="Y102" s="62" t="str">
        <f t="shared" si="2"/>
        <v/>
      </c>
      <c r="Z102" s="64" t="s">
        <v>1111</v>
      </c>
      <c r="AA102" s="64" t="s">
        <v>1111</v>
      </c>
      <c r="AB102" t="str">
        <f t="shared" si="115"/>
        <v>[Rn] 7s2 5f9</v>
      </c>
      <c r="AC102" t="str">
        <f t="shared" si="65"/>
        <v>[Rn] 7s2 5f9</v>
      </c>
      <c r="AD102" s="57" t="s">
        <v>238</v>
      </c>
      <c r="AE102" s="57" t="s">
        <v>238</v>
      </c>
      <c r="AF102" s="57" t="s">
        <v>238</v>
      </c>
      <c r="AG102" s="32"/>
      <c r="AH102" s="32"/>
      <c r="AI102" s="32">
        <v>170</v>
      </c>
      <c r="AJ102" s="32"/>
      <c r="AK102" s="32"/>
      <c r="AL102" s="32">
        <v>110</v>
      </c>
      <c r="AM102" s="57" t="s">
        <v>238</v>
      </c>
      <c r="AN102" s="57" t="s">
        <v>238</v>
      </c>
      <c r="AO102" s="57" t="s">
        <v>1586</v>
      </c>
      <c r="AP102" s="57" t="s">
        <v>238</v>
      </c>
      <c r="AQ102" s="57" t="s">
        <v>238</v>
      </c>
      <c r="AR102" s="57" t="s">
        <v>238</v>
      </c>
      <c r="AS102" s="57" t="s">
        <v>238</v>
      </c>
      <c r="AT102" s="57">
        <v>10</v>
      </c>
      <c r="AX102" s="34"/>
      <c r="AY102" s="32" t="s">
        <v>1157</v>
      </c>
      <c r="AZ102" s="32" t="s">
        <v>271</v>
      </c>
      <c r="BA102" s="32" t="s">
        <v>1158</v>
      </c>
      <c r="BB102" s="32" t="s">
        <v>392</v>
      </c>
      <c r="BC102" s="32"/>
      <c r="BD102" s="32"/>
      <c r="BE102" s="32"/>
      <c r="BF102" s="32"/>
      <c r="BG102" s="32"/>
      <c r="BH102" s="32"/>
      <c r="BI102" s="32"/>
      <c r="BJ102" s="32"/>
      <c r="BK102" s="32" t="s">
        <v>1587</v>
      </c>
      <c r="BL102" s="32" t="s">
        <v>1588</v>
      </c>
      <c r="BM102" s="32">
        <v>22.7</v>
      </c>
      <c r="BN102" s="32"/>
      <c r="BO102" s="32">
        <v>1949</v>
      </c>
      <c r="BP102" s="32"/>
      <c r="BQ102" s="32"/>
      <c r="BR102" s="66"/>
      <c r="BS102" s="32"/>
      <c r="BT102" s="32"/>
      <c r="BU102" s="32"/>
    </row>
    <row r="103" spans="1:73" ht="12.75" customHeight="1" x14ac:dyDescent="0.2">
      <c r="A103" s="40">
        <v>98</v>
      </c>
      <c r="B103" s="40" t="s">
        <v>1589</v>
      </c>
      <c r="C103" s="40" t="s">
        <v>1493</v>
      </c>
      <c r="D103" s="40" t="s">
        <v>1493</v>
      </c>
      <c r="E103" s="40">
        <v>7</v>
      </c>
      <c r="F103" s="40" t="s">
        <v>1590</v>
      </c>
      <c r="G103" s="40" t="s">
        <v>1591</v>
      </c>
      <c r="H103" s="40" t="s">
        <v>1590</v>
      </c>
      <c r="I103" s="40" t="s">
        <v>1592</v>
      </c>
      <c r="J103" s="40" t="s">
        <v>1592</v>
      </c>
      <c r="K103" s="62" t="str">
        <f t="shared" si="120"/>
        <v>251</v>
      </c>
      <c r="L103" s="62">
        <v>251</v>
      </c>
      <c r="M103" s="34"/>
      <c r="N103" s="34"/>
      <c r="O103" s="31"/>
      <c r="P103" s="34"/>
      <c r="Q103">
        <v>1.3</v>
      </c>
      <c r="R103">
        <v>6.3</v>
      </c>
      <c r="U103" s="62">
        <f t="shared" ref="U103:W103" si="126">IF(COUNT(R103)=1,ROUND(R103*96.48538,0),"")</f>
        <v>608</v>
      </c>
      <c r="V103" s="62" t="str">
        <f t="shared" si="126"/>
        <v/>
      </c>
      <c r="W103" s="62" t="str">
        <f t="shared" si="126"/>
        <v/>
      </c>
      <c r="X103" s="63"/>
      <c r="Y103" s="62" t="str">
        <f t="shared" si="2"/>
        <v/>
      </c>
      <c r="Z103" s="64" t="s">
        <v>307</v>
      </c>
      <c r="AA103" s="64" t="s">
        <v>307</v>
      </c>
      <c r="AB103" t="str">
        <f t="shared" si="115"/>
        <v>[Rn] 7s2 5f10</v>
      </c>
      <c r="AC103" t="str">
        <f t="shared" si="65"/>
        <v>[Rn] 7s2 5f10</v>
      </c>
      <c r="AD103" s="57" t="s">
        <v>238</v>
      </c>
      <c r="AE103" s="57" t="s">
        <v>238</v>
      </c>
      <c r="AF103" s="57" t="s">
        <v>238</v>
      </c>
      <c r="AG103" s="32"/>
      <c r="AH103" s="32"/>
      <c r="AI103" s="32">
        <v>186</v>
      </c>
      <c r="AJ103" s="32"/>
      <c r="AK103" s="32"/>
      <c r="AL103" s="32">
        <v>109</v>
      </c>
      <c r="AM103" s="57" t="s">
        <v>238</v>
      </c>
      <c r="AN103" s="57" t="s">
        <v>238</v>
      </c>
      <c r="AO103" s="57" t="s">
        <v>1593</v>
      </c>
      <c r="AP103" s="57" t="s">
        <v>238</v>
      </c>
      <c r="AQ103" s="57" t="s">
        <v>238</v>
      </c>
      <c r="AR103" s="57" t="s">
        <v>238</v>
      </c>
      <c r="AS103" s="57" t="s">
        <v>238</v>
      </c>
      <c r="AT103" s="57">
        <v>10</v>
      </c>
      <c r="AX103" s="34"/>
      <c r="AY103" s="32" t="s">
        <v>1157</v>
      </c>
      <c r="AZ103" s="32"/>
      <c r="BA103" s="32" t="s">
        <v>1158</v>
      </c>
      <c r="BB103" s="32"/>
      <c r="BC103" s="32"/>
      <c r="BD103" s="32" t="s">
        <v>1489</v>
      </c>
      <c r="BE103" s="32"/>
      <c r="BF103" s="32"/>
      <c r="BG103" s="32"/>
      <c r="BH103" s="32"/>
      <c r="BI103" s="32"/>
      <c r="BJ103" s="32"/>
      <c r="BK103" s="32" t="s">
        <v>1594</v>
      </c>
      <c r="BL103" s="32" t="s">
        <v>1595</v>
      </c>
      <c r="BM103" s="32">
        <v>20.5</v>
      </c>
      <c r="BN103" s="32"/>
      <c r="BO103" s="32">
        <v>1949</v>
      </c>
      <c r="BP103" s="32"/>
      <c r="BQ103" s="32"/>
      <c r="BR103" s="66"/>
      <c r="BS103" s="67"/>
      <c r="BT103" s="32"/>
      <c r="BU103" s="32"/>
    </row>
    <row r="104" spans="1:73" ht="12.75" customHeight="1" x14ac:dyDescent="0.2">
      <c r="A104" s="40">
        <v>99</v>
      </c>
      <c r="B104" s="40" t="s">
        <v>1596</v>
      </c>
      <c r="C104" s="40" t="s">
        <v>1493</v>
      </c>
      <c r="D104" s="40" t="s">
        <v>1493</v>
      </c>
      <c r="E104" s="40">
        <v>7</v>
      </c>
      <c r="F104" s="40" t="s">
        <v>1597</v>
      </c>
      <c r="G104" s="40" t="s">
        <v>1598</v>
      </c>
      <c r="H104" s="40" t="s">
        <v>1597</v>
      </c>
      <c r="I104" s="40" t="s">
        <v>1599</v>
      </c>
      <c r="J104" s="40" t="s">
        <v>1599</v>
      </c>
      <c r="K104" s="62" t="str">
        <f t="shared" si="120"/>
        <v>252</v>
      </c>
      <c r="L104" s="62">
        <v>252</v>
      </c>
      <c r="M104" s="34"/>
      <c r="N104" s="34"/>
      <c r="O104" s="31"/>
      <c r="P104" s="34"/>
      <c r="Q104">
        <v>1.3</v>
      </c>
      <c r="R104">
        <v>6.42</v>
      </c>
      <c r="U104" s="62">
        <f t="shared" ref="U104:W104" si="127">IF(COUNT(R104)=1,ROUND(R104*96.48538,0),"")</f>
        <v>619</v>
      </c>
      <c r="V104" s="62" t="str">
        <f t="shared" si="127"/>
        <v/>
      </c>
      <c r="W104" s="62" t="str">
        <f t="shared" si="127"/>
        <v/>
      </c>
      <c r="X104" s="63"/>
      <c r="Y104" s="62" t="str">
        <f t="shared" si="2"/>
        <v/>
      </c>
      <c r="Z104" s="64" t="s">
        <v>307</v>
      </c>
      <c r="AA104" s="64" t="s">
        <v>307</v>
      </c>
      <c r="AB104" t="str">
        <f t="shared" si="115"/>
        <v>[Rn] 7s2 5f11</v>
      </c>
      <c r="AC104" t="str">
        <f t="shared" si="65"/>
        <v>[Rn] 7s2 5f11</v>
      </c>
      <c r="AD104" s="57" t="s">
        <v>238</v>
      </c>
      <c r="AE104" s="57" t="s">
        <v>238</v>
      </c>
      <c r="AF104" s="57" t="s">
        <v>238</v>
      </c>
      <c r="AG104" s="32"/>
      <c r="AH104" s="32"/>
      <c r="AI104" s="32">
        <v>186</v>
      </c>
      <c r="AJ104" s="32"/>
      <c r="AK104" s="32"/>
      <c r="AL104" s="32"/>
      <c r="AM104" s="57" t="s">
        <v>238</v>
      </c>
      <c r="AN104" s="57" t="s">
        <v>238</v>
      </c>
      <c r="AO104" s="57" t="s">
        <v>1600</v>
      </c>
      <c r="AP104" s="57" t="s">
        <v>238</v>
      </c>
      <c r="AQ104" s="57" t="s">
        <v>238</v>
      </c>
      <c r="AR104" s="57" t="s">
        <v>238</v>
      </c>
      <c r="AS104" s="57" t="s">
        <v>238</v>
      </c>
      <c r="AT104" s="57">
        <v>10</v>
      </c>
      <c r="AX104" s="34"/>
      <c r="AY104" s="32" t="s">
        <v>1157</v>
      </c>
      <c r="AZ104" s="32"/>
      <c r="BA104" s="32" t="s">
        <v>1158</v>
      </c>
      <c r="BB104" s="32"/>
      <c r="BC104" s="32"/>
      <c r="BD104" s="32"/>
      <c r="BE104" s="32"/>
      <c r="BF104" s="32"/>
      <c r="BG104" s="32"/>
      <c r="BH104" s="32"/>
      <c r="BI104" s="32"/>
      <c r="BJ104" s="32"/>
      <c r="BK104" s="32" t="s">
        <v>1601</v>
      </c>
      <c r="BL104" s="32"/>
      <c r="BM104" s="32">
        <v>19.7</v>
      </c>
      <c r="BN104" s="32"/>
      <c r="BO104" s="32">
        <v>1954</v>
      </c>
      <c r="BP104" s="32"/>
      <c r="BQ104" s="32"/>
      <c r="BR104" s="66"/>
      <c r="BS104" s="67"/>
      <c r="BT104" s="32"/>
      <c r="BU104" s="32"/>
    </row>
    <row r="105" spans="1:73" ht="12.75" customHeight="1" x14ac:dyDescent="0.2">
      <c r="A105" s="40">
        <v>100</v>
      </c>
      <c r="B105" s="40" t="s">
        <v>1602</v>
      </c>
      <c r="C105" s="40" t="s">
        <v>1493</v>
      </c>
      <c r="D105" s="40" t="s">
        <v>1493</v>
      </c>
      <c r="E105" s="40">
        <v>7</v>
      </c>
      <c r="F105" s="40" t="s">
        <v>1603</v>
      </c>
      <c r="G105" s="40" t="s">
        <v>1604</v>
      </c>
      <c r="H105" s="40" t="s">
        <v>1603</v>
      </c>
      <c r="I105" s="40" t="s">
        <v>1605</v>
      </c>
      <c r="J105" s="40" t="s">
        <v>1605</v>
      </c>
      <c r="K105" s="62" t="str">
        <f t="shared" si="120"/>
        <v>257</v>
      </c>
      <c r="L105" s="62">
        <v>257</v>
      </c>
      <c r="M105" s="34"/>
      <c r="N105" s="34"/>
      <c r="O105" s="31"/>
      <c r="P105" s="34"/>
      <c r="Q105">
        <v>1.3</v>
      </c>
      <c r="R105">
        <v>6.5</v>
      </c>
      <c r="U105" s="62">
        <f t="shared" ref="U105:W105" si="128">IF(COUNT(R105)=1,ROUND(R105*96.48538,0),"")</f>
        <v>627</v>
      </c>
      <c r="V105" s="62" t="str">
        <f t="shared" si="128"/>
        <v/>
      </c>
      <c r="W105" s="62" t="str">
        <f t="shared" si="128"/>
        <v/>
      </c>
      <c r="X105" s="63"/>
      <c r="Y105" s="62" t="str">
        <f t="shared" si="2"/>
        <v/>
      </c>
      <c r="Z105" s="64" t="s">
        <v>307</v>
      </c>
      <c r="AA105" s="64" t="s">
        <v>307</v>
      </c>
      <c r="AB105" t="str">
        <f t="shared" si="115"/>
        <v>[Rn] 7s2 5f12</v>
      </c>
      <c r="AC105" t="str">
        <f t="shared" si="65"/>
        <v>[Rn] 7s2 5f12</v>
      </c>
      <c r="AD105" s="57" t="s">
        <v>238</v>
      </c>
      <c r="AE105" s="57" t="s">
        <v>238</v>
      </c>
      <c r="AF105" s="57" t="s">
        <v>238</v>
      </c>
      <c r="AG105" s="32"/>
      <c r="AH105" s="32"/>
      <c r="AI105" s="32"/>
      <c r="AJ105" s="32"/>
      <c r="AK105" s="32"/>
      <c r="AL105" s="32"/>
      <c r="AM105" s="57" t="s">
        <v>238</v>
      </c>
      <c r="AN105" s="57" t="s">
        <v>238</v>
      </c>
      <c r="AO105" s="57" t="s">
        <v>1606</v>
      </c>
      <c r="AP105" s="57" t="s">
        <v>238</v>
      </c>
      <c r="AQ105" s="57" t="s">
        <v>238</v>
      </c>
      <c r="AR105" s="57" t="s">
        <v>238</v>
      </c>
      <c r="AS105" s="57" t="s">
        <v>238</v>
      </c>
      <c r="AT105" s="57">
        <v>10</v>
      </c>
      <c r="AX105" s="34"/>
      <c r="AY105" s="32" t="s">
        <v>1157</v>
      </c>
      <c r="AZ105" s="32"/>
      <c r="BA105" s="32" t="s">
        <v>1158</v>
      </c>
      <c r="BB105" s="32"/>
      <c r="BC105" s="32"/>
      <c r="BD105" s="32"/>
      <c r="BE105" s="32"/>
      <c r="BF105" s="32"/>
      <c r="BG105" s="32"/>
      <c r="BH105" s="32"/>
      <c r="BI105" s="32"/>
      <c r="BJ105" s="32"/>
      <c r="BK105" s="32"/>
      <c r="BL105" s="32"/>
      <c r="BM105" s="32">
        <v>23.8</v>
      </c>
      <c r="BN105" s="32"/>
      <c r="BO105" s="32">
        <v>1954</v>
      </c>
      <c r="BP105" s="32"/>
      <c r="BQ105" s="32"/>
      <c r="BR105" s="66"/>
      <c r="BS105" s="67"/>
      <c r="BT105" s="32"/>
      <c r="BU105" s="32"/>
    </row>
    <row r="106" spans="1:73" ht="12.75" customHeight="1" x14ac:dyDescent="0.2">
      <c r="A106" s="40">
        <v>101</v>
      </c>
      <c r="B106" s="40" t="s">
        <v>1607</v>
      </c>
      <c r="C106" s="40" t="s">
        <v>1493</v>
      </c>
      <c r="D106" s="40" t="s">
        <v>1493</v>
      </c>
      <c r="E106" s="40">
        <v>7</v>
      </c>
      <c r="F106" s="40" t="s">
        <v>1608</v>
      </c>
      <c r="G106" s="40" t="s">
        <v>1609</v>
      </c>
      <c r="H106" s="40" t="s">
        <v>1610</v>
      </c>
      <c r="I106" s="40" t="s">
        <v>1611</v>
      </c>
      <c r="J106" s="40" t="s">
        <v>1611</v>
      </c>
      <c r="K106" s="62" t="str">
        <f t="shared" si="120"/>
        <v>258</v>
      </c>
      <c r="L106" s="62">
        <v>258</v>
      </c>
      <c r="M106" s="34"/>
      <c r="N106" s="34"/>
      <c r="O106" s="31"/>
      <c r="P106" s="34"/>
      <c r="Q106">
        <v>1.3</v>
      </c>
      <c r="R106">
        <v>6.58</v>
      </c>
      <c r="U106" s="62">
        <f t="shared" ref="U106:W106" si="129">IF(COUNT(R106)=1,ROUND(R106*96.48538,0),"")</f>
        <v>635</v>
      </c>
      <c r="V106" s="62" t="str">
        <f t="shared" si="129"/>
        <v/>
      </c>
      <c r="W106" s="62" t="str">
        <f t="shared" si="129"/>
        <v/>
      </c>
      <c r="X106" s="63"/>
      <c r="Y106" s="62" t="str">
        <f t="shared" si="2"/>
        <v/>
      </c>
      <c r="Z106" s="64" t="s">
        <v>637</v>
      </c>
      <c r="AA106" s="64" t="s">
        <v>637</v>
      </c>
      <c r="AB106" t="str">
        <f t="shared" si="115"/>
        <v>[Rn] 7s2 5f13</v>
      </c>
      <c r="AC106" t="str">
        <f t="shared" si="65"/>
        <v>[Rn] 7s2 5f13</v>
      </c>
      <c r="AD106" s="57" t="s">
        <v>238</v>
      </c>
      <c r="AE106" s="57" t="s">
        <v>238</v>
      </c>
      <c r="AF106" s="57" t="s">
        <v>238</v>
      </c>
      <c r="AG106" s="32"/>
      <c r="AH106" s="32"/>
      <c r="AI106" s="32"/>
      <c r="AJ106" s="32"/>
      <c r="AK106" s="32"/>
      <c r="AL106" s="32"/>
      <c r="AM106" s="57" t="s">
        <v>238</v>
      </c>
      <c r="AN106" s="57" t="s">
        <v>238</v>
      </c>
      <c r="AO106" s="57" t="s">
        <v>1612</v>
      </c>
      <c r="AP106" s="57" t="s">
        <v>238</v>
      </c>
      <c r="AQ106" s="57" t="s">
        <v>238</v>
      </c>
      <c r="AR106" s="57" t="s">
        <v>238</v>
      </c>
      <c r="AS106" s="57" t="s">
        <v>238</v>
      </c>
      <c r="AT106" s="57">
        <v>10</v>
      </c>
      <c r="AX106" s="34"/>
      <c r="AY106" s="32" t="s">
        <v>1157</v>
      </c>
      <c r="AZ106" s="32"/>
      <c r="BA106" s="32" t="s">
        <v>1158</v>
      </c>
      <c r="BB106" s="32"/>
      <c r="BC106" s="32"/>
      <c r="BD106" s="32"/>
      <c r="BE106" s="32"/>
      <c r="BF106" s="32"/>
      <c r="BG106" s="32"/>
      <c r="BH106" s="32"/>
      <c r="BI106" s="32"/>
      <c r="BJ106" s="32"/>
      <c r="BK106" s="32"/>
      <c r="BL106" s="32"/>
      <c r="BM106" s="32">
        <v>18.2</v>
      </c>
      <c r="BN106" s="32"/>
      <c r="BO106" s="32">
        <v>1955</v>
      </c>
      <c r="BP106" s="32"/>
      <c r="BQ106" s="32"/>
      <c r="BR106" s="66"/>
      <c r="BS106" s="67"/>
      <c r="BT106" s="32"/>
      <c r="BU106" s="32"/>
    </row>
    <row r="107" spans="1:73" ht="12.75" customHeight="1" x14ac:dyDescent="0.2">
      <c r="A107" s="40">
        <v>102</v>
      </c>
      <c r="B107" s="40" t="s">
        <v>1613</v>
      </c>
      <c r="C107" s="40" t="s">
        <v>1493</v>
      </c>
      <c r="D107" s="40" t="s">
        <v>1493</v>
      </c>
      <c r="E107" s="40">
        <v>7</v>
      </c>
      <c r="F107" s="40" t="s">
        <v>1614</v>
      </c>
      <c r="G107" s="40" t="s">
        <v>1615</v>
      </c>
      <c r="H107" s="40" t="s">
        <v>1616</v>
      </c>
      <c r="I107" s="40" t="s">
        <v>1617</v>
      </c>
      <c r="J107" s="40" t="s">
        <v>1617</v>
      </c>
      <c r="K107" s="62" t="str">
        <f t="shared" si="120"/>
        <v>259</v>
      </c>
      <c r="L107" s="62">
        <v>259</v>
      </c>
      <c r="M107" s="34"/>
      <c r="N107" s="34"/>
      <c r="O107" s="31"/>
      <c r="P107" s="34"/>
      <c r="Q107">
        <v>1.3</v>
      </c>
      <c r="R107">
        <v>6.65</v>
      </c>
      <c r="U107" s="62">
        <f t="shared" ref="U107:W107" si="130">IF(COUNT(R107)=1,ROUND(R107*96.48538,0),"")</f>
        <v>642</v>
      </c>
      <c r="V107" s="62" t="str">
        <f t="shared" si="130"/>
        <v/>
      </c>
      <c r="W107" s="62" t="str">
        <f t="shared" si="130"/>
        <v/>
      </c>
      <c r="X107" s="63"/>
      <c r="Y107" s="62" t="str">
        <f t="shared" si="2"/>
        <v/>
      </c>
      <c r="Z107" s="64" t="s">
        <v>650</v>
      </c>
      <c r="AA107" s="64" t="s">
        <v>650</v>
      </c>
      <c r="AB107" t="str">
        <f t="shared" si="115"/>
        <v>[Rn] 7s2 5f14</v>
      </c>
      <c r="AC107" t="str">
        <f t="shared" si="65"/>
        <v>[Rn] 7s2 5f14</v>
      </c>
      <c r="AD107" s="57" t="s">
        <v>238</v>
      </c>
      <c r="AE107" s="57" t="s">
        <v>238</v>
      </c>
      <c r="AF107" s="57" t="s">
        <v>238</v>
      </c>
      <c r="AG107" s="32"/>
      <c r="AH107" s="32"/>
      <c r="AI107" s="32"/>
      <c r="AJ107" s="32"/>
      <c r="AK107" s="32">
        <v>124</v>
      </c>
      <c r="AL107" s="32"/>
      <c r="AM107" s="57" t="s">
        <v>238</v>
      </c>
      <c r="AN107" s="57" t="s">
        <v>238</v>
      </c>
      <c r="AO107" s="57" t="s">
        <v>1618</v>
      </c>
      <c r="AP107" s="57" t="s">
        <v>238</v>
      </c>
      <c r="AQ107" s="57" t="s">
        <v>238</v>
      </c>
      <c r="AR107" s="57" t="s">
        <v>238</v>
      </c>
      <c r="AS107" s="57" t="s">
        <v>238</v>
      </c>
      <c r="AT107" s="57">
        <v>10</v>
      </c>
      <c r="AX107" s="34"/>
      <c r="AY107" s="32" t="s">
        <v>1157</v>
      </c>
      <c r="AZ107" s="32"/>
      <c r="BA107" s="32" t="s">
        <v>1158</v>
      </c>
      <c r="BB107" s="32"/>
      <c r="BC107" s="32"/>
      <c r="BD107" s="32"/>
      <c r="BE107" s="32"/>
      <c r="BF107" s="32"/>
      <c r="BG107" s="32"/>
      <c r="BH107" s="32"/>
      <c r="BI107" s="32"/>
      <c r="BJ107" s="32"/>
      <c r="BK107" s="32"/>
      <c r="BL107" s="32"/>
      <c r="BM107" s="32">
        <v>17.5</v>
      </c>
      <c r="BN107" s="32"/>
      <c r="BO107" s="32">
        <v>1958</v>
      </c>
      <c r="BP107" s="32"/>
      <c r="BQ107" s="32"/>
      <c r="BR107" s="66"/>
      <c r="BS107" s="67"/>
      <c r="BT107" s="32"/>
      <c r="BU107" s="32"/>
    </row>
    <row r="108" spans="1:73" ht="12.75" customHeight="1" x14ac:dyDescent="0.2">
      <c r="A108" s="40">
        <v>103</v>
      </c>
      <c r="B108" s="40" t="s">
        <v>1619</v>
      </c>
      <c r="C108" s="40">
        <v>3</v>
      </c>
      <c r="D108" s="40" t="s">
        <v>1493</v>
      </c>
      <c r="E108" s="40">
        <v>7</v>
      </c>
      <c r="F108" s="40" t="s">
        <v>1620</v>
      </c>
      <c r="G108" s="40" t="s">
        <v>1621</v>
      </c>
      <c r="H108" s="40" t="s">
        <v>1620</v>
      </c>
      <c r="I108" s="40" t="s">
        <v>1622</v>
      </c>
      <c r="J108" s="40" t="s">
        <v>1623</v>
      </c>
      <c r="K108" s="62" t="str">
        <f t="shared" si="120"/>
        <v>262</v>
      </c>
      <c r="L108" s="62">
        <v>262</v>
      </c>
      <c r="M108" s="34"/>
      <c r="N108" s="34"/>
      <c r="O108" s="31"/>
      <c r="P108" s="34"/>
      <c r="Q108" s="34"/>
      <c r="R108" s="57"/>
      <c r="S108" s="57"/>
      <c r="T108" s="57"/>
      <c r="U108" s="62" t="str">
        <f t="shared" ref="U108:W108" si="131">IF(COUNT(R108)=1,ROUND(R108*96.48538,0),"")</f>
        <v/>
      </c>
      <c r="V108" s="62" t="str">
        <f t="shared" si="131"/>
        <v/>
      </c>
      <c r="W108" s="62" t="str">
        <f t="shared" si="131"/>
        <v/>
      </c>
      <c r="X108" s="68"/>
      <c r="Y108" s="62" t="str">
        <f t="shared" si="2"/>
        <v/>
      </c>
      <c r="Z108" s="64" t="s">
        <v>307</v>
      </c>
      <c r="AA108" s="64" t="s">
        <v>307</v>
      </c>
      <c r="AB108" t="str">
        <f t="shared" ref="AB108:AB117" si="132">CONCATENATE("[",B$91,"] ",E108,"s",MIN(A108-A$91,2)," ",E108-2,"f",MIN(A108-A$93,14)," ",E108-1,"d",MIN(A108-A$107,10))</f>
        <v>[Rn] 7s2 5f14 6d1</v>
      </c>
      <c r="AC108" t="str">
        <f t="shared" si="65"/>
        <v>[Rn] 7s2 5f14 6d1</v>
      </c>
      <c r="AD108" s="57" t="s">
        <v>238</v>
      </c>
      <c r="AE108" s="57" t="s">
        <v>238</v>
      </c>
      <c r="AF108" s="57" t="s">
        <v>238</v>
      </c>
      <c r="AG108" s="32"/>
      <c r="AH108" s="32"/>
      <c r="AI108" s="32"/>
      <c r="AJ108" s="32"/>
      <c r="AK108" s="32"/>
      <c r="AL108" s="32"/>
      <c r="AM108" s="57" t="s">
        <v>238</v>
      </c>
      <c r="AN108" s="57" t="s">
        <v>238</v>
      </c>
      <c r="AO108" s="57" t="s">
        <v>1624</v>
      </c>
      <c r="AP108" s="57" t="s">
        <v>238</v>
      </c>
      <c r="AQ108" s="57" t="s">
        <v>238</v>
      </c>
      <c r="AR108" s="57" t="s">
        <v>238</v>
      </c>
      <c r="AS108" s="57" t="s">
        <v>238</v>
      </c>
      <c r="AT108" s="57">
        <v>10</v>
      </c>
      <c r="AX108" s="34"/>
      <c r="AY108" s="32" t="s">
        <v>1157</v>
      </c>
      <c r="AZ108" s="32"/>
      <c r="BA108" s="32" t="s">
        <v>1625</v>
      </c>
      <c r="BB108" s="32"/>
      <c r="BC108" s="32"/>
      <c r="BD108" s="32"/>
      <c r="BE108" s="32"/>
      <c r="BF108" s="32"/>
      <c r="BG108" s="32"/>
      <c r="BH108" s="32"/>
      <c r="BI108" s="32"/>
      <c r="BJ108" s="32"/>
      <c r="BK108" s="32"/>
      <c r="BL108" s="32"/>
      <c r="BM108" s="32"/>
      <c r="BN108" s="32"/>
      <c r="BO108" s="32">
        <v>1961</v>
      </c>
      <c r="BP108" s="32"/>
      <c r="BQ108" s="32"/>
      <c r="BR108" s="66"/>
      <c r="BS108" s="67"/>
      <c r="BT108" s="32"/>
      <c r="BU108" s="32"/>
    </row>
    <row r="109" spans="1:73" ht="12.75" customHeight="1" x14ac:dyDescent="0.2">
      <c r="A109" s="40">
        <v>104</v>
      </c>
      <c r="B109" s="40" t="s">
        <v>1626</v>
      </c>
      <c r="C109" s="40">
        <v>4</v>
      </c>
      <c r="D109" s="40" t="s">
        <v>566</v>
      </c>
      <c r="E109" s="40">
        <v>7</v>
      </c>
      <c r="F109" s="40" t="s">
        <v>1627</v>
      </c>
      <c r="G109" s="40" t="s">
        <v>1628</v>
      </c>
      <c r="H109" s="40" t="s">
        <v>1627</v>
      </c>
      <c r="I109" s="40" t="s">
        <v>1629</v>
      </c>
      <c r="J109" s="40" t="s">
        <v>1630</v>
      </c>
      <c r="K109" s="62" t="str">
        <f t="shared" si="120"/>
        <v>267</v>
      </c>
      <c r="L109" s="62">
        <v>267</v>
      </c>
      <c r="M109" s="34"/>
      <c r="N109" s="34"/>
      <c r="O109" s="31"/>
      <c r="P109" s="34"/>
      <c r="Q109" s="34"/>
      <c r="R109" s="57"/>
      <c r="S109" s="57"/>
      <c r="T109" s="57"/>
      <c r="U109" s="62" t="str">
        <f t="shared" ref="U109:W109" si="133">IF(COUNT(R109)=1,ROUND(R109*96.48538,0),"")</f>
        <v/>
      </c>
      <c r="V109" s="62" t="str">
        <f t="shared" si="133"/>
        <v/>
      </c>
      <c r="W109" s="62" t="str">
        <f t="shared" si="133"/>
        <v/>
      </c>
      <c r="X109" s="68"/>
      <c r="Y109" s="62" t="str">
        <f t="shared" si="2"/>
        <v/>
      </c>
      <c r="Z109" s="64" t="s">
        <v>238</v>
      </c>
      <c r="AA109" s="64" t="s">
        <v>238</v>
      </c>
      <c r="AB109" t="str">
        <f t="shared" si="132"/>
        <v>[Rn] 7s2 5f14 6d2</v>
      </c>
      <c r="AC109" t="str">
        <f t="shared" si="65"/>
        <v>[Rn] 7s2 5f14 6d2</v>
      </c>
      <c r="AD109" s="57" t="s">
        <v>238</v>
      </c>
      <c r="AE109" s="57" t="s">
        <v>238</v>
      </c>
      <c r="AF109" s="57" t="s">
        <v>238</v>
      </c>
      <c r="AG109" s="57"/>
      <c r="AH109" s="57"/>
      <c r="AI109" s="57"/>
      <c r="AJ109" s="57"/>
      <c r="AK109" s="57"/>
      <c r="AL109" s="57"/>
      <c r="AM109" s="57" t="s">
        <v>238</v>
      </c>
      <c r="AN109" s="57" t="s">
        <v>238</v>
      </c>
      <c r="AO109" s="57" t="s">
        <v>1631</v>
      </c>
      <c r="AP109" s="57" t="s">
        <v>238</v>
      </c>
      <c r="AQ109" s="57" t="s">
        <v>238</v>
      </c>
      <c r="AR109" s="57" t="s">
        <v>238</v>
      </c>
      <c r="AS109" s="57" t="s">
        <v>238</v>
      </c>
      <c r="AT109" s="57">
        <v>23</v>
      </c>
      <c r="AX109" s="34"/>
    </row>
    <row r="110" spans="1:73" ht="12.75" customHeight="1" x14ac:dyDescent="0.2">
      <c r="A110" s="40">
        <v>105</v>
      </c>
      <c r="B110" s="40" t="s">
        <v>1632</v>
      </c>
      <c r="C110" s="40">
        <v>5</v>
      </c>
      <c r="D110" s="40" t="s">
        <v>582</v>
      </c>
      <c r="E110" s="40">
        <v>7</v>
      </c>
      <c r="F110" s="40" t="s">
        <v>1633</v>
      </c>
      <c r="G110" s="40" t="s">
        <v>1634</v>
      </c>
      <c r="H110" s="40" t="s">
        <v>1633</v>
      </c>
      <c r="I110" s="40" t="s">
        <v>1635</v>
      </c>
      <c r="J110" s="40" t="s">
        <v>1635</v>
      </c>
      <c r="K110" s="62" t="str">
        <f t="shared" si="120"/>
        <v>268</v>
      </c>
      <c r="L110" s="62">
        <v>268</v>
      </c>
      <c r="M110" s="34"/>
      <c r="N110" s="34"/>
      <c r="O110" s="31"/>
      <c r="P110" s="34"/>
      <c r="Q110" s="34"/>
      <c r="R110" s="57"/>
      <c r="S110" s="57"/>
      <c r="T110" s="57"/>
      <c r="U110" s="62" t="str">
        <f t="shared" ref="U110:W110" si="134">IF(COUNT(R110)=1,ROUND(R110*96.48538,0),"")</f>
        <v/>
      </c>
      <c r="V110" s="62" t="str">
        <f t="shared" si="134"/>
        <v/>
      </c>
      <c r="W110" s="62" t="str">
        <f t="shared" si="134"/>
        <v/>
      </c>
      <c r="X110" s="68"/>
      <c r="Y110" s="62" t="str">
        <f t="shared" si="2"/>
        <v/>
      </c>
      <c r="Z110" s="64" t="s">
        <v>238</v>
      </c>
      <c r="AA110" s="64" t="s">
        <v>238</v>
      </c>
      <c r="AB110" t="str">
        <f t="shared" si="132"/>
        <v>[Rn] 7s2 5f14 6d3</v>
      </c>
      <c r="AC110" t="str">
        <f t="shared" si="65"/>
        <v>[Rn] 7s2 5f14 6d3</v>
      </c>
      <c r="AD110" s="57" t="s">
        <v>238</v>
      </c>
      <c r="AE110" s="57" t="s">
        <v>238</v>
      </c>
      <c r="AF110" s="57" t="s">
        <v>238</v>
      </c>
      <c r="AG110" s="57"/>
      <c r="AH110" s="57"/>
      <c r="AI110" s="57"/>
      <c r="AJ110" s="57"/>
      <c r="AK110" s="57"/>
      <c r="AL110" s="57"/>
      <c r="AM110" s="57" t="s">
        <v>238</v>
      </c>
      <c r="AN110" s="57" t="s">
        <v>238</v>
      </c>
      <c r="AO110" s="57" t="s">
        <v>1636</v>
      </c>
      <c r="AP110" s="57" t="s">
        <v>238</v>
      </c>
      <c r="AQ110" s="57" t="s">
        <v>238</v>
      </c>
      <c r="AR110" s="57" t="s">
        <v>238</v>
      </c>
      <c r="AS110" s="57" t="s">
        <v>238</v>
      </c>
      <c r="AT110" s="57">
        <v>58</v>
      </c>
      <c r="AX110" s="34"/>
    </row>
    <row r="111" spans="1:73" ht="12.75" customHeight="1" x14ac:dyDescent="0.2">
      <c r="A111" s="40">
        <v>106</v>
      </c>
      <c r="B111" s="40" t="s">
        <v>1637</v>
      </c>
      <c r="C111" s="40">
        <v>6</v>
      </c>
      <c r="D111" s="40" t="s">
        <v>597</v>
      </c>
      <c r="E111" s="40">
        <v>7</v>
      </c>
      <c r="F111" s="40" t="s">
        <v>1638</v>
      </c>
      <c r="G111" s="40" t="s">
        <v>1639</v>
      </c>
      <c r="H111" s="40" t="s">
        <v>1638</v>
      </c>
      <c r="I111" s="40" t="s">
        <v>1640</v>
      </c>
      <c r="J111" s="40" t="s">
        <v>1640</v>
      </c>
      <c r="K111" s="62" t="str">
        <f t="shared" si="120"/>
        <v>271</v>
      </c>
      <c r="L111" s="62">
        <v>271</v>
      </c>
      <c r="M111" s="34"/>
      <c r="N111" s="34"/>
      <c r="O111" s="31"/>
      <c r="P111" s="34"/>
      <c r="Q111" s="34"/>
      <c r="R111" s="57"/>
      <c r="S111" s="57"/>
      <c r="T111" s="57"/>
      <c r="U111" s="62" t="str">
        <f t="shared" ref="U111:W111" si="135">IF(COUNT(R111)=1,ROUND(R111*96.48538,0),"")</f>
        <v/>
      </c>
      <c r="V111" s="62" t="str">
        <f t="shared" si="135"/>
        <v/>
      </c>
      <c r="W111" s="62" t="str">
        <f t="shared" si="135"/>
        <v/>
      </c>
      <c r="X111" s="68"/>
      <c r="Y111" s="62" t="str">
        <f t="shared" si="2"/>
        <v/>
      </c>
      <c r="Z111" s="64" t="s">
        <v>238</v>
      </c>
      <c r="AA111" s="64" t="s">
        <v>238</v>
      </c>
      <c r="AB111" t="str">
        <f t="shared" si="132"/>
        <v>[Rn] 7s2 5f14 6d4</v>
      </c>
      <c r="AC111" t="str">
        <f t="shared" si="65"/>
        <v>[Rn] 7s2 5f14 6d4</v>
      </c>
      <c r="AD111" s="57" t="s">
        <v>238</v>
      </c>
      <c r="AE111" s="57" t="s">
        <v>238</v>
      </c>
      <c r="AF111" s="57" t="s">
        <v>238</v>
      </c>
      <c r="AG111" s="57"/>
      <c r="AH111" s="57"/>
      <c r="AI111" s="57"/>
      <c r="AJ111" s="57"/>
      <c r="AK111" s="57"/>
      <c r="AL111" s="57"/>
      <c r="AM111" s="57" t="s">
        <v>238</v>
      </c>
      <c r="AN111" s="57" t="s">
        <v>238</v>
      </c>
      <c r="AO111" s="57" t="s">
        <v>1641</v>
      </c>
      <c r="AP111" s="57" t="s">
        <v>238</v>
      </c>
      <c r="AQ111" s="57" t="s">
        <v>238</v>
      </c>
      <c r="AR111" s="57" t="s">
        <v>238</v>
      </c>
      <c r="AS111" s="57" t="s">
        <v>238</v>
      </c>
      <c r="AT111" s="57" t="s">
        <v>238</v>
      </c>
      <c r="AX111" s="34"/>
    </row>
    <row r="112" spans="1:73" ht="12.75" customHeight="1" x14ac:dyDescent="0.2">
      <c r="A112" s="40">
        <v>107</v>
      </c>
      <c r="B112" s="40" t="s">
        <v>1642</v>
      </c>
      <c r="C112" s="40">
        <v>7</v>
      </c>
      <c r="D112" s="40" t="s">
        <v>613</v>
      </c>
      <c r="E112" s="40">
        <v>7</v>
      </c>
      <c r="F112" s="40" t="s">
        <v>1643</v>
      </c>
      <c r="G112" s="40" t="s">
        <v>1644</v>
      </c>
      <c r="H112" s="40" t="s">
        <v>1643</v>
      </c>
      <c r="I112" s="40" t="s">
        <v>1645</v>
      </c>
      <c r="J112" s="40" t="s">
        <v>1645</v>
      </c>
      <c r="K112" s="62" t="str">
        <f t="shared" si="120"/>
        <v>272</v>
      </c>
      <c r="L112" s="62">
        <v>272</v>
      </c>
      <c r="M112" s="34"/>
      <c r="N112" s="34"/>
      <c r="O112" s="31"/>
      <c r="P112" s="34"/>
      <c r="Q112" s="34"/>
      <c r="R112" s="57"/>
      <c r="S112" s="57"/>
      <c r="T112" s="57"/>
      <c r="U112" s="62" t="str">
        <f t="shared" ref="U112:W112" si="136">IF(COUNT(R112)=1,ROUND(R112*96.48538,0),"")</f>
        <v/>
      </c>
      <c r="V112" s="62" t="str">
        <f t="shared" si="136"/>
        <v/>
      </c>
      <c r="W112" s="62" t="str">
        <f t="shared" si="136"/>
        <v/>
      </c>
      <c r="X112" s="68"/>
      <c r="Y112" s="62" t="str">
        <f t="shared" si="2"/>
        <v/>
      </c>
      <c r="Z112" s="64" t="s">
        <v>238</v>
      </c>
      <c r="AA112" s="64" t="s">
        <v>238</v>
      </c>
      <c r="AB112" t="str">
        <f t="shared" si="132"/>
        <v>[Rn] 7s2 5f14 6d5</v>
      </c>
      <c r="AC112" t="str">
        <f t="shared" si="65"/>
        <v>[Rn] 7s2 5f14 6d5</v>
      </c>
      <c r="AD112" s="57" t="s">
        <v>238</v>
      </c>
      <c r="AE112" s="57" t="s">
        <v>238</v>
      </c>
      <c r="AF112" s="57" t="s">
        <v>238</v>
      </c>
      <c r="AG112" s="57"/>
      <c r="AH112" s="57"/>
      <c r="AI112" s="57"/>
      <c r="AJ112" s="57"/>
      <c r="AK112" s="57"/>
      <c r="AL112" s="57"/>
      <c r="AM112" s="57" t="s">
        <v>238</v>
      </c>
      <c r="AN112" s="57" t="s">
        <v>238</v>
      </c>
      <c r="AO112" s="57" t="s">
        <v>1646</v>
      </c>
      <c r="AP112" s="57" t="s">
        <v>238</v>
      </c>
      <c r="AQ112" s="57" t="s">
        <v>238</v>
      </c>
      <c r="AR112" s="57" t="s">
        <v>238</v>
      </c>
      <c r="AS112" s="57" t="s">
        <v>238</v>
      </c>
      <c r="AT112" s="57" t="s">
        <v>238</v>
      </c>
      <c r="AX112" s="34"/>
    </row>
    <row r="113" spans="1:50" ht="12.75" customHeight="1" x14ac:dyDescent="0.2">
      <c r="A113" s="40">
        <v>108</v>
      </c>
      <c r="B113" s="40" t="s">
        <v>1647</v>
      </c>
      <c r="C113" s="40">
        <v>8</v>
      </c>
      <c r="D113" s="40" t="s">
        <v>631</v>
      </c>
      <c r="E113" s="40">
        <v>7</v>
      </c>
      <c r="F113" s="40" t="s">
        <v>1648</v>
      </c>
      <c r="G113" s="40" t="s">
        <v>1649</v>
      </c>
      <c r="H113" s="40" t="s">
        <v>1648</v>
      </c>
      <c r="I113" s="40" t="s">
        <v>1650</v>
      </c>
      <c r="J113" s="40" t="s">
        <v>1650</v>
      </c>
      <c r="K113" s="62" t="str">
        <f t="shared" si="120"/>
        <v>270</v>
      </c>
      <c r="L113" s="62">
        <v>270</v>
      </c>
      <c r="M113" s="34"/>
      <c r="N113" s="34"/>
      <c r="O113" s="31"/>
      <c r="P113" s="34"/>
      <c r="Q113" s="34"/>
      <c r="R113" s="57"/>
      <c r="S113" s="57"/>
      <c r="T113" s="57"/>
      <c r="U113" s="62" t="str">
        <f t="shared" ref="U113:W113" si="137">IF(COUNT(R113)=1,ROUND(R113*96.48538,0),"")</f>
        <v/>
      </c>
      <c r="V113" s="62" t="str">
        <f t="shared" si="137"/>
        <v/>
      </c>
      <c r="W113" s="62" t="str">
        <f t="shared" si="137"/>
        <v/>
      </c>
      <c r="X113" s="68"/>
      <c r="Y113" s="62" t="str">
        <f t="shared" si="2"/>
        <v/>
      </c>
      <c r="Z113" s="64" t="s">
        <v>238</v>
      </c>
      <c r="AA113" s="64" t="s">
        <v>238</v>
      </c>
      <c r="AB113" t="str">
        <f t="shared" si="132"/>
        <v>[Rn] 7s2 5f14 6d6</v>
      </c>
      <c r="AC113" t="str">
        <f t="shared" si="65"/>
        <v>[Rn] 7s2 5f14 6d6</v>
      </c>
      <c r="AD113" s="57" t="s">
        <v>238</v>
      </c>
      <c r="AE113" s="57" t="s">
        <v>238</v>
      </c>
      <c r="AF113" s="57" t="s">
        <v>238</v>
      </c>
      <c r="AG113" s="57"/>
      <c r="AH113" s="57"/>
      <c r="AI113" s="57"/>
      <c r="AJ113" s="57"/>
      <c r="AK113" s="57"/>
      <c r="AL113" s="57"/>
      <c r="AM113" s="57" t="s">
        <v>238</v>
      </c>
      <c r="AN113" s="57" t="s">
        <v>238</v>
      </c>
      <c r="AO113" s="57" t="s">
        <v>1651</v>
      </c>
      <c r="AP113" s="57" t="s">
        <v>238</v>
      </c>
      <c r="AQ113" s="57" t="s">
        <v>238</v>
      </c>
      <c r="AR113" s="57" t="s">
        <v>238</v>
      </c>
      <c r="AS113" s="57" t="s">
        <v>238</v>
      </c>
      <c r="AT113" s="57" t="s">
        <v>238</v>
      </c>
      <c r="AX113" s="34"/>
    </row>
    <row r="114" spans="1:50" ht="12.75" customHeight="1" x14ac:dyDescent="0.2">
      <c r="A114" s="40">
        <v>109</v>
      </c>
      <c r="B114" s="40" t="s">
        <v>1652</v>
      </c>
      <c r="C114" s="40">
        <v>9</v>
      </c>
      <c r="D114" s="40" t="s">
        <v>631</v>
      </c>
      <c r="E114" s="40">
        <v>7</v>
      </c>
      <c r="F114" s="40" t="s">
        <v>1653</v>
      </c>
      <c r="G114" s="40" t="s">
        <v>1654</v>
      </c>
      <c r="H114" s="40" t="s">
        <v>1655</v>
      </c>
      <c r="I114" s="40" t="s">
        <v>1656</v>
      </c>
      <c r="J114" s="40" t="s">
        <v>1656</v>
      </c>
      <c r="K114" s="62" t="str">
        <f t="shared" si="120"/>
        <v>276</v>
      </c>
      <c r="L114" s="62">
        <v>276</v>
      </c>
      <c r="M114" s="34"/>
      <c r="N114" s="34"/>
      <c r="O114" s="31"/>
      <c r="P114" s="34"/>
      <c r="Q114" s="34"/>
      <c r="R114" s="57"/>
      <c r="S114" s="57"/>
      <c r="T114" s="57"/>
      <c r="U114" s="62" t="str">
        <f t="shared" ref="U114:W114" si="138">IF(COUNT(R114)=1,ROUND(R114*96.48538,0),"")</f>
        <v/>
      </c>
      <c r="V114" s="62" t="str">
        <f t="shared" si="138"/>
        <v/>
      </c>
      <c r="W114" s="62" t="str">
        <f t="shared" si="138"/>
        <v/>
      </c>
      <c r="X114" s="68"/>
      <c r="Y114" s="62" t="str">
        <f t="shared" si="2"/>
        <v/>
      </c>
      <c r="Z114" s="64" t="s">
        <v>238</v>
      </c>
      <c r="AA114" s="64" t="s">
        <v>238</v>
      </c>
      <c r="AB114" t="str">
        <f t="shared" si="132"/>
        <v>[Rn] 7s2 5f14 6d7</v>
      </c>
      <c r="AC114" t="str">
        <f t="shared" si="65"/>
        <v>[Rn] 7s2 5f14 6d7</v>
      </c>
      <c r="AD114" s="57" t="s">
        <v>238</v>
      </c>
      <c r="AE114" s="57" t="s">
        <v>238</v>
      </c>
      <c r="AF114" s="57" t="s">
        <v>238</v>
      </c>
      <c r="AG114" s="57"/>
      <c r="AH114" s="57"/>
      <c r="AI114" s="57"/>
      <c r="AJ114" s="57"/>
      <c r="AK114" s="57"/>
      <c r="AL114" s="57"/>
      <c r="AM114" s="57" t="s">
        <v>238</v>
      </c>
      <c r="AN114" s="57" t="s">
        <v>238</v>
      </c>
      <c r="AO114" s="57" t="s">
        <v>1657</v>
      </c>
      <c r="AP114" s="57" t="s">
        <v>238</v>
      </c>
      <c r="AQ114" s="57" t="s">
        <v>238</v>
      </c>
      <c r="AR114" s="57" t="s">
        <v>238</v>
      </c>
      <c r="AS114" s="57" t="s">
        <v>238</v>
      </c>
      <c r="AT114" s="57" t="s">
        <v>238</v>
      </c>
      <c r="AX114" s="34"/>
    </row>
    <row r="115" spans="1:50" ht="12.75" customHeight="1" x14ac:dyDescent="0.2">
      <c r="A115" s="40">
        <v>110</v>
      </c>
      <c r="B115" s="31" t="s">
        <v>1658</v>
      </c>
      <c r="C115" s="31">
        <v>10</v>
      </c>
      <c r="D115" s="31" t="s">
        <v>631</v>
      </c>
      <c r="E115" s="40">
        <v>7</v>
      </c>
      <c r="F115" s="31" t="s">
        <v>1659</v>
      </c>
      <c r="G115" s="31" t="s">
        <v>1660</v>
      </c>
      <c r="H115" s="31" t="s">
        <v>1659</v>
      </c>
      <c r="I115" s="31" t="s">
        <v>1661</v>
      </c>
      <c r="J115" s="31" t="s">
        <v>1661</v>
      </c>
      <c r="K115" s="62" t="str">
        <f t="shared" si="120"/>
        <v>281</v>
      </c>
      <c r="L115" s="62">
        <v>281</v>
      </c>
      <c r="O115" s="31"/>
      <c r="P115" s="32"/>
      <c r="Q115" s="32"/>
      <c r="R115" s="57"/>
      <c r="S115" s="57"/>
      <c r="T115" s="57"/>
      <c r="U115" s="62" t="str">
        <f t="shared" ref="U115:W115" si="139">IF(COUNT(R115)=1,ROUND(R115*96.48538,0),"")</f>
        <v/>
      </c>
      <c r="V115" s="62" t="str">
        <f t="shared" si="139"/>
        <v/>
      </c>
      <c r="W115" s="62" t="str">
        <f t="shared" si="139"/>
        <v/>
      </c>
      <c r="X115" s="67"/>
      <c r="Y115" s="62" t="str">
        <f t="shared" si="2"/>
        <v/>
      </c>
      <c r="Z115" s="61" t="s">
        <v>238</v>
      </c>
      <c r="AA115" s="61" t="s">
        <v>238</v>
      </c>
      <c r="AB115" t="str">
        <f t="shared" si="132"/>
        <v>[Rn] 7s2 5f14 6d8</v>
      </c>
      <c r="AC115" t="str">
        <f t="shared" si="65"/>
        <v>[Rn] 7s2 5f14 6d8</v>
      </c>
      <c r="AD115" s="57" t="s">
        <v>238</v>
      </c>
      <c r="AE115" s="57" t="s">
        <v>238</v>
      </c>
      <c r="AF115" s="57" t="s">
        <v>238</v>
      </c>
      <c r="AG115" s="57"/>
      <c r="AH115" s="57"/>
      <c r="AI115" s="57"/>
      <c r="AJ115" s="57"/>
      <c r="AK115" s="57"/>
      <c r="AL115" s="57"/>
      <c r="AM115" s="57" t="s">
        <v>238</v>
      </c>
      <c r="AN115" s="57" t="s">
        <v>238</v>
      </c>
      <c r="AO115" s="57" t="s">
        <v>1662</v>
      </c>
      <c r="AP115" s="57" t="s">
        <v>238</v>
      </c>
      <c r="AQ115" s="57" t="s">
        <v>238</v>
      </c>
      <c r="AR115" s="57" t="s">
        <v>238</v>
      </c>
      <c r="AS115" s="57" t="s">
        <v>238</v>
      </c>
      <c r="AT115" s="57" t="s">
        <v>238</v>
      </c>
    </row>
    <row r="116" spans="1:50" ht="12.75" customHeight="1" x14ac:dyDescent="0.2">
      <c r="A116" s="40">
        <v>111</v>
      </c>
      <c r="B116" s="31" t="s">
        <v>1663</v>
      </c>
      <c r="C116" s="31">
        <v>11</v>
      </c>
      <c r="D116" s="31" t="s">
        <v>675</v>
      </c>
      <c r="E116" s="40">
        <v>7</v>
      </c>
      <c r="F116" s="31" t="s">
        <v>1664</v>
      </c>
      <c r="G116" s="31" t="s">
        <v>1665</v>
      </c>
      <c r="H116" s="31" t="s">
        <v>1664</v>
      </c>
      <c r="I116" s="31" t="s">
        <v>1666</v>
      </c>
      <c r="J116" s="31" t="s">
        <v>1666</v>
      </c>
      <c r="K116" s="62" t="str">
        <f t="shared" si="120"/>
        <v>280</v>
      </c>
      <c r="L116" s="62">
        <v>280</v>
      </c>
      <c r="O116" s="31"/>
      <c r="P116" s="32"/>
      <c r="Q116" s="32"/>
      <c r="R116" s="57"/>
      <c r="S116" s="57"/>
      <c r="T116" s="57"/>
      <c r="U116" s="62" t="str">
        <f t="shared" ref="U116:W116" si="140">IF(COUNT(R116)=1,ROUND(R116*96.48538,0),"")</f>
        <v/>
      </c>
      <c r="V116" s="62" t="str">
        <f t="shared" si="140"/>
        <v/>
      </c>
      <c r="W116" s="62" t="str">
        <f t="shared" si="140"/>
        <v/>
      </c>
      <c r="X116" s="67"/>
      <c r="Y116" s="62" t="str">
        <f t="shared" si="2"/>
        <v/>
      </c>
      <c r="Z116" s="61" t="s">
        <v>238</v>
      </c>
      <c r="AA116" s="61" t="s">
        <v>238</v>
      </c>
      <c r="AB116" t="str">
        <f t="shared" si="132"/>
        <v>[Rn] 7s2 5f14 6d9</v>
      </c>
      <c r="AC116" t="str">
        <f t="shared" si="65"/>
        <v>[Rn] 7s2 5f14 6d9</v>
      </c>
      <c r="AD116" s="57" t="s">
        <v>238</v>
      </c>
      <c r="AE116" s="57" t="s">
        <v>238</v>
      </c>
      <c r="AF116" s="57" t="s">
        <v>238</v>
      </c>
      <c r="AG116" s="57"/>
      <c r="AH116" s="57"/>
      <c r="AI116" s="57"/>
      <c r="AJ116" s="57"/>
      <c r="AK116" s="57"/>
      <c r="AL116" s="57"/>
      <c r="AM116" s="57" t="s">
        <v>238</v>
      </c>
      <c r="AN116" s="57" t="s">
        <v>238</v>
      </c>
      <c r="AO116" s="57" t="s">
        <v>1667</v>
      </c>
      <c r="AP116" s="57" t="s">
        <v>238</v>
      </c>
      <c r="AQ116" s="57" t="s">
        <v>238</v>
      </c>
      <c r="AR116" s="57" t="s">
        <v>238</v>
      </c>
      <c r="AS116" s="57" t="s">
        <v>238</v>
      </c>
      <c r="AT116" s="57" t="s">
        <v>238</v>
      </c>
    </row>
    <row r="117" spans="1:50" ht="12.75" customHeight="1" x14ac:dyDescent="0.2">
      <c r="A117" s="40">
        <v>112</v>
      </c>
      <c r="B117" s="31" t="s">
        <v>1668</v>
      </c>
      <c r="C117" s="31">
        <v>12</v>
      </c>
      <c r="D117" s="31" t="s">
        <v>694</v>
      </c>
      <c r="E117" s="40">
        <v>7</v>
      </c>
      <c r="F117" s="31" t="s">
        <v>1669</v>
      </c>
      <c r="G117" s="31" t="s">
        <v>1670</v>
      </c>
      <c r="H117" s="40" t="s">
        <v>1671</v>
      </c>
      <c r="I117" s="31" t="s">
        <v>1672</v>
      </c>
      <c r="J117" s="31" t="s">
        <v>1672</v>
      </c>
      <c r="K117" s="62" t="str">
        <f t="shared" si="120"/>
        <v>285</v>
      </c>
      <c r="L117" s="62">
        <v>285</v>
      </c>
      <c r="O117" s="31"/>
      <c r="P117" s="32"/>
      <c r="Q117" s="32"/>
      <c r="R117" s="57"/>
      <c r="S117" s="57"/>
      <c r="T117" s="57"/>
      <c r="U117" s="62" t="str">
        <f t="shared" ref="U117:W117" si="141">IF(COUNT(R117)=1,ROUND(R117*96.48538,0),"")</f>
        <v/>
      </c>
      <c r="V117" s="62" t="str">
        <f t="shared" si="141"/>
        <v/>
      </c>
      <c r="W117" s="62" t="str">
        <f t="shared" si="141"/>
        <v/>
      </c>
      <c r="X117" s="67"/>
      <c r="Y117" s="62" t="str">
        <f t="shared" si="2"/>
        <v/>
      </c>
      <c r="Z117" s="61" t="s">
        <v>238</v>
      </c>
      <c r="AA117" s="61" t="s">
        <v>238</v>
      </c>
      <c r="AB117" t="str">
        <f t="shared" si="132"/>
        <v>[Rn] 7s2 5f14 6d10</v>
      </c>
      <c r="AC117" t="str">
        <f t="shared" si="65"/>
        <v>[Rn] 7s2 5f14 6d10</v>
      </c>
      <c r="AD117" s="57" t="s">
        <v>238</v>
      </c>
      <c r="AE117" s="57" t="s">
        <v>238</v>
      </c>
      <c r="AF117" s="57" t="s">
        <v>238</v>
      </c>
      <c r="AG117" s="57"/>
      <c r="AH117" s="57"/>
      <c r="AI117" s="57"/>
      <c r="AJ117" s="57"/>
      <c r="AK117" s="57"/>
      <c r="AL117" s="57"/>
      <c r="AM117" s="57" t="s">
        <v>238</v>
      </c>
      <c r="AN117" s="57" t="s">
        <v>238</v>
      </c>
      <c r="AO117" s="57" t="s">
        <v>1673</v>
      </c>
      <c r="AP117" s="57" t="s">
        <v>238</v>
      </c>
      <c r="AQ117" s="57" t="s">
        <v>238</v>
      </c>
      <c r="AR117" s="57" t="s">
        <v>238</v>
      </c>
      <c r="AS117" s="57" t="s">
        <v>238</v>
      </c>
      <c r="AT117" s="57" t="s">
        <v>238</v>
      </c>
    </row>
    <row r="118" spans="1:50" ht="12.75" customHeight="1" x14ac:dyDescent="0.2">
      <c r="A118" s="40">
        <v>113</v>
      </c>
      <c r="B118" s="31" t="s">
        <v>1674</v>
      </c>
      <c r="C118" s="31">
        <v>13</v>
      </c>
      <c r="D118" s="31" t="s">
        <v>302</v>
      </c>
      <c r="E118" s="40">
        <v>7</v>
      </c>
      <c r="F118" s="31" t="s">
        <v>1675</v>
      </c>
      <c r="G118" s="31" t="s">
        <v>1676</v>
      </c>
      <c r="H118" s="31" t="s">
        <v>1675</v>
      </c>
      <c r="I118" s="31" t="s">
        <v>1677</v>
      </c>
      <c r="J118" s="31" t="s">
        <v>1677</v>
      </c>
      <c r="K118" s="62" t="str">
        <f t="shared" si="120"/>
        <v>284</v>
      </c>
      <c r="L118" s="62">
        <v>284</v>
      </c>
      <c r="O118" s="31"/>
      <c r="P118" s="32"/>
      <c r="Q118" s="32"/>
      <c r="R118" s="57"/>
      <c r="S118" s="57"/>
      <c r="T118" s="57"/>
      <c r="U118" s="62" t="str">
        <f t="shared" ref="U118:W118" si="142">IF(COUNT(R118)=1,ROUND(R118*96.48538,0),"")</f>
        <v/>
      </c>
      <c r="V118" s="62" t="str">
        <f t="shared" si="142"/>
        <v/>
      </c>
      <c r="W118" s="62" t="str">
        <f t="shared" si="142"/>
        <v/>
      </c>
      <c r="X118" s="67"/>
      <c r="Y118" s="62" t="str">
        <f t="shared" si="2"/>
        <v/>
      </c>
      <c r="Z118" s="61" t="s">
        <v>238</v>
      </c>
      <c r="AA118" s="61" t="s">
        <v>238</v>
      </c>
      <c r="AB118" t="str">
        <f t="shared" ref="AB118:AB121" si="143">CONCATENATE("[",B$91,"] ",E118,"s",MIN(A118-A$91,2)," ",E118-2,"f",MIN(A118-A$93,14)," ",E118-1,"d",MIN(A118-A$107,10)," ",E118,"p",MIN(A118-A$117,6))</f>
        <v>[Rn] 7s2 5f14 6d10 7p1</v>
      </c>
      <c r="AC118" t="str">
        <f t="shared" si="65"/>
        <v>[Rn] 7s2 5f14 6d10 7p1</v>
      </c>
      <c r="AD118" s="57"/>
      <c r="AE118" s="57"/>
      <c r="AF118" s="57"/>
      <c r="AG118" s="57"/>
      <c r="AH118" s="57"/>
      <c r="AI118" s="57"/>
      <c r="AJ118" s="57"/>
      <c r="AK118" s="57"/>
      <c r="AL118" s="57"/>
      <c r="AM118" s="57"/>
      <c r="AN118" s="57"/>
      <c r="AO118" s="57" t="s">
        <v>1678</v>
      </c>
      <c r="AP118" s="57"/>
      <c r="AQ118" s="57"/>
      <c r="AR118" s="57"/>
      <c r="AS118" s="57"/>
      <c r="AT118" s="57"/>
    </row>
    <row r="119" spans="1:50" ht="12.75" customHeight="1" x14ac:dyDescent="0.2">
      <c r="A119" s="40">
        <v>114</v>
      </c>
      <c r="B119" s="31" t="s">
        <v>1679</v>
      </c>
      <c r="C119" s="31">
        <v>14</v>
      </c>
      <c r="D119" s="31" t="s">
        <v>320</v>
      </c>
      <c r="E119" s="40">
        <v>7</v>
      </c>
      <c r="F119" s="31" t="s">
        <v>1680</v>
      </c>
      <c r="G119" s="31" t="s">
        <v>1681</v>
      </c>
      <c r="H119" s="31" t="s">
        <v>1680</v>
      </c>
      <c r="I119" s="31" t="s">
        <v>1682</v>
      </c>
      <c r="J119" s="31" t="s">
        <v>1682</v>
      </c>
      <c r="K119" s="62" t="str">
        <f t="shared" si="120"/>
        <v>289</v>
      </c>
      <c r="L119" s="62">
        <v>289</v>
      </c>
      <c r="O119" s="31"/>
      <c r="P119" s="32"/>
      <c r="Q119" s="32"/>
      <c r="R119" s="57"/>
      <c r="S119" s="57"/>
      <c r="T119" s="57"/>
      <c r="U119" s="62" t="str">
        <f t="shared" ref="U119:W119" si="144">IF(COUNT(R119)=1,ROUND(R119*96.48538,0),"")</f>
        <v/>
      </c>
      <c r="V119" s="62" t="str">
        <f t="shared" si="144"/>
        <v/>
      </c>
      <c r="W119" s="62" t="str">
        <f t="shared" si="144"/>
        <v/>
      </c>
      <c r="X119" s="67"/>
      <c r="Y119" s="62" t="str">
        <f t="shared" si="2"/>
        <v/>
      </c>
      <c r="Z119" s="61" t="s">
        <v>238</v>
      </c>
      <c r="AA119" s="61" t="s">
        <v>238</v>
      </c>
      <c r="AB119" t="str">
        <f t="shared" si="143"/>
        <v>[Rn] 7s2 5f14 6d10 7p2</v>
      </c>
      <c r="AC119" t="str">
        <f t="shared" si="65"/>
        <v>[Rn] 7s2 5f14 6d10 7p2</v>
      </c>
      <c r="AD119" s="57" t="s">
        <v>238</v>
      </c>
      <c r="AE119" s="57" t="s">
        <v>238</v>
      </c>
      <c r="AF119" s="57" t="s">
        <v>238</v>
      </c>
      <c r="AG119" s="57"/>
      <c r="AH119" s="57"/>
      <c r="AI119" s="57"/>
      <c r="AJ119" s="57"/>
      <c r="AK119" s="57"/>
      <c r="AL119" s="57"/>
      <c r="AM119" s="57" t="s">
        <v>238</v>
      </c>
      <c r="AN119" s="57" t="s">
        <v>238</v>
      </c>
      <c r="AO119" s="57" t="s">
        <v>1683</v>
      </c>
      <c r="AP119" s="57" t="s">
        <v>238</v>
      </c>
      <c r="AQ119" s="57" t="s">
        <v>238</v>
      </c>
      <c r="AR119" s="57" t="s">
        <v>238</v>
      </c>
      <c r="AS119" s="57" t="s">
        <v>238</v>
      </c>
      <c r="AT119" s="57" t="s">
        <v>238</v>
      </c>
    </row>
    <row r="120" spans="1:50" ht="12.75" customHeight="1" x14ac:dyDescent="0.2">
      <c r="A120" s="40">
        <v>115</v>
      </c>
      <c r="B120" s="31" t="s">
        <v>1684</v>
      </c>
      <c r="C120" s="31">
        <v>15</v>
      </c>
      <c r="D120" s="31" t="s">
        <v>339</v>
      </c>
      <c r="E120" s="40">
        <v>7</v>
      </c>
      <c r="F120" s="31" t="s">
        <v>1685</v>
      </c>
      <c r="G120" s="31" t="s">
        <v>1686</v>
      </c>
      <c r="H120" s="31" t="s">
        <v>1685</v>
      </c>
      <c r="I120" s="31" t="s">
        <v>1687</v>
      </c>
      <c r="J120" s="31" t="s">
        <v>1687</v>
      </c>
      <c r="K120" s="62" t="str">
        <f t="shared" si="120"/>
        <v>288</v>
      </c>
      <c r="L120" s="62">
        <v>288</v>
      </c>
      <c r="O120" s="31"/>
      <c r="P120" s="32"/>
      <c r="Q120" s="32"/>
      <c r="R120" s="57"/>
      <c r="S120" s="57"/>
      <c r="T120" s="57"/>
      <c r="U120" s="62" t="str">
        <f t="shared" ref="U120:W120" si="145">IF(COUNT(R120)=1,ROUND(R120*96.48538,0),"")</f>
        <v/>
      </c>
      <c r="V120" s="62" t="str">
        <f t="shared" si="145"/>
        <v/>
      </c>
      <c r="W120" s="62" t="str">
        <f t="shared" si="145"/>
        <v/>
      </c>
      <c r="X120" s="67"/>
      <c r="Y120" s="62" t="str">
        <f t="shared" si="2"/>
        <v/>
      </c>
      <c r="Z120" s="61" t="s">
        <v>238</v>
      </c>
      <c r="AA120" s="61" t="s">
        <v>238</v>
      </c>
      <c r="AB120" t="str">
        <f t="shared" si="143"/>
        <v>[Rn] 7s2 5f14 6d10 7p3</v>
      </c>
      <c r="AC120" t="str">
        <f t="shared" si="65"/>
        <v>[Rn] 7s2 5f14 6d10 7p3</v>
      </c>
      <c r="AD120" s="57"/>
      <c r="AE120" s="57"/>
      <c r="AF120" s="57"/>
      <c r="AG120" s="57"/>
      <c r="AH120" s="57"/>
      <c r="AI120" s="57"/>
      <c r="AJ120" s="57"/>
      <c r="AK120" s="57"/>
      <c r="AL120" s="57"/>
      <c r="AM120" s="57"/>
      <c r="AN120" s="57"/>
      <c r="AO120" s="57" t="s">
        <v>1688</v>
      </c>
      <c r="AP120" s="57"/>
      <c r="AQ120" s="57"/>
      <c r="AR120" s="57"/>
      <c r="AS120" s="57"/>
      <c r="AT120" s="57"/>
    </row>
    <row r="121" spans="1:50" ht="12.75" customHeight="1" x14ac:dyDescent="0.2">
      <c r="A121" s="40">
        <v>116</v>
      </c>
      <c r="B121" s="31" t="s">
        <v>1689</v>
      </c>
      <c r="C121" s="31">
        <v>16</v>
      </c>
      <c r="D121" s="31" t="s">
        <v>354</v>
      </c>
      <c r="E121" s="40">
        <v>7</v>
      </c>
      <c r="F121" s="31" t="s">
        <v>1690</v>
      </c>
      <c r="G121" s="31" t="s">
        <v>1691</v>
      </c>
      <c r="H121" s="31" t="s">
        <v>1690</v>
      </c>
      <c r="I121" s="31" t="s">
        <v>1692</v>
      </c>
      <c r="J121" s="31" t="s">
        <v>1692</v>
      </c>
      <c r="K121" s="62" t="str">
        <f t="shared" si="120"/>
        <v>293</v>
      </c>
      <c r="L121" s="62">
        <v>293</v>
      </c>
      <c r="O121" s="31"/>
      <c r="P121" s="32"/>
      <c r="Q121" s="32"/>
      <c r="R121" s="57"/>
      <c r="S121" s="57"/>
      <c r="T121" s="57"/>
      <c r="U121" s="62" t="str">
        <f t="shared" ref="U121:W121" si="146">IF(COUNT(R121)=1,ROUND(R121*96.48538,0),"")</f>
        <v/>
      </c>
      <c r="V121" s="62" t="str">
        <f t="shared" si="146"/>
        <v/>
      </c>
      <c r="W121" s="62" t="str">
        <f t="shared" si="146"/>
        <v/>
      </c>
      <c r="X121" s="67"/>
      <c r="Y121" s="62" t="str">
        <f t="shared" si="2"/>
        <v/>
      </c>
      <c r="Z121" s="61" t="s">
        <v>238</v>
      </c>
      <c r="AA121" s="61" t="s">
        <v>238</v>
      </c>
      <c r="AB121" t="str">
        <f t="shared" si="143"/>
        <v>[Rn] 7s2 5f14 6d10 7p4</v>
      </c>
      <c r="AC121" t="str">
        <f t="shared" si="65"/>
        <v>[Rn] 7s2 5f14 6d10 7p4</v>
      </c>
      <c r="AD121" s="57" t="s">
        <v>238</v>
      </c>
      <c r="AE121" s="57" t="s">
        <v>238</v>
      </c>
      <c r="AF121" s="57" t="s">
        <v>238</v>
      </c>
      <c r="AG121" s="57"/>
      <c r="AH121" s="57"/>
      <c r="AI121" s="57"/>
      <c r="AJ121" s="57"/>
      <c r="AK121" s="57"/>
      <c r="AL121" s="57"/>
      <c r="AM121" s="57" t="s">
        <v>238</v>
      </c>
      <c r="AN121" s="57" t="s">
        <v>238</v>
      </c>
      <c r="AO121" s="57" t="s">
        <v>1693</v>
      </c>
      <c r="AP121" s="57" t="s">
        <v>238</v>
      </c>
      <c r="AQ121" s="57" t="s">
        <v>238</v>
      </c>
      <c r="AR121" s="57" t="s">
        <v>238</v>
      </c>
      <c r="AS121" s="57" t="s">
        <v>238</v>
      </c>
      <c r="AT121" s="57" t="s">
        <v>238</v>
      </c>
    </row>
    <row r="122" spans="1:50" ht="12.75" customHeight="1" x14ac:dyDescent="0.2">
      <c r="A122" s="40">
        <v>117</v>
      </c>
      <c r="B122" s="31" t="s">
        <v>1694</v>
      </c>
      <c r="C122" s="31">
        <v>17</v>
      </c>
      <c r="D122" s="31" t="s">
        <v>367</v>
      </c>
      <c r="E122" s="40">
        <v>7</v>
      </c>
      <c r="F122" s="31" t="s">
        <v>1695</v>
      </c>
      <c r="G122" s="31" t="s">
        <v>1696</v>
      </c>
      <c r="H122" s="31" t="s">
        <v>1695</v>
      </c>
      <c r="I122" s="31" t="s">
        <v>1697</v>
      </c>
      <c r="J122" s="31" t="s">
        <v>1697</v>
      </c>
      <c r="K122" s="62" t="str">
        <f t="shared" si="120"/>
        <v>292</v>
      </c>
      <c r="L122" s="62">
        <v>292</v>
      </c>
      <c r="O122" s="31"/>
      <c r="R122" s="57"/>
      <c r="S122" s="57"/>
      <c r="T122" s="57"/>
      <c r="U122" s="62"/>
      <c r="V122" s="62"/>
      <c r="W122" s="62"/>
      <c r="Y122" s="62"/>
      <c r="AD122" s="57"/>
      <c r="AE122" s="57"/>
      <c r="AF122" s="57"/>
      <c r="AG122" s="57"/>
      <c r="AH122" s="57"/>
      <c r="AI122" s="57"/>
      <c r="AJ122" s="57"/>
      <c r="AK122" s="57"/>
      <c r="AL122" s="57"/>
      <c r="AM122" s="57"/>
      <c r="AN122" s="57"/>
      <c r="AO122" s="57" t="s">
        <v>1698</v>
      </c>
      <c r="AP122" s="57"/>
      <c r="AQ122" s="57"/>
      <c r="AR122" s="57"/>
      <c r="AS122" s="57"/>
      <c r="AT122" s="57"/>
    </row>
    <row r="123" spans="1:50" ht="12.75" customHeight="1" x14ac:dyDescent="0.2">
      <c r="A123" s="40">
        <v>118</v>
      </c>
      <c r="B123" s="31" t="s">
        <v>1699</v>
      </c>
      <c r="C123" s="31">
        <v>18</v>
      </c>
      <c r="D123" s="31" t="s">
        <v>250</v>
      </c>
      <c r="E123" s="40">
        <v>7</v>
      </c>
      <c r="F123" s="31" t="s">
        <v>1700</v>
      </c>
      <c r="G123" s="31" t="s">
        <v>1701</v>
      </c>
      <c r="H123" s="31" t="s">
        <v>1700</v>
      </c>
      <c r="I123" s="31" t="s">
        <v>1702</v>
      </c>
      <c r="J123" s="31" t="s">
        <v>1702</v>
      </c>
      <c r="K123" s="62" t="str">
        <f t="shared" si="120"/>
        <v>294</v>
      </c>
      <c r="L123" s="62">
        <v>294</v>
      </c>
      <c r="O123" s="31"/>
      <c r="R123" s="57"/>
      <c r="S123" s="57"/>
      <c r="T123" s="57"/>
      <c r="U123" s="62" t="str">
        <f t="shared" ref="U123:W123" si="147">IF(COUNT(R123)=1,ROUND(R123*96.48538,0),"")</f>
        <v/>
      </c>
      <c r="V123" s="62" t="str">
        <f t="shared" si="147"/>
        <v/>
      </c>
      <c r="W123" s="62" t="str">
        <f t="shared" si="147"/>
        <v/>
      </c>
      <c r="Y123" s="62" t="str">
        <f>IF(COUNT(X123)=1,ROUND(X123*96.48538,0),IF(COUNTA(X123)=1,X123,""))</f>
        <v/>
      </c>
      <c r="AB123" t="str">
        <f>CONCATENATE("[",B$91,"] ",E123,"s",MIN(A123-A$91,2)," ",E123-2,"f",MIN(A123-A$93,14)," ",E123-1,"d",MIN(A123-A$107,10)," ",E123,"p",MIN(A123-A$117,6))</f>
        <v>[Rn] 7s2 5f14 6d10 7p6</v>
      </c>
      <c r="AC123" t="str">
        <f>AB123</f>
        <v>[Rn] 7s2 5f14 6d10 7p6</v>
      </c>
      <c r="AD123" s="57" t="s">
        <v>238</v>
      </c>
      <c r="AE123" s="57" t="s">
        <v>238</v>
      </c>
      <c r="AF123" s="57" t="s">
        <v>238</v>
      </c>
      <c r="AG123" s="57"/>
      <c r="AH123" s="57"/>
      <c r="AI123" s="57"/>
      <c r="AJ123" s="57"/>
      <c r="AK123" s="57"/>
      <c r="AL123" s="57"/>
      <c r="AM123" s="57" t="s">
        <v>238</v>
      </c>
      <c r="AN123" s="57" t="s">
        <v>238</v>
      </c>
      <c r="AO123" s="57" t="s">
        <v>1703</v>
      </c>
      <c r="AP123" s="57" t="s">
        <v>238</v>
      </c>
      <c r="AQ123" s="57" t="s">
        <v>238</v>
      </c>
      <c r="AR123" s="57" t="s">
        <v>238</v>
      </c>
      <c r="AS123" s="57" t="s">
        <v>238</v>
      </c>
      <c r="AT123" s="57" t="s">
        <v>238</v>
      </c>
    </row>
    <row r="124" spans="1:50" ht="12.75" customHeight="1" x14ac:dyDescent="0.2">
      <c r="A124" s="31"/>
      <c r="B124" s="31"/>
      <c r="C124" s="31"/>
      <c r="D124" s="31"/>
      <c r="E124" s="31"/>
      <c r="F124" s="31"/>
      <c r="G124" s="31"/>
      <c r="H124" s="31"/>
      <c r="I124" s="31"/>
      <c r="J124" s="31"/>
      <c r="O124" s="31"/>
    </row>
    <row r="125" spans="1:50" ht="12.75" customHeight="1" x14ac:dyDescent="0.2">
      <c r="A125" s="31"/>
      <c r="B125" s="31"/>
      <c r="C125" s="31"/>
      <c r="D125" s="31"/>
      <c r="E125" s="31"/>
      <c r="F125" s="31"/>
      <c r="G125" s="31"/>
      <c r="H125" s="31"/>
      <c r="I125" s="31"/>
      <c r="J125" s="31"/>
    </row>
    <row r="126" spans="1:50" ht="12.75" customHeight="1" x14ac:dyDescent="0.2">
      <c r="A126" s="31"/>
      <c r="B126" s="31"/>
      <c r="C126" s="31"/>
      <c r="D126" s="31"/>
      <c r="E126" s="31"/>
      <c r="F126" s="31"/>
      <c r="G126" s="31"/>
      <c r="H126" s="31"/>
      <c r="I126" s="31"/>
      <c r="J126" s="31"/>
    </row>
    <row r="127" spans="1:50" ht="12.75" customHeight="1" x14ac:dyDescent="0.2">
      <c r="A127" s="31"/>
      <c r="B127" s="31"/>
      <c r="C127" s="31"/>
      <c r="D127" s="31"/>
      <c r="E127" s="31"/>
      <c r="F127" s="31"/>
      <c r="G127" s="31"/>
      <c r="H127" s="31"/>
      <c r="I127" s="31"/>
      <c r="J127" s="31"/>
    </row>
    <row r="128" spans="1:50" ht="12.75" customHeight="1" x14ac:dyDescent="0.2">
      <c r="A128" s="31"/>
      <c r="B128" s="31"/>
      <c r="C128" s="31"/>
      <c r="D128" s="31"/>
      <c r="E128" s="31"/>
      <c r="F128" s="31"/>
      <c r="G128" s="31"/>
      <c r="H128" s="31"/>
      <c r="I128" s="31"/>
      <c r="J128" s="31"/>
    </row>
    <row r="129" spans="1:10" ht="12.75" customHeight="1" x14ac:dyDescent="0.2">
      <c r="A129" s="31"/>
      <c r="B129" s="31"/>
      <c r="C129" s="31"/>
      <c r="D129" s="31"/>
      <c r="E129" s="31"/>
      <c r="F129" s="31"/>
      <c r="G129" s="31"/>
      <c r="H129" s="31"/>
      <c r="I129" s="31"/>
      <c r="J129" s="31"/>
    </row>
    <row r="130" spans="1:10" ht="12.75" customHeight="1" x14ac:dyDescent="0.2">
      <c r="A130" s="31"/>
      <c r="B130" s="31"/>
      <c r="C130" s="31"/>
      <c r="D130" s="31"/>
      <c r="E130" s="31"/>
      <c r="F130" s="31"/>
      <c r="G130" s="31"/>
      <c r="H130" s="31"/>
      <c r="I130" s="31"/>
      <c r="J130" s="31"/>
    </row>
    <row r="131" spans="1:10" ht="12.75" customHeight="1" x14ac:dyDescent="0.2">
      <c r="A131" s="31"/>
      <c r="B131" s="31"/>
      <c r="C131" s="31"/>
      <c r="D131" s="31"/>
      <c r="E131" s="31"/>
      <c r="F131" s="31"/>
      <c r="G131" s="31"/>
      <c r="H131" s="31"/>
      <c r="I131" s="31"/>
      <c r="J131" s="31"/>
    </row>
    <row r="132" spans="1:10" ht="12.75" customHeight="1" x14ac:dyDescent="0.2">
      <c r="A132" s="31"/>
      <c r="B132" s="31"/>
      <c r="C132" s="31"/>
      <c r="D132" s="31"/>
      <c r="E132" s="31"/>
      <c r="F132" s="31"/>
      <c r="G132" s="31"/>
      <c r="H132" s="31"/>
      <c r="I132" s="31"/>
      <c r="J132" s="31"/>
    </row>
    <row r="133" spans="1:10" ht="12.75" customHeight="1" x14ac:dyDescent="0.2">
      <c r="A133" s="31"/>
      <c r="B133" s="31"/>
      <c r="C133" s="31"/>
      <c r="D133" s="31"/>
      <c r="E133" s="31"/>
      <c r="F133" s="31"/>
      <c r="G133" s="31"/>
      <c r="H133" s="31"/>
      <c r="I133" s="31"/>
      <c r="J133" s="31"/>
    </row>
    <row r="134" spans="1:10" ht="12.75" customHeight="1" x14ac:dyDescent="0.2">
      <c r="A134" s="31"/>
      <c r="B134" s="31"/>
      <c r="C134" s="31"/>
      <c r="D134" s="31"/>
      <c r="E134" s="31"/>
      <c r="F134" s="31"/>
      <c r="G134" s="31"/>
      <c r="H134" s="31"/>
      <c r="I134" s="31"/>
      <c r="J134" s="31"/>
    </row>
    <row r="135" spans="1:10" ht="12.75" customHeight="1" x14ac:dyDescent="0.2">
      <c r="A135" s="31"/>
      <c r="B135" s="31"/>
      <c r="C135" s="31"/>
      <c r="D135" s="31"/>
      <c r="E135" s="31"/>
      <c r="F135" s="31"/>
      <c r="G135" s="31"/>
      <c r="H135" s="31"/>
      <c r="I135" s="31"/>
      <c r="J135" s="31"/>
    </row>
    <row r="136" spans="1:10" ht="12.75" customHeight="1" x14ac:dyDescent="0.2">
      <c r="A136" s="31"/>
      <c r="B136" s="31"/>
      <c r="C136" s="31"/>
      <c r="D136" s="31"/>
      <c r="E136" s="31"/>
      <c r="F136" s="31"/>
      <c r="G136" s="31"/>
      <c r="H136" s="31"/>
      <c r="I136" s="31"/>
      <c r="J136" s="31"/>
    </row>
    <row r="137" spans="1:10" ht="12.75" customHeight="1" x14ac:dyDescent="0.2">
      <c r="A137" s="31"/>
      <c r="B137" s="31"/>
      <c r="C137" s="31"/>
      <c r="D137" s="31"/>
      <c r="E137" s="31"/>
      <c r="F137" s="31"/>
      <c r="G137" s="31"/>
      <c r="H137" s="31"/>
      <c r="I137" s="31"/>
      <c r="J137" s="31"/>
    </row>
    <row r="138" spans="1:10" ht="12.75" customHeight="1" x14ac:dyDescent="0.2">
      <c r="A138" s="31"/>
      <c r="B138" s="31"/>
      <c r="C138" s="31"/>
      <c r="D138" s="31"/>
      <c r="E138" s="31"/>
      <c r="F138" s="31"/>
      <c r="G138" s="31"/>
      <c r="H138" s="31"/>
      <c r="I138" s="31"/>
      <c r="J138" s="31"/>
    </row>
    <row r="139" spans="1:10" ht="12.75" customHeight="1" x14ac:dyDescent="0.2">
      <c r="A139" s="31"/>
      <c r="B139" s="31"/>
      <c r="C139" s="31"/>
      <c r="D139" s="31"/>
      <c r="E139" s="31"/>
      <c r="F139" s="31"/>
      <c r="G139" s="31"/>
      <c r="H139" s="31"/>
      <c r="I139" s="31"/>
      <c r="J139" s="31"/>
    </row>
    <row r="140" spans="1:10" ht="12.75" customHeight="1" x14ac:dyDescent="0.2">
      <c r="A140" s="31"/>
      <c r="B140" s="31"/>
      <c r="C140" s="31"/>
      <c r="D140" s="31"/>
      <c r="E140" s="31"/>
      <c r="F140" s="31"/>
      <c r="G140" s="31"/>
      <c r="H140" s="31"/>
      <c r="I140" s="31"/>
      <c r="J140" s="31"/>
    </row>
    <row r="141" spans="1:10" ht="12.75" customHeight="1" x14ac:dyDescent="0.2">
      <c r="A141" s="31"/>
      <c r="B141" s="31"/>
      <c r="C141" s="31"/>
      <c r="D141" s="31"/>
      <c r="E141" s="31"/>
      <c r="F141" s="31"/>
      <c r="G141" s="31"/>
      <c r="H141" s="31"/>
      <c r="I141" s="31"/>
      <c r="J141" s="31"/>
    </row>
    <row r="142" spans="1:10" ht="12.75" customHeight="1" x14ac:dyDescent="0.2">
      <c r="A142" s="31"/>
      <c r="B142" s="31"/>
      <c r="C142" s="31"/>
      <c r="D142" s="31"/>
      <c r="E142" s="31"/>
      <c r="F142" s="31"/>
      <c r="G142" s="31"/>
      <c r="H142" s="31"/>
      <c r="I142" s="31"/>
      <c r="J142" s="31"/>
    </row>
    <row r="143" spans="1:10" ht="12.75" customHeight="1" x14ac:dyDescent="0.2">
      <c r="A143" s="31"/>
      <c r="B143" s="31"/>
      <c r="C143" s="31"/>
      <c r="D143" s="31"/>
      <c r="E143" s="31"/>
      <c r="F143" s="31"/>
      <c r="G143" s="31"/>
      <c r="H143" s="31"/>
      <c r="I143" s="31"/>
      <c r="J143" s="31"/>
    </row>
    <row r="144" spans="1:10" ht="12.75" customHeight="1" x14ac:dyDescent="0.2">
      <c r="A144" s="31"/>
      <c r="B144" s="31"/>
      <c r="C144" s="31"/>
      <c r="D144" s="31"/>
      <c r="E144" s="31"/>
      <c r="F144" s="31"/>
      <c r="G144" s="31"/>
      <c r="H144" s="31"/>
      <c r="I144" s="31"/>
      <c r="J144" s="31"/>
    </row>
    <row r="145" spans="1:10" ht="12.75" customHeight="1" x14ac:dyDescent="0.2">
      <c r="A145" s="31"/>
      <c r="B145" s="31"/>
      <c r="C145" s="31"/>
      <c r="D145" s="31"/>
      <c r="E145" s="31"/>
      <c r="F145" s="31"/>
      <c r="G145" s="31"/>
      <c r="H145" s="31"/>
      <c r="I145" s="31"/>
      <c r="J145" s="31"/>
    </row>
    <row r="146" spans="1:10" ht="12.75" customHeight="1" x14ac:dyDescent="0.2">
      <c r="A146" s="31"/>
      <c r="B146" s="31"/>
      <c r="C146" s="31"/>
      <c r="D146" s="31"/>
      <c r="E146" s="31"/>
      <c r="F146" s="31"/>
      <c r="G146" s="31"/>
      <c r="H146" s="31"/>
      <c r="I146" s="31"/>
      <c r="J146" s="31"/>
    </row>
    <row r="147" spans="1:10" ht="12.75" customHeight="1" x14ac:dyDescent="0.2">
      <c r="A147" s="31"/>
      <c r="B147" s="31"/>
      <c r="C147" s="31"/>
      <c r="D147" s="31"/>
      <c r="E147" s="31"/>
      <c r="F147" s="31"/>
      <c r="G147" s="31"/>
      <c r="H147" s="31"/>
      <c r="I147" s="31"/>
      <c r="J147" s="31"/>
    </row>
    <row r="148" spans="1:10" ht="12.75" customHeight="1" x14ac:dyDescent="0.2">
      <c r="A148" s="31"/>
      <c r="B148" s="31"/>
      <c r="C148" s="31"/>
      <c r="D148" s="31"/>
      <c r="E148" s="31"/>
      <c r="F148" s="31"/>
      <c r="G148" s="31"/>
      <c r="H148" s="31"/>
      <c r="I148" s="31"/>
      <c r="J148" s="31"/>
    </row>
    <row r="149" spans="1:10" ht="12.75" customHeight="1" x14ac:dyDescent="0.2">
      <c r="A149" s="31"/>
      <c r="B149" s="31"/>
      <c r="C149" s="31"/>
      <c r="D149" s="31"/>
      <c r="E149" s="31"/>
      <c r="F149" s="31"/>
      <c r="G149" s="31"/>
      <c r="H149" s="31"/>
      <c r="I149" s="31"/>
      <c r="J149" s="31"/>
    </row>
    <row r="150" spans="1:10" ht="12.75" customHeight="1" x14ac:dyDescent="0.2">
      <c r="A150" s="31"/>
      <c r="B150" s="31"/>
      <c r="C150" s="31"/>
      <c r="D150" s="31"/>
      <c r="E150" s="31"/>
      <c r="F150" s="31"/>
      <c r="G150" s="31"/>
      <c r="H150" s="31"/>
      <c r="I150" s="31"/>
      <c r="J150" s="31"/>
    </row>
    <row r="151" spans="1:10" ht="12.75" customHeight="1" x14ac:dyDescent="0.2">
      <c r="A151" s="31"/>
      <c r="B151" s="31"/>
      <c r="C151" s="31"/>
      <c r="D151" s="31"/>
      <c r="E151" s="31"/>
      <c r="F151" s="31"/>
      <c r="G151" s="31"/>
      <c r="H151" s="31"/>
      <c r="I151" s="31"/>
      <c r="J151" s="31"/>
    </row>
    <row r="152" spans="1:10" ht="12.75" customHeight="1" x14ac:dyDescent="0.2">
      <c r="A152" s="31"/>
      <c r="B152" s="31"/>
      <c r="C152" s="31"/>
      <c r="D152" s="31"/>
      <c r="E152" s="31"/>
      <c r="F152" s="31"/>
      <c r="G152" s="31"/>
      <c r="H152" s="31"/>
      <c r="I152" s="31"/>
      <c r="J152" s="31"/>
    </row>
    <row r="153" spans="1:10" ht="12.75" customHeight="1" x14ac:dyDescent="0.2">
      <c r="A153" s="31"/>
      <c r="B153" s="31"/>
      <c r="C153" s="31"/>
      <c r="D153" s="31"/>
      <c r="E153" s="31"/>
      <c r="F153" s="31"/>
      <c r="G153" s="31"/>
      <c r="H153" s="31"/>
      <c r="I153" s="31"/>
      <c r="J153" s="31"/>
    </row>
    <row r="154" spans="1:10" ht="12.75" customHeight="1" x14ac:dyDescent="0.2">
      <c r="A154" s="31"/>
      <c r="B154" s="31"/>
      <c r="C154" s="31"/>
      <c r="D154" s="31"/>
      <c r="E154" s="31"/>
      <c r="F154" s="31"/>
      <c r="G154" s="31"/>
      <c r="H154" s="31"/>
      <c r="I154" s="31"/>
      <c r="J154" s="31"/>
    </row>
    <row r="155" spans="1:10" ht="12.75" customHeight="1" x14ac:dyDescent="0.2">
      <c r="A155" s="31"/>
      <c r="B155" s="31"/>
      <c r="C155" s="31"/>
      <c r="D155" s="31"/>
      <c r="E155" s="31"/>
      <c r="F155" s="31"/>
      <c r="G155" s="31"/>
      <c r="H155" s="31"/>
      <c r="I155" s="31"/>
      <c r="J155" s="31"/>
    </row>
    <row r="156" spans="1:10" ht="12.75" customHeight="1" x14ac:dyDescent="0.2">
      <c r="A156" s="31"/>
      <c r="B156" s="31"/>
      <c r="C156" s="31"/>
      <c r="D156" s="31"/>
      <c r="E156" s="31"/>
      <c r="F156" s="31"/>
      <c r="G156" s="31"/>
      <c r="H156" s="31"/>
      <c r="I156" s="31"/>
      <c r="J156" s="31"/>
    </row>
    <row r="157" spans="1:10" ht="12.75" customHeight="1" x14ac:dyDescent="0.2">
      <c r="A157" s="31"/>
      <c r="B157" s="31"/>
      <c r="C157" s="31"/>
      <c r="D157" s="31"/>
      <c r="E157" s="31"/>
      <c r="F157" s="31"/>
      <c r="G157" s="31"/>
      <c r="H157" s="31"/>
      <c r="I157" s="31"/>
      <c r="J157" s="31"/>
    </row>
    <row r="158" spans="1:10" ht="12.75" customHeight="1" x14ac:dyDescent="0.2">
      <c r="A158" s="31"/>
      <c r="B158" s="31"/>
      <c r="C158" s="31"/>
      <c r="D158" s="31"/>
      <c r="E158" s="31"/>
      <c r="F158" s="31"/>
      <c r="G158" s="31"/>
      <c r="H158" s="31"/>
      <c r="I158" s="31"/>
      <c r="J158" s="31"/>
    </row>
    <row r="159" spans="1:10" ht="12.75" customHeight="1" x14ac:dyDescent="0.2">
      <c r="A159" s="31"/>
      <c r="B159" s="31"/>
      <c r="C159" s="31"/>
      <c r="D159" s="31"/>
      <c r="E159" s="31"/>
      <c r="F159" s="31"/>
      <c r="G159" s="31"/>
      <c r="H159" s="31"/>
      <c r="I159" s="31"/>
      <c r="J159" s="31"/>
    </row>
    <row r="160" spans="1:10" ht="12.75" customHeight="1" x14ac:dyDescent="0.2">
      <c r="A160" s="31"/>
      <c r="B160" s="31"/>
      <c r="C160" s="31"/>
      <c r="D160" s="31"/>
      <c r="E160" s="31"/>
      <c r="F160" s="31"/>
      <c r="G160" s="31"/>
      <c r="H160" s="31"/>
      <c r="I160" s="31"/>
      <c r="J160" s="31"/>
    </row>
    <row r="161" spans="1:10" ht="12.75" customHeight="1" x14ac:dyDescent="0.2">
      <c r="A161" s="31"/>
      <c r="B161" s="31"/>
      <c r="C161" s="31"/>
      <c r="D161" s="31"/>
      <c r="E161" s="31"/>
      <c r="F161" s="31"/>
      <c r="G161" s="31"/>
      <c r="H161" s="31"/>
      <c r="I161" s="31"/>
      <c r="J161" s="31"/>
    </row>
    <row r="162" spans="1:10" ht="12.75" customHeight="1" x14ac:dyDescent="0.2">
      <c r="A162" s="31"/>
      <c r="B162" s="31"/>
      <c r="C162" s="31"/>
      <c r="D162" s="31"/>
      <c r="E162" s="31"/>
      <c r="F162" s="31"/>
      <c r="G162" s="31"/>
      <c r="H162" s="31"/>
      <c r="I162" s="31"/>
      <c r="J162" s="31"/>
    </row>
    <row r="163" spans="1:10" ht="12.75" customHeight="1" x14ac:dyDescent="0.2">
      <c r="A163" s="31"/>
      <c r="B163" s="31"/>
      <c r="C163" s="31"/>
      <c r="D163" s="31"/>
      <c r="E163" s="31"/>
      <c r="F163" s="31"/>
      <c r="G163" s="31"/>
      <c r="H163" s="31"/>
      <c r="I163" s="31"/>
      <c r="J163" s="31"/>
    </row>
    <row r="164" spans="1:10" ht="12.75" customHeight="1" x14ac:dyDescent="0.2">
      <c r="A164" s="31"/>
      <c r="B164" s="31"/>
      <c r="C164" s="31"/>
      <c r="D164" s="31"/>
      <c r="E164" s="31"/>
      <c r="F164" s="31"/>
      <c r="G164" s="31"/>
      <c r="H164" s="31"/>
      <c r="I164" s="31"/>
      <c r="J164" s="31"/>
    </row>
    <row r="165" spans="1:10" ht="12.75" customHeight="1" x14ac:dyDescent="0.2">
      <c r="A165" s="31"/>
      <c r="B165" s="31"/>
      <c r="C165" s="31"/>
      <c r="D165" s="31"/>
      <c r="E165" s="31"/>
      <c r="F165" s="31"/>
      <c r="G165" s="31"/>
      <c r="H165" s="31"/>
      <c r="I165" s="31"/>
      <c r="J165" s="31"/>
    </row>
    <row r="166" spans="1:10" ht="12.75" customHeight="1" x14ac:dyDescent="0.2">
      <c r="A166" s="31"/>
      <c r="B166" s="31"/>
      <c r="C166" s="31"/>
      <c r="D166" s="31"/>
      <c r="E166" s="31"/>
      <c r="F166" s="31"/>
      <c r="G166" s="31"/>
      <c r="H166" s="31"/>
      <c r="I166" s="31"/>
      <c r="J166" s="31"/>
    </row>
    <row r="167" spans="1:10" ht="12.75" customHeight="1" x14ac:dyDescent="0.2">
      <c r="A167" s="31"/>
      <c r="B167" s="31"/>
      <c r="C167" s="31"/>
      <c r="D167" s="31"/>
      <c r="E167" s="31"/>
      <c r="F167" s="31"/>
      <c r="G167" s="31"/>
      <c r="H167" s="31"/>
      <c r="I167" s="31"/>
      <c r="J167" s="31"/>
    </row>
    <row r="168" spans="1:10" ht="12.75" customHeight="1" x14ac:dyDescent="0.2">
      <c r="A168" s="31"/>
      <c r="B168" s="31"/>
      <c r="C168" s="31"/>
      <c r="D168" s="31"/>
      <c r="E168" s="31"/>
      <c r="F168" s="31"/>
      <c r="G168" s="31"/>
      <c r="H168" s="31"/>
      <c r="I168" s="31"/>
      <c r="J168" s="31"/>
    </row>
    <row r="169" spans="1:10" ht="12.75" customHeight="1" x14ac:dyDescent="0.2">
      <c r="A169" s="31"/>
      <c r="B169" s="31"/>
      <c r="C169" s="31"/>
      <c r="D169" s="31"/>
      <c r="E169" s="31"/>
      <c r="F169" s="31"/>
      <c r="G169" s="31"/>
      <c r="H169" s="31"/>
      <c r="I169" s="31"/>
      <c r="J169" s="31"/>
    </row>
    <row r="170" spans="1:10" ht="12.75" customHeight="1" x14ac:dyDescent="0.2">
      <c r="A170" s="31"/>
      <c r="B170" s="31"/>
      <c r="C170" s="31"/>
      <c r="D170" s="31"/>
      <c r="E170" s="31"/>
      <c r="F170" s="31"/>
      <c r="G170" s="31"/>
      <c r="H170" s="31"/>
      <c r="I170" s="31"/>
      <c r="J170" s="31"/>
    </row>
    <row r="171" spans="1:10" ht="12.75" customHeight="1" x14ac:dyDescent="0.2">
      <c r="A171" s="31"/>
      <c r="B171" s="31"/>
      <c r="C171" s="31"/>
      <c r="D171" s="31"/>
      <c r="E171" s="31"/>
      <c r="F171" s="31"/>
      <c r="G171" s="31"/>
      <c r="H171" s="31"/>
      <c r="I171" s="31"/>
      <c r="J171" s="31"/>
    </row>
    <row r="172" spans="1:10" ht="12.75" customHeight="1" x14ac:dyDescent="0.2">
      <c r="A172" s="31"/>
      <c r="B172" s="31"/>
      <c r="C172" s="31"/>
      <c r="D172" s="31"/>
      <c r="E172" s="31"/>
      <c r="F172" s="31"/>
      <c r="G172" s="31"/>
      <c r="H172" s="31"/>
      <c r="I172" s="31"/>
      <c r="J172" s="31"/>
    </row>
    <row r="173" spans="1:10" ht="12.75" customHeight="1" x14ac:dyDescent="0.2">
      <c r="A173" s="31"/>
      <c r="B173" s="31"/>
      <c r="C173" s="31"/>
      <c r="D173" s="31"/>
      <c r="E173" s="31"/>
      <c r="F173" s="31"/>
      <c r="G173" s="31"/>
      <c r="H173" s="31"/>
      <c r="I173" s="31"/>
      <c r="J173" s="31"/>
    </row>
    <row r="174" spans="1:10" ht="12.75" customHeight="1" x14ac:dyDescent="0.2">
      <c r="A174" s="31"/>
      <c r="B174" s="31"/>
      <c r="C174" s="31"/>
      <c r="D174" s="31"/>
      <c r="E174" s="31"/>
      <c r="F174" s="31"/>
      <c r="G174" s="31"/>
      <c r="H174" s="31"/>
      <c r="I174" s="31"/>
      <c r="J174" s="31"/>
    </row>
    <row r="175" spans="1:10" ht="12.75" customHeight="1" x14ac:dyDescent="0.2">
      <c r="A175" s="31"/>
      <c r="B175" s="31"/>
      <c r="C175" s="31"/>
      <c r="D175" s="31"/>
      <c r="E175" s="31"/>
      <c r="F175" s="31"/>
      <c r="G175" s="31"/>
      <c r="H175" s="31"/>
      <c r="I175" s="31"/>
      <c r="J175" s="31"/>
    </row>
    <row r="176" spans="1:10" ht="12.75" customHeight="1" x14ac:dyDescent="0.2">
      <c r="A176" s="31"/>
      <c r="B176" s="31"/>
      <c r="C176" s="31"/>
      <c r="D176" s="31"/>
      <c r="E176" s="31"/>
      <c r="F176" s="31"/>
      <c r="G176" s="31"/>
      <c r="H176" s="31"/>
      <c r="I176" s="31"/>
      <c r="J176" s="31"/>
    </row>
    <row r="177" spans="1:10" ht="12.75" customHeight="1" x14ac:dyDescent="0.2">
      <c r="A177" s="31"/>
      <c r="B177" s="31"/>
      <c r="C177" s="31"/>
      <c r="D177" s="31"/>
      <c r="E177" s="31"/>
      <c r="F177" s="31"/>
      <c r="G177" s="31"/>
      <c r="H177" s="31"/>
      <c r="I177" s="31"/>
      <c r="J177" s="31"/>
    </row>
    <row r="178" spans="1:10" ht="12.75" customHeight="1" x14ac:dyDescent="0.2">
      <c r="A178" s="31"/>
      <c r="B178" s="31"/>
      <c r="C178" s="31"/>
      <c r="D178" s="31"/>
      <c r="E178" s="31"/>
      <c r="F178" s="31"/>
      <c r="G178" s="31"/>
      <c r="H178" s="31"/>
      <c r="I178" s="31"/>
      <c r="J178" s="31"/>
    </row>
    <row r="179" spans="1:10" ht="12.75" customHeight="1" x14ac:dyDescent="0.2">
      <c r="A179" s="31"/>
      <c r="B179" s="31"/>
      <c r="C179" s="31"/>
      <c r="D179" s="31"/>
      <c r="E179" s="31"/>
      <c r="F179" s="31"/>
      <c r="G179" s="31"/>
      <c r="H179" s="31"/>
      <c r="I179" s="31"/>
      <c r="J179" s="31"/>
    </row>
    <row r="180" spans="1:10" ht="12.75" customHeight="1" x14ac:dyDescent="0.2">
      <c r="A180" s="31"/>
      <c r="B180" s="31"/>
      <c r="C180" s="31"/>
      <c r="D180" s="31"/>
      <c r="E180" s="31"/>
      <c r="F180" s="31"/>
      <c r="G180" s="31"/>
      <c r="H180" s="31"/>
      <c r="I180" s="31"/>
      <c r="J180" s="31"/>
    </row>
    <row r="181" spans="1:10" ht="12.75" customHeight="1" x14ac:dyDescent="0.2">
      <c r="A181" s="31"/>
      <c r="B181" s="31"/>
      <c r="C181" s="31"/>
      <c r="D181" s="31"/>
      <c r="E181" s="31"/>
      <c r="F181" s="31"/>
      <c r="G181" s="31"/>
      <c r="H181" s="31"/>
      <c r="I181" s="31"/>
      <c r="J181" s="31"/>
    </row>
    <row r="182" spans="1:10" ht="12.75" customHeight="1" x14ac:dyDescent="0.2">
      <c r="A182" s="31"/>
      <c r="B182" s="31"/>
      <c r="C182" s="31"/>
      <c r="D182" s="31"/>
      <c r="E182" s="31"/>
      <c r="F182" s="31"/>
      <c r="G182" s="31"/>
      <c r="H182" s="31"/>
      <c r="I182" s="31"/>
      <c r="J182" s="31"/>
    </row>
    <row r="183" spans="1:10" ht="12.75" customHeight="1" x14ac:dyDescent="0.2">
      <c r="A183" s="31"/>
      <c r="B183" s="31"/>
      <c r="C183" s="31"/>
      <c r="D183" s="31"/>
      <c r="E183" s="31"/>
      <c r="F183" s="31"/>
      <c r="G183" s="31"/>
      <c r="H183" s="31"/>
      <c r="I183" s="31"/>
      <c r="J183" s="31"/>
    </row>
    <row r="184" spans="1:10" ht="12.75" customHeight="1" x14ac:dyDescent="0.2">
      <c r="A184" s="31"/>
      <c r="B184" s="31"/>
      <c r="C184" s="31"/>
      <c r="D184" s="31"/>
      <c r="E184" s="31"/>
      <c r="F184" s="31"/>
      <c r="G184" s="31"/>
      <c r="H184" s="31"/>
      <c r="I184" s="31"/>
      <c r="J184" s="31"/>
    </row>
    <row r="185" spans="1:10" ht="12.75" customHeight="1" x14ac:dyDescent="0.2">
      <c r="A185" s="31"/>
      <c r="B185" s="31"/>
      <c r="C185" s="31"/>
      <c r="D185" s="31"/>
      <c r="E185" s="31"/>
      <c r="F185" s="31"/>
      <c r="G185" s="31"/>
      <c r="H185" s="31"/>
      <c r="I185" s="31"/>
      <c r="J185" s="31"/>
    </row>
    <row r="186" spans="1:10" ht="12.75" customHeight="1" x14ac:dyDescent="0.2">
      <c r="A186" s="31"/>
      <c r="B186" s="31"/>
      <c r="C186" s="31"/>
      <c r="D186" s="31"/>
      <c r="E186" s="31"/>
      <c r="F186" s="31"/>
      <c r="G186" s="31"/>
      <c r="H186" s="31"/>
      <c r="I186" s="31"/>
      <c r="J186" s="31"/>
    </row>
    <row r="187" spans="1:10" ht="12.75" customHeight="1" x14ac:dyDescent="0.2">
      <c r="A187" s="31"/>
      <c r="B187" s="31"/>
      <c r="C187" s="31"/>
      <c r="D187" s="31"/>
      <c r="E187" s="31"/>
      <c r="F187" s="31"/>
      <c r="G187" s="31"/>
      <c r="H187" s="31"/>
      <c r="I187" s="31"/>
      <c r="J187" s="31"/>
    </row>
    <row r="188" spans="1:10" ht="12.75" customHeight="1" x14ac:dyDescent="0.2">
      <c r="A188" s="31"/>
      <c r="B188" s="31"/>
      <c r="C188" s="31"/>
      <c r="D188" s="31"/>
      <c r="E188" s="31"/>
      <c r="F188" s="31"/>
      <c r="G188" s="31"/>
      <c r="H188" s="31"/>
      <c r="I188" s="31"/>
      <c r="J188" s="31"/>
    </row>
    <row r="189" spans="1:10" ht="12.75" customHeight="1" x14ac:dyDescent="0.2">
      <c r="A189" s="31"/>
      <c r="B189" s="31"/>
      <c r="C189" s="31"/>
      <c r="D189" s="31"/>
      <c r="E189" s="31"/>
      <c r="F189" s="31"/>
      <c r="G189" s="31"/>
      <c r="H189" s="31"/>
      <c r="I189" s="31"/>
      <c r="J189" s="31"/>
    </row>
    <row r="190" spans="1:10" ht="12.75" customHeight="1" x14ac:dyDescent="0.2">
      <c r="A190" s="31"/>
      <c r="B190" s="31"/>
      <c r="C190" s="31"/>
      <c r="D190" s="31"/>
      <c r="E190" s="31"/>
      <c r="F190" s="31"/>
      <c r="G190" s="31"/>
      <c r="H190" s="31"/>
      <c r="I190" s="31"/>
      <c r="J190" s="31"/>
    </row>
    <row r="191" spans="1:10" ht="12.75" customHeight="1" x14ac:dyDescent="0.2">
      <c r="A191" s="31"/>
      <c r="B191" s="31"/>
      <c r="C191" s="31"/>
      <c r="D191" s="31"/>
      <c r="E191" s="31"/>
      <c r="F191" s="31"/>
      <c r="G191" s="31"/>
      <c r="H191" s="31"/>
      <c r="I191" s="31"/>
      <c r="J191" s="31"/>
    </row>
    <row r="192" spans="1:10" ht="12.75" customHeight="1" x14ac:dyDescent="0.2">
      <c r="A192" s="31"/>
      <c r="B192" s="31"/>
      <c r="C192" s="31"/>
      <c r="D192" s="31"/>
      <c r="E192" s="31"/>
      <c r="F192" s="31"/>
      <c r="G192" s="31"/>
      <c r="H192" s="31"/>
      <c r="I192" s="31"/>
      <c r="J192" s="31"/>
    </row>
    <row r="193" spans="1:10" ht="12.75" customHeight="1" x14ac:dyDescent="0.2">
      <c r="A193" s="31"/>
      <c r="B193" s="31"/>
      <c r="C193" s="31"/>
      <c r="D193" s="31"/>
      <c r="E193" s="31"/>
      <c r="F193" s="31"/>
      <c r="G193" s="31"/>
      <c r="H193" s="31"/>
      <c r="I193" s="31"/>
      <c r="J193" s="31"/>
    </row>
    <row r="194" spans="1:10" ht="12.75" customHeight="1" x14ac:dyDescent="0.2">
      <c r="A194" s="31"/>
      <c r="B194" s="31"/>
      <c r="C194" s="31"/>
      <c r="D194" s="31"/>
      <c r="E194" s="31"/>
      <c r="F194" s="31"/>
      <c r="G194" s="31"/>
      <c r="H194" s="31"/>
      <c r="I194" s="31"/>
      <c r="J194" s="31"/>
    </row>
    <row r="195" spans="1:10" ht="12.75" customHeight="1" x14ac:dyDescent="0.2">
      <c r="A195" s="31"/>
      <c r="B195" s="31"/>
      <c r="C195" s="31"/>
      <c r="D195" s="31"/>
      <c r="E195" s="31"/>
      <c r="F195" s="31"/>
      <c r="G195" s="31"/>
      <c r="H195" s="31"/>
      <c r="I195" s="31"/>
      <c r="J195" s="31"/>
    </row>
    <row r="196" spans="1:10" ht="12.75" customHeight="1" x14ac:dyDescent="0.2">
      <c r="A196" s="31"/>
      <c r="B196" s="31"/>
      <c r="C196" s="31"/>
      <c r="D196" s="31"/>
      <c r="E196" s="31"/>
      <c r="F196" s="31"/>
      <c r="G196" s="31"/>
      <c r="H196" s="31"/>
      <c r="I196" s="31"/>
      <c r="J196" s="31"/>
    </row>
    <row r="197" spans="1:10" ht="12.75" customHeight="1" x14ac:dyDescent="0.2">
      <c r="A197" s="31"/>
      <c r="B197" s="31"/>
      <c r="C197" s="31"/>
      <c r="D197" s="31"/>
      <c r="E197" s="31"/>
      <c r="F197" s="31"/>
      <c r="G197" s="31"/>
      <c r="H197" s="31"/>
      <c r="I197" s="31"/>
      <c r="J197" s="31"/>
    </row>
    <row r="198" spans="1:10" ht="12.75" customHeight="1" x14ac:dyDescent="0.2">
      <c r="A198" s="31"/>
      <c r="B198" s="31"/>
      <c r="C198" s="31"/>
      <c r="D198" s="31"/>
      <c r="E198" s="31"/>
      <c r="F198" s="31"/>
      <c r="G198" s="31"/>
      <c r="H198" s="31"/>
      <c r="I198" s="31"/>
      <c r="J198" s="31"/>
    </row>
    <row r="199" spans="1:10" ht="12.75" customHeight="1" x14ac:dyDescent="0.2">
      <c r="A199" s="31"/>
      <c r="B199" s="31"/>
      <c r="C199" s="31"/>
      <c r="D199" s="31"/>
      <c r="E199" s="31"/>
      <c r="F199" s="31"/>
      <c r="G199" s="31"/>
      <c r="H199" s="31"/>
      <c r="I199" s="31"/>
      <c r="J199" s="31"/>
    </row>
    <row r="200" spans="1:10" ht="12.75" customHeight="1" x14ac:dyDescent="0.2">
      <c r="A200" s="31"/>
      <c r="B200" s="31"/>
      <c r="C200" s="31"/>
      <c r="D200" s="31"/>
      <c r="E200" s="31"/>
      <c r="F200" s="31"/>
      <c r="G200" s="31"/>
      <c r="H200" s="31"/>
      <c r="I200" s="31"/>
      <c r="J200" s="31"/>
    </row>
    <row r="201" spans="1:10" ht="12.75" customHeight="1" x14ac:dyDescent="0.2">
      <c r="A201" s="31"/>
      <c r="B201" s="31"/>
      <c r="C201" s="31"/>
      <c r="D201" s="31"/>
      <c r="E201" s="31"/>
      <c r="F201" s="31"/>
      <c r="G201" s="31"/>
      <c r="H201" s="31"/>
      <c r="I201" s="31"/>
      <c r="J201" s="31"/>
    </row>
    <row r="202" spans="1:10" ht="12.75" customHeight="1" x14ac:dyDescent="0.2">
      <c r="A202" s="31"/>
      <c r="B202" s="31"/>
      <c r="C202" s="31"/>
      <c r="D202" s="31"/>
      <c r="E202" s="31"/>
      <c r="F202" s="31"/>
      <c r="G202" s="31"/>
      <c r="H202" s="31"/>
      <c r="I202" s="31"/>
      <c r="J202" s="31"/>
    </row>
    <row r="203" spans="1:10" ht="12.75" customHeight="1" x14ac:dyDescent="0.2">
      <c r="A203" s="31"/>
      <c r="B203" s="31"/>
      <c r="C203" s="31"/>
      <c r="D203" s="31"/>
      <c r="E203" s="31"/>
      <c r="F203" s="31"/>
      <c r="G203" s="31"/>
      <c r="H203" s="31"/>
      <c r="I203" s="31"/>
      <c r="J203" s="31"/>
    </row>
    <row r="204" spans="1:10" ht="12.75" customHeight="1" x14ac:dyDescent="0.2">
      <c r="A204" s="31"/>
      <c r="B204" s="31"/>
      <c r="C204" s="31"/>
      <c r="D204" s="31"/>
      <c r="E204" s="31"/>
      <c r="F204" s="31"/>
      <c r="G204" s="31"/>
      <c r="H204" s="31"/>
      <c r="I204" s="31"/>
      <c r="J204" s="31"/>
    </row>
    <row r="205" spans="1:10" ht="12.75" customHeight="1" x14ac:dyDescent="0.2">
      <c r="A205" s="31"/>
      <c r="B205" s="31"/>
      <c r="C205" s="31"/>
      <c r="D205" s="31"/>
      <c r="E205" s="31"/>
      <c r="F205" s="31"/>
      <c r="G205" s="31"/>
      <c r="H205" s="31"/>
      <c r="I205" s="31"/>
      <c r="J205" s="31"/>
    </row>
    <row r="206" spans="1:10" ht="12.75" customHeight="1" x14ac:dyDescent="0.2">
      <c r="A206" s="31"/>
      <c r="B206" s="31"/>
      <c r="C206" s="31"/>
      <c r="D206" s="31"/>
      <c r="E206" s="31"/>
      <c r="F206" s="31"/>
      <c r="G206" s="31"/>
      <c r="H206" s="31"/>
      <c r="I206" s="31"/>
      <c r="J206" s="31"/>
    </row>
    <row r="207" spans="1:10" ht="12.75" customHeight="1" x14ac:dyDescent="0.2">
      <c r="A207" s="31"/>
      <c r="B207" s="31"/>
      <c r="C207" s="31"/>
      <c r="D207" s="31"/>
      <c r="E207" s="31"/>
      <c r="F207" s="31"/>
      <c r="G207" s="31"/>
      <c r="H207" s="31"/>
      <c r="I207" s="31"/>
      <c r="J207" s="31"/>
    </row>
    <row r="208" spans="1:10" ht="12.75" customHeight="1" x14ac:dyDescent="0.2">
      <c r="A208" s="31"/>
      <c r="B208" s="31"/>
      <c r="C208" s="31"/>
      <c r="D208" s="31"/>
      <c r="E208" s="31"/>
      <c r="F208" s="31"/>
      <c r="G208" s="31"/>
      <c r="H208" s="31"/>
      <c r="I208" s="31"/>
      <c r="J208" s="31"/>
    </row>
    <row r="209" spans="1:10" ht="12.75" customHeight="1" x14ac:dyDescent="0.2">
      <c r="A209" s="31"/>
      <c r="B209" s="31"/>
      <c r="C209" s="31"/>
      <c r="D209" s="31"/>
      <c r="E209" s="31"/>
      <c r="F209" s="31"/>
      <c r="G209" s="31"/>
      <c r="H209" s="31"/>
      <c r="I209" s="31"/>
      <c r="J209" s="31"/>
    </row>
    <row r="210" spans="1:10" ht="12.75" customHeight="1" x14ac:dyDescent="0.2">
      <c r="A210" s="31"/>
      <c r="B210" s="31"/>
      <c r="C210" s="31"/>
      <c r="D210" s="31"/>
      <c r="E210" s="31"/>
      <c r="F210" s="31"/>
      <c r="G210" s="31"/>
      <c r="H210" s="31"/>
      <c r="I210" s="31"/>
      <c r="J210" s="31"/>
    </row>
    <row r="211" spans="1:10" ht="12.75" customHeight="1" x14ac:dyDescent="0.2">
      <c r="A211" s="31"/>
      <c r="B211" s="31"/>
      <c r="C211" s="31"/>
      <c r="D211" s="31"/>
      <c r="E211" s="31"/>
      <c r="F211" s="31"/>
      <c r="G211" s="31"/>
      <c r="H211" s="31"/>
      <c r="I211" s="31"/>
      <c r="J211" s="31"/>
    </row>
    <row r="212" spans="1:10" ht="12.75" customHeight="1" x14ac:dyDescent="0.2">
      <c r="A212" s="31"/>
      <c r="B212" s="31"/>
      <c r="C212" s="31"/>
      <c r="D212" s="31"/>
      <c r="E212" s="31"/>
      <c r="F212" s="31"/>
      <c r="G212" s="31"/>
      <c r="H212" s="31"/>
      <c r="I212" s="31"/>
      <c r="J212" s="31"/>
    </row>
    <row r="213" spans="1:10" ht="12.75" customHeight="1" x14ac:dyDescent="0.2">
      <c r="A213" s="31"/>
      <c r="B213" s="31"/>
      <c r="C213" s="31"/>
      <c r="D213" s="31"/>
      <c r="E213" s="31"/>
      <c r="F213" s="31"/>
      <c r="G213" s="31"/>
      <c r="H213" s="31"/>
      <c r="I213" s="31"/>
      <c r="J213" s="31"/>
    </row>
    <row r="214" spans="1:10" ht="12.75" customHeight="1" x14ac:dyDescent="0.2">
      <c r="A214" s="31"/>
      <c r="B214" s="31"/>
      <c r="C214" s="31"/>
      <c r="D214" s="31"/>
      <c r="E214" s="31"/>
      <c r="F214" s="31"/>
      <c r="G214" s="31"/>
      <c r="H214" s="31"/>
      <c r="I214" s="31"/>
      <c r="J214" s="31"/>
    </row>
    <row r="215" spans="1:10" ht="12.75" customHeight="1" x14ac:dyDescent="0.2">
      <c r="A215" s="31"/>
      <c r="B215" s="31"/>
      <c r="C215" s="31"/>
      <c r="D215" s="31"/>
      <c r="E215" s="31"/>
      <c r="F215" s="31"/>
      <c r="G215" s="31"/>
      <c r="H215" s="31"/>
      <c r="I215" s="31"/>
      <c r="J215" s="31"/>
    </row>
    <row r="216" spans="1:10" ht="12.75" customHeight="1" x14ac:dyDescent="0.2">
      <c r="A216" s="31"/>
      <c r="B216" s="31"/>
      <c r="C216" s="31"/>
      <c r="D216" s="31"/>
      <c r="E216" s="31"/>
      <c r="F216" s="31"/>
      <c r="G216" s="31"/>
      <c r="H216" s="31"/>
      <c r="I216" s="31"/>
      <c r="J216" s="31"/>
    </row>
    <row r="217" spans="1:10" ht="12.75" customHeight="1" x14ac:dyDescent="0.2">
      <c r="A217" s="31"/>
      <c r="B217" s="31"/>
      <c r="C217" s="31"/>
      <c r="D217" s="31"/>
      <c r="E217" s="31"/>
      <c r="F217" s="31"/>
      <c r="G217" s="31"/>
      <c r="H217" s="31"/>
      <c r="I217" s="31"/>
      <c r="J217" s="31"/>
    </row>
    <row r="218" spans="1:10" ht="12.75" customHeight="1" x14ac:dyDescent="0.2">
      <c r="A218" s="31"/>
      <c r="B218" s="31"/>
      <c r="C218" s="31"/>
      <c r="D218" s="31"/>
      <c r="E218" s="31"/>
      <c r="F218" s="31"/>
      <c r="G218" s="31"/>
      <c r="H218" s="31"/>
      <c r="I218" s="31"/>
      <c r="J218" s="31"/>
    </row>
    <row r="219" spans="1:10" ht="12.75" customHeight="1" x14ac:dyDescent="0.2">
      <c r="A219" s="31"/>
      <c r="B219" s="31"/>
      <c r="C219" s="31"/>
      <c r="D219" s="31"/>
      <c r="E219" s="31"/>
      <c r="F219" s="31"/>
      <c r="G219" s="31"/>
      <c r="H219" s="31"/>
      <c r="I219" s="31"/>
      <c r="J219" s="31"/>
    </row>
    <row r="220" spans="1:10" ht="12.75" customHeight="1" x14ac:dyDescent="0.2">
      <c r="A220" s="31"/>
      <c r="B220" s="31"/>
      <c r="C220" s="31"/>
      <c r="D220" s="31"/>
      <c r="E220" s="31"/>
      <c r="F220" s="31"/>
      <c r="G220" s="31"/>
      <c r="H220" s="31"/>
      <c r="I220" s="31"/>
      <c r="J220" s="31"/>
    </row>
    <row r="221" spans="1:10" ht="12.75" customHeight="1" x14ac:dyDescent="0.2">
      <c r="A221" s="31"/>
      <c r="B221" s="31"/>
      <c r="C221" s="31"/>
      <c r="D221" s="31"/>
      <c r="E221" s="31"/>
      <c r="F221" s="31"/>
      <c r="G221" s="31"/>
      <c r="H221" s="31"/>
      <c r="I221" s="31"/>
      <c r="J221" s="31"/>
    </row>
    <row r="222" spans="1:10" ht="12.75" customHeight="1" x14ac:dyDescent="0.2">
      <c r="A222" s="31"/>
      <c r="B222" s="31"/>
      <c r="C222" s="31"/>
      <c r="D222" s="31"/>
      <c r="E222" s="31"/>
      <c r="F222" s="31"/>
      <c r="G222" s="31"/>
      <c r="H222" s="31"/>
      <c r="I222" s="31"/>
      <c r="J222" s="31"/>
    </row>
    <row r="223" spans="1:10" ht="12.75" customHeight="1" x14ac:dyDescent="0.2">
      <c r="A223" s="31"/>
      <c r="B223" s="31"/>
      <c r="C223" s="31"/>
      <c r="D223" s="31"/>
      <c r="E223" s="31"/>
      <c r="F223" s="31"/>
      <c r="G223" s="31"/>
      <c r="H223" s="31"/>
      <c r="I223" s="31"/>
      <c r="J223" s="31"/>
    </row>
    <row r="224" spans="1:10" ht="12.75" customHeight="1" x14ac:dyDescent="0.2">
      <c r="A224" s="31"/>
      <c r="B224" s="31"/>
      <c r="C224" s="31"/>
      <c r="D224" s="31"/>
      <c r="E224" s="31"/>
      <c r="F224" s="31"/>
      <c r="G224" s="31"/>
      <c r="H224" s="31"/>
      <c r="I224" s="31"/>
      <c r="J224" s="31"/>
    </row>
    <row r="225" spans="1:10" ht="12.75" customHeight="1" x14ac:dyDescent="0.2">
      <c r="A225" s="31"/>
      <c r="B225" s="31"/>
      <c r="C225" s="31"/>
      <c r="D225" s="31"/>
      <c r="E225" s="31"/>
      <c r="F225" s="31"/>
      <c r="G225" s="31"/>
      <c r="H225" s="31"/>
      <c r="I225" s="31"/>
      <c r="J225" s="31"/>
    </row>
    <row r="226" spans="1:10" ht="12.75" customHeight="1" x14ac:dyDescent="0.2">
      <c r="A226" s="31"/>
      <c r="B226" s="31"/>
      <c r="C226" s="31"/>
      <c r="D226" s="31"/>
      <c r="E226" s="31"/>
      <c r="F226" s="31"/>
      <c r="G226" s="31"/>
      <c r="H226" s="31"/>
      <c r="I226" s="31"/>
      <c r="J226" s="31"/>
    </row>
    <row r="227" spans="1:10" ht="12.75" customHeight="1" x14ac:dyDescent="0.2">
      <c r="A227" s="31"/>
      <c r="B227" s="31"/>
      <c r="C227" s="31"/>
      <c r="D227" s="31"/>
      <c r="E227" s="31"/>
      <c r="F227" s="31"/>
      <c r="G227" s="31"/>
      <c r="H227" s="31"/>
      <c r="I227" s="31"/>
      <c r="J227" s="31"/>
    </row>
    <row r="228" spans="1:10" ht="12.75" customHeight="1" x14ac:dyDescent="0.2">
      <c r="A228" s="31"/>
      <c r="B228" s="31"/>
      <c r="C228" s="31"/>
      <c r="D228" s="31"/>
      <c r="E228" s="31"/>
      <c r="F228" s="31"/>
      <c r="G228" s="31"/>
      <c r="H228" s="31"/>
      <c r="I228" s="31"/>
      <c r="J228" s="31"/>
    </row>
    <row r="229" spans="1:10" ht="12.75" customHeight="1" x14ac:dyDescent="0.2">
      <c r="A229" s="31"/>
      <c r="B229" s="31"/>
      <c r="C229" s="31"/>
      <c r="D229" s="31"/>
      <c r="E229" s="31"/>
      <c r="F229" s="31"/>
      <c r="G229" s="31"/>
      <c r="H229" s="31"/>
      <c r="I229" s="31"/>
      <c r="J229" s="31"/>
    </row>
    <row r="230" spans="1:10" ht="12.75" customHeight="1" x14ac:dyDescent="0.2">
      <c r="A230" s="31"/>
      <c r="B230" s="31"/>
      <c r="C230" s="31"/>
      <c r="D230" s="31"/>
      <c r="E230" s="31"/>
      <c r="F230" s="31"/>
      <c r="G230" s="31"/>
      <c r="H230" s="31"/>
      <c r="I230" s="31"/>
      <c r="J230" s="31"/>
    </row>
    <row r="231" spans="1:10" ht="12.75" customHeight="1" x14ac:dyDescent="0.2">
      <c r="A231" s="31"/>
      <c r="B231" s="31"/>
      <c r="C231" s="31"/>
      <c r="D231" s="31"/>
      <c r="E231" s="31"/>
      <c r="F231" s="31"/>
      <c r="G231" s="31"/>
      <c r="H231" s="31"/>
      <c r="I231" s="31"/>
      <c r="J231" s="31"/>
    </row>
    <row r="232" spans="1:10" ht="12.75" customHeight="1" x14ac:dyDescent="0.2">
      <c r="A232" s="31"/>
      <c r="B232" s="31"/>
      <c r="C232" s="31"/>
      <c r="D232" s="31"/>
      <c r="E232" s="31"/>
      <c r="F232" s="31"/>
      <c r="G232" s="31"/>
      <c r="H232" s="31"/>
      <c r="I232" s="31"/>
      <c r="J232" s="31"/>
    </row>
    <row r="233" spans="1:10" ht="12.75" customHeight="1" x14ac:dyDescent="0.2">
      <c r="A233" s="31"/>
      <c r="B233" s="31"/>
      <c r="C233" s="31"/>
      <c r="D233" s="31"/>
      <c r="E233" s="31"/>
      <c r="F233" s="31"/>
      <c r="G233" s="31"/>
      <c r="H233" s="31"/>
      <c r="I233" s="31"/>
      <c r="J233" s="31"/>
    </row>
    <row r="234" spans="1:10" ht="12.75" customHeight="1" x14ac:dyDescent="0.2">
      <c r="A234" s="31"/>
      <c r="B234" s="31"/>
      <c r="C234" s="31"/>
      <c r="D234" s="31"/>
      <c r="E234" s="31"/>
      <c r="F234" s="31"/>
      <c r="G234" s="31"/>
      <c r="H234" s="31"/>
      <c r="I234" s="31"/>
      <c r="J234" s="31"/>
    </row>
    <row r="235" spans="1:10" ht="12.75" customHeight="1" x14ac:dyDescent="0.2">
      <c r="A235" s="31"/>
      <c r="B235" s="31"/>
      <c r="C235" s="31"/>
      <c r="D235" s="31"/>
      <c r="E235" s="31"/>
      <c r="F235" s="31"/>
      <c r="G235" s="31"/>
      <c r="H235" s="31"/>
      <c r="I235" s="31"/>
      <c r="J235" s="31"/>
    </row>
    <row r="236" spans="1:10" ht="12.75" customHeight="1" x14ac:dyDescent="0.2">
      <c r="A236" s="31"/>
      <c r="B236" s="31"/>
      <c r="C236" s="31"/>
      <c r="D236" s="31"/>
      <c r="E236" s="31"/>
      <c r="F236" s="31"/>
      <c r="G236" s="31"/>
      <c r="H236" s="31"/>
      <c r="I236" s="31"/>
      <c r="J236" s="31"/>
    </row>
    <row r="237" spans="1:10" ht="12.75" customHeight="1" x14ac:dyDescent="0.2">
      <c r="A237" s="31"/>
      <c r="B237" s="31"/>
      <c r="C237" s="31"/>
      <c r="D237" s="31"/>
      <c r="E237" s="31"/>
      <c r="F237" s="31"/>
      <c r="G237" s="31"/>
      <c r="H237" s="31"/>
      <c r="I237" s="31"/>
      <c r="J237" s="31"/>
    </row>
    <row r="238" spans="1:10" ht="12.75" customHeight="1" x14ac:dyDescent="0.2">
      <c r="A238" s="31"/>
      <c r="B238" s="31"/>
      <c r="C238" s="31"/>
      <c r="D238" s="31"/>
      <c r="E238" s="31"/>
      <c r="F238" s="31"/>
      <c r="G238" s="31"/>
      <c r="H238" s="31"/>
      <c r="I238" s="31"/>
      <c r="J238" s="31"/>
    </row>
    <row r="239" spans="1:10" ht="12.75" customHeight="1" x14ac:dyDescent="0.2">
      <c r="A239" s="31"/>
      <c r="B239" s="31"/>
      <c r="C239" s="31"/>
      <c r="D239" s="31"/>
      <c r="E239" s="31"/>
      <c r="F239" s="31"/>
      <c r="G239" s="31"/>
      <c r="H239" s="31"/>
      <c r="I239" s="31"/>
      <c r="J239" s="31"/>
    </row>
    <row r="240" spans="1:10" ht="12.75" customHeight="1" x14ac:dyDescent="0.2">
      <c r="A240" s="31"/>
      <c r="B240" s="31"/>
      <c r="C240" s="31"/>
      <c r="D240" s="31"/>
      <c r="E240" s="31"/>
      <c r="F240" s="31"/>
      <c r="G240" s="31"/>
      <c r="H240" s="31"/>
      <c r="I240" s="31"/>
      <c r="J240" s="31"/>
    </row>
    <row r="241" spans="1:10" ht="12.75" customHeight="1" x14ac:dyDescent="0.2">
      <c r="A241" s="31"/>
      <c r="B241" s="31"/>
      <c r="C241" s="31"/>
      <c r="D241" s="31"/>
      <c r="E241" s="31"/>
      <c r="F241" s="31"/>
      <c r="G241" s="31"/>
      <c r="H241" s="31"/>
      <c r="I241" s="31"/>
      <c r="J241" s="31"/>
    </row>
    <row r="242" spans="1:10" ht="12.75" customHeight="1" x14ac:dyDescent="0.2">
      <c r="A242" s="31"/>
      <c r="B242" s="31"/>
      <c r="C242" s="31"/>
      <c r="D242" s="31"/>
      <c r="E242" s="31"/>
      <c r="F242" s="31"/>
      <c r="G242" s="31"/>
      <c r="H242" s="31"/>
      <c r="I242" s="31"/>
      <c r="J242" s="31"/>
    </row>
    <row r="243" spans="1:10" ht="12.75" customHeight="1" x14ac:dyDescent="0.2">
      <c r="A243" s="31"/>
      <c r="B243" s="31"/>
      <c r="C243" s="31"/>
      <c r="D243" s="31"/>
      <c r="E243" s="31"/>
      <c r="F243" s="31"/>
      <c r="G243" s="31"/>
      <c r="H243" s="31"/>
      <c r="I243" s="31"/>
      <c r="J243" s="31"/>
    </row>
    <row r="244" spans="1:10" ht="12.75" customHeight="1" x14ac:dyDescent="0.2">
      <c r="A244" s="31"/>
      <c r="B244" s="31"/>
      <c r="C244" s="31"/>
      <c r="D244" s="31"/>
      <c r="E244" s="31"/>
      <c r="F244" s="31"/>
      <c r="G244" s="31"/>
      <c r="H244" s="31"/>
      <c r="I244" s="31"/>
      <c r="J244" s="31"/>
    </row>
    <row r="245" spans="1:10" ht="12.75" customHeight="1" x14ac:dyDescent="0.2">
      <c r="A245" s="31"/>
      <c r="B245" s="31"/>
      <c r="C245" s="31"/>
      <c r="D245" s="31"/>
      <c r="E245" s="31"/>
      <c r="F245" s="31"/>
      <c r="G245" s="31"/>
      <c r="H245" s="31"/>
      <c r="I245" s="31"/>
      <c r="J245" s="31"/>
    </row>
    <row r="246" spans="1:10" ht="12.75" customHeight="1" x14ac:dyDescent="0.2">
      <c r="A246" s="31"/>
      <c r="B246" s="31"/>
      <c r="C246" s="31"/>
      <c r="D246" s="31"/>
      <c r="E246" s="31"/>
      <c r="F246" s="31"/>
      <c r="G246" s="31"/>
      <c r="H246" s="31"/>
      <c r="I246" s="31"/>
      <c r="J246" s="31"/>
    </row>
    <row r="247" spans="1:10" ht="12.75" customHeight="1" x14ac:dyDescent="0.2">
      <c r="A247" s="31"/>
      <c r="B247" s="31"/>
      <c r="C247" s="31"/>
      <c r="D247" s="31"/>
      <c r="E247" s="31"/>
      <c r="F247" s="31"/>
      <c r="G247" s="31"/>
      <c r="H247" s="31"/>
      <c r="I247" s="31"/>
      <c r="J247" s="31"/>
    </row>
    <row r="248" spans="1:10" ht="12.75" customHeight="1" x14ac:dyDescent="0.2">
      <c r="A248" s="31"/>
      <c r="B248" s="31"/>
      <c r="C248" s="31"/>
      <c r="D248" s="31"/>
      <c r="E248" s="31"/>
      <c r="F248" s="31"/>
      <c r="G248" s="31"/>
      <c r="H248" s="31"/>
      <c r="I248" s="31"/>
      <c r="J248" s="31"/>
    </row>
    <row r="249" spans="1:10" ht="12.75" customHeight="1" x14ac:dyDescent="0.2">
      <c r="A249" s="31"/>
      <c r="B249" s="31"/>
      <c r="C249" s="31"/>
      <c r="D249" s="31"/>
      <c r="E249" s="31"/>
      <c r="F249" s="31"/>
      <c r="G249" s="31"/>
      <c r="H249" s="31"/>
      <c r="I249" s="31"/>
      <c r="J249" s="31"/>
    </row>
    <row r="250" spans="1:10" ht="12.75" customHeight="1" x14ac:dyDescent="0.2">
      <c r="A250" s="31"/>
      <c r="B250" s="31"/>
      <c r="C250" s="31"/>
      <c r="D250" s="31"/>
      <c r="E250" s="31"/>
      <c r="F250" s="31"/>
      <c r="G250" s="31"/>
      <c r="H250" s="31"/>
      <c r="I250" s="31"/>
      <c r="J250" s="31"/>
    </row>
    <row r="251" spans="1:10" ht="12.75" customHeight="1" x14ac:dyDescent="0.2">
      <c r="A251" s="31"/>
      <c r="B251" s="31"/>
      <c r="C251" s="31"/>
      <c r="D251" s="31"/>
      <c r="E251" s="31"/>
      <c r="F251" s="31"/>
      <c r="G251" s="31"/>
      <c r="H251" s="31"/>
      <c r="I251" s="31"/>
      <c r="J251" s="31"/>
    </row>
    <row r="252" spans="1:10" ht="12.75" customHeight="1" x14ac:dyDescent="0.2">
      <c r="A252" s="31"/>
      <c r="B252" s="31"/>
      <c r="C252" s="31"/>
      <c r="D252" s="31"/>
      <c r="E252" s="31"/>
      <c r="F252" s="31"/>
      <c r="G252" s="31"/>
      <c r="H252" s="31"/>
      <c r="I252" s="31"/>
      <c r="J252" s="31"/>
    </row>
    <row r="253" spans="1:10" ht="12.75" customHeight="1" x14ac:dyDescent="0.2">
      <c r="A253" s="31"/>
      <c r="B253" s="31"/>
      <c r="C253" s="31"/>
      <c r="D253" s="31"/>
      <c r="E253" s="31"/>
      <c r="F253" s="31"/>
      <c r="G253" s="31"/>
      <c r="H253" s="31"/>
      <c r="I253" s="31"/>
      <c r="J253" s="31"/>
    </row>
    <row r="254" spans="1:10" ht="12.75" customHeight="1" x14ac:dyDescent="0.2">
      <c r="A254" s="31"/>
      <c r="B254" s="31"/>
      <c r="C254" s="31"/>
      <c r="D254" s="31"/>
      <c r="E254" s="31"/>
      <c r="F254" s="31"/>
      <c r="G254" s="31"/>
      <c r="H254" s="31"/>
      <c r="I254" s="31"/>
      <c r="J254" s="31"/>
    </row>
    <row r="255" spans="1:10" ht="12.75" customHeight="1" x14ac:dyDescent="0.2">
      <c r="A255" s="31"/>
      <c r="B255" s="31"/>
      <c r="C255" s="31"/>
      <c r="D255" s="31"/>
      <c r="E255" s="31"/>
      <c r="F255" s="31"/>
      <c r="G255" s="31"/>
      <c r="H255" s="31"/>
      <c r="I255" s="31"/>
      <c r="J255" s="31"/>
    </row>
    <row r="256" spans="1:10" ht="12.75" customHeight="1" x14ac:dyDescent="0.2">
      <c r="A256" s="31"/>
      <c r="B256" s="31"/>
      <c r="C256" s="31"/>
      <c r="D256" s="31"/>
      <c r="E256" s="31"/>
      <c r="F256" s="31"/>
      <c r="G256" s="31"/>
      <c r="H256" s="31"/>
      <c r="I256" s="31"/>
      <c r="J256" s="31"/>
    </row>
    <row r="257" spans="1:10" ht="12.75" customHeight="1" x14ac:dyDescent="0.2">
      <c r="A257" s="31"/>
      <c r="B257" s="31"/>
      <c r="C257" s="31"/>
      <c r="D257" s="31"/>
      <c r="E257" s="31"/>
      <c r="F257" s="31"/>
      <c r="G257" s="31"/>
      <c r="H257" s="31"/>
      <c r="I257" s="31"/>
      <c r="J257" s="31"/>
    </row>
    <row r="258" spans="1:10" ht="12.75" customHeight="1" x14ac:dyDescent="0.2">
      <c r="A258" s="31"/>
      <c r="B258" s="31"/>
      <c r="C258" s="31"/>
      <c r="D258" s="31"/>
      <c r="E258" s="31"/>
      <c r="F258" s="31"/>
      <c r="G258" s="31"/>
      <c r="H258" s="31"/>
      <c r="I258" s="31"/>
      <c r="J258" s="31"/>
    </row>
    <row r="259" spans="1:10" ht="12.75" customHeight="1" x14ac:dyDescent="0.2">
      <c r="A259" s="31"/>
      <c r="B259" s="31"/>
      <c r="C259" s="31"/>
      <c r="D259" s="31"/>
      <c r="E259" s="31"/>
      <c r="F259" s="31"/>
      <c r="G259" s="31"/>
      <c r="H259" s="31"/>
      <c r="I259" s="31"/>
      <c r="J259" s="31"/>
    </row>
    <row r="260" spans="1:10" ht="12.75" customHeight="1" x14ac:dyDescent="0.2">
      <c r="A260" s="31"/>
      <c r="B260" s="31"/>
      <c r="C260" s="31"/>
      <c r="D260" s="31"/>
      <c r="E260" s="31"/>
      <c r="F260" s="31"/>
      <c r="G260" s="31"/>
      <c r="H260" s="31"/>
      <c r="I260" s="31"/>
      <c r="J260" s="31"/>
    </row>
    <row r="261" spans="1:10" ht="12.75" customHeight="1" x14ac:dyDescent="0.2">
      <c r="A261" s="31"/>
      <c r="B261" s="31"/>
      <c r="C261" s="31"/>
      <c r="D261" s="31"/>
      <c r="E261" s="31"/>
      <c r="F261" s="31"/>
      <c r="G261" s="31"/>
      <c r="H261" s="31"/>
      <c r="I261" s="31"/>
      <c r="J261" s="31"/>
    </row>
    <row r="262" spans="1:10" ht="12.75" customHeight="1" x14ac:dyDescent="0.2">
      <c r="A262" s="31"/>
      <c r="B262" s="31"/>
      <c r="C262" s="31"/>
      <c r="D262" s="31"/>
      <c r="E262" s="31"/>
      <c r="F262" s="31"/>
      <c r="G262" s="31"/>
      <c r="H262" s="31"/>
      <c r="I262" s="31"/>
      <c r="J262" s="31"/>
    </row>
    <row r="263" spans="1:10" ht="12.75" customHeight="1" x14ac:dyDescent="0.2">
      <c r="A263" s="31"/>
      <c r="B263" s="31"/>
      <c r="C263" s="31"/>
      <c r="D263" s="31"/>
      <c r="E263" s="31"/>
      <c r="F263" s="31"/>
      <c r="G263" s="31"/>
      <c r="H263" s="31"/>
      <c r="I263" s="31"/>
      <c r="J263" s="31"/>
    </row>
    <row r="264" spans="1:10" ht="12.75" customHeight="1" x14ac:dyDescent="0.2">
      <c r="A264" s="31"/>
      <c r="B264" s="31"/>
      <c r="C264" s="31"/>
      <c r="D264" s="31"/>
      <c r="E264" s="31"/>
      <c r="F264" s="31"/>
      <c r="G264" s="31"/>
      <c r="H264" s="31"/>
      <c r="I264" s="31"/>
      <c r="J264" s="31"/>
    </row>
    <row r="265" spans="1:10" ht="12.75" customHeight="1" x14ac:dyDescent="0.2">
      <c r="A265" s="31"/>
      <c r="B265" s="31"/>
      <c r="C265" s="31"/>
      <c r="D265" s="31"/>
      <c r="E265" s="31"/>
      <c r="F265" s="31"/>
      <c r="G265" s="31"/>
      <c r="H265" s="31"/>
      <c r="I265" s="31"/>
      <c r="J265" s="31"/>
    </row>
    <row r="266" spans="1:10" ht="12.75" customHeight="1" x14ac:dyDescent="0.2">
      <c r="A266" s="31"/>
      <c r="B266" s="31"/>
      <c r="C266" s="31"/>
      <c r="D266" s="31"/>
      <c r="E266" s="31"/>
      <c r="F266" s="31"/>
      <c r="G266" s="31"/>
      <c r="H266" s="31"/>
      <c r="I266" s="31"/>
      <c r="J266" s="31"/>
    </row>
    <row r="267" spans="1:10" ht="12.75" customHeight="1" x14ac:dyDescent="0.2">
      <c r="A267" s="31"/>
      <c r="B267" s="31"/>
      <c r="C267" s="31"/>
      <c r="D267" s="31"/>
      <c r="E267" s="31"/>
      <c r="F267" s="31"/>
      <c r="G267" s="31"/>
      <c r="H267" s="31"/>
      <c r="I267" s="31"/>
      <c r="J267" s="31"/>
    </row>
    <row r="268" spans="1:10" ht="12.75" customHeight="1" x14ac:dyDescent="0.2">
      <c r="A268" s="31"/>
      <c r="B268" s="31"/>
      <c r="C268" s="31"/>
      <c r="D268" s="31"/>
      <c r="E268" s="31"/>
      <c r="F268" s="31"/>
      <c r="G268" s="31"/>
      <c r="H268" s="31"/>
      <c r="I268" s="31"/>
      <c r="J268" s="31"/>
    </row>
    <row r="269" spans="1:10" ht="12.75" customHeight="1" x14ac:dyDescent="0.2">
      <c r="A269" s="31"/>
      <c r="B269" s="31"/>
      <c r="C269" s="31"/>
      <c r="D269" s="31"/>
      <c r="E269" s="31"/>
      <c r="F269" s="31"/>
      <c r="G269" s="31"/>
      <c r="H269" s="31"/>
      <c r="I269" s="31"/>
      <c r="J269" s="31"/>
    </row>
    <row r="270" spans="1:10" ht="12.75" customHeight="1" x14ac:dyDescent="0.2">
      <c r="A270" s="31"/>
      <c r="B270" s="31"/>
      <c r="C270" s="31"/>
      <c r="D270" s="31"/>
      <c r="E270" s="31"/>
      <c r="F270" s="31"/>
      <c r="G270" s="31"/>
      <c r="H270" s="31"/>
      <c r="I270" s="31"/>
      <c r="J270" s="31"/>
    </row>
    <row r="271" spans="1:10" ht="12.75" customHeight="1" x14ac:dyDescent="0.2">
      <c r="A271" s="31"/>
      <c r="B271" s="31"/>
      <c r="C271" s="31"/>
      <c r="D271" s="31"/>
      <c r="E271" s="31"/>
      <c r="F271" s="31"/>
      <c r="G271" s="31"/>
      <c r="H271" s="31"/>
      <c r="I271" s="31"/>
      <c r="J271" s="31"/>
    </row>
    <row r="272" spans="1:10" ht="12.75" customHeight="1" x14ac:dyDescent="0.2">
      <c r="A272" s="31"/>
      <c r="B272" s="31"/>
      <c r="C272" s="31"/>
      <c r="D272" s="31"/>
      <c r="E272" s="31"/>
      <c r="F272" s="31"/>
      <c r="G272" s="31"/>
      <c r="H272" s="31"/>
      <c r="I272" s="31"/>
      <c r="J272" s="31"/>
    </row>
    <row r="273" spans="1:10" ht="12.75" customHeight="1" x14ac:dyDescent="0.2">
      <c r="A273" s="31"/>
      <c r="B273" s="31"/>
      <c r="C273" s="31"/>
      <c r="D273" s="31"/>
      <c r="E273" s="31"/>
      <c r="F273" s="31"/>
      <c r="G273" s="31"/>
      <c r="H273" s="31"/>
      <c r="I273" s="31"/>
      <c r="J273" s="31"/>
    </row>
    <row r="274" spans="1:10" ht="12.75" customHeight="1" x14ac:dyDescent="0.2">
      <c r="A274" s="31"/>
      <c r="B274" s="31"/>
      <c r="C274" s="31"/>
      <c r="D274" s="31"/>
      <c r="E274" s="31"/>
      <c r="F274" s="31"/>
      <c r="G274" s="31"/>
      <c r="H274" s="31"/>
      <c r="I274" s="31"/>
      <c r="J274" s="31"/>
    </row>
    <row r="275" spans="1:10" ht="12.75" customHeight="1" x14ac:dyDescent="0.2">
      <c r="A275" s="31"/>
      <c r="B275" s="31"/>
      <c r="C275" s="31"/>
      <c r="D275" s="31"/>
      <c r="E275" s="31"/>
      <c r="F275" s="31"/>
      <c r="G275" s="31"/>
      <c r="H275" s="31"/>
      <c r="I275" s="31"/>
      <c r="J275" s="31"/>
    </row>
    <row r="276" spans="1:10" ht="12.75" customHeight="1" x14ac:dyDescent="0.2">
      <c r="A276" s="31"/>
      <c r="B276" s="31"/>
      <c r="C276" s="31"/>
      <c r="D276" s="31"/>
      <c r="E276" s="31"/>
      <c r="F276" s="31"/>
      <c r="G276" s="31"/>
      <c r="H276" s="31"/>
      <c r="I276" s="31"/>
      <c r="J276" s="31"/>
    </row>
    <row r="277" spans="1:10" ht="12.75" customHeight="1" x14ac:dyDescent="0.2">
      <c r="A277" s="31"/>
      <c r="B277" s="31"/>
      <c r="C277" s="31"/>
      <c r="D277" s="31"/>
      <c r="E277" s="31"/>
      <c r="F277" s="31"/>
      <c r="G277" s="31"/>
      <c r="H277" s="31"/>
      <c r="I277" s="31"/>
      <c r="J277" s="31"/>
    </row>
    <row r="278" spans="1:10" ht="12.75" customHeight="1" x14ac:dyDescent="0.2">
      <c r="A278" s="31"/>
      <c r="B278" s="31"/>
      <c r="C278" s="31"/>
      <c r="D278" s="31"/>
      <c r="E278" s="31"/>
      <c r="F278" s="31"/>
      <c r="G278" s="31"/>
      <c r="H278" s="31"/>
      <c r="I278" s="31"/>
      <c r="J278" s="31"/>
    </row>
    <row r="279" spans="1:10" ht="12.75" customHeight="1" x14ac:dyDescent="0.2">
      <c r="A279" s="31"/>
      <c r="B279" s="31"/>
      <c r="C279" s="31"/>
      <c r="D279" s="31"/>
      <c r="E279" s="31"/>
      <c r="F279" s="31"/>
      <c r="G279" s="31"/>
      <c r="H279" s="31"/>
      <c r="I279" s="31"/>
      <c r="J279" s="31"/>
    </row>
    <row r="280" spans="1:10" ht="12.75" customHeight="1" x14ac:dyDescent="0.2">
      <c r="A280" s="31"/>
      <c r="B280" s="31"/>
      <c r="C280" s="31"/>
      <c r="D280" s="31"/>
      <c r="E280" s="31"/>
      <c r="F280" s="31"/>
      <c r="G280" s="31"/>
      <c r="H280" s="31"/>
      <c r="I280" s="31"/>
      <c r="J280" s="31"/>
    </row>
    <row r="281" spans="1:10" ht="12.75" customHeight="1" x14ac:dyDescent="0.2">
      <c r="A281" s="31"/>
      <c r="B281" s="31"/>
      <c r="C281" s="31"/>
      <c r="D281" s="31"/>
      <c r="E281" s="31"/>
      <c r="F281" s="31"/>
      <c r="G281" s="31"/>
      <c r="H281" s="31"/>
      <c r="I281" s="31"/>
      <c r="J281" s="31"/>
    </row>
    <row r="282" spans="1:10" ht="12.75" customHeight="1" x14ac:dyDescent="0.2">
      <c r="A282" s="31"/>
      <c r="B282" s="31"/>
      <c r="C282" s="31"/>
      <c r="D282" s="31"/>
      <c r="E282" s="31"/>
      <c r="F282" s="31"/>
      <c r="G282" s="31"/>
      <c r="H282" s="31"/>
      <c r="I282" s="31"/>
      <c r="J282" s="31"/>
    </row>
    <row r="283" spans="1:10" ht="12.75" customHeight="1" x14ac:dyDescent="0.2">
      <c r="A283" s="31"/>
      <c r="B283" s="31"/>
      <c r="C283" s="31"/>
      <c r="D283" s="31"/>
      <c r="E283" s="31"/>
      <c r="F283" s="31"/>
      <c r="G283" s="31"/>
      <c r="H283" s="31"/>
      <c r="I283" s="31"/>
      <c r="J283" s="31"/>
    </row>
    <row r="284" spans="1:10" ht="12.75" customHeight="1" x14ac:dyDescent="0.2">
      <c r="A284" s="31"/>
      <c r="B284" s="31"/>
      <c r="C284" s="31"/>
      <c r="D284" s="31"/>
      <c r="E284" s="31"/>
      <c r="F284" s="31"/>
      <c r="G284" s="31"/>
      <c r="H284" s="31"/>
      <c r="I284" s="31"/>
      <c r="J284" s="31"/>
    </row>
    <row r="285" spans="1:10" ht="12.75" customHeight="1" x14ac:dyDescent="0.2">
      <c r="A285" s="31"/>
      <c r="B285" s="31"/>
      <c r="C285" s="31"/>
      <c r="D285" s="31"/>
      <c r="E285" s="31"/>
      <c r="F285" s="31"/>
      <c r="G285" s="31"/>
      <c r="H285" s="31"/>
      <c r="I285" s="31"/>
      <c r="J285" s="31"/>
    </row>
    <row r="286" spans="1:10" ht="12.75" customHeight="1" x14ac:dyDescent="0.2">
      <c r="A286" s="31"/>
      <c r="B286" s="31"/>
      <c r="C286" s="31"/>
      <c r="D286" s="31"/>
      <c r="E286" s="31"/>
      <c r="F286" s="31"/>
      <c r="G286" s="31"/>
      <c r="H286" s="31"/>
      <c r="I286" s="31"/>
      <c r="J286" s="31"/>
    </row>
    <row r="287" spans="1:10" ht="12.75" customHeight="1" x14ac:dyDescent="0.2">
      <c r="A287" s="31"/>
      <c r="B287" s="31"/>
      <c r="C287" s="31"/>
      <c r="D287" s="31"/>
      <c r="E287" s="31"/>
      <c r="F287" s="31"/>
      <c r="G287" s="31"/>
      <c r="H287" s="31"/>
      <c r="I287" s="31"/>
      <c r="J287" s="31"/>
    </row>
    <row r="288" spans="1:10" ht="12.75" customHeight="1" x14ac:dyDescent="0.2">
      <c r="A288" s="31"/>
      <c r="B288" s="31"/>
      <c r="C288" s="31"/>
      <c r="D288" s="31"/>
      <c r="E288" s="31"/>
      <c r="F288" s="31"/>
      <c r="G288" s="31"/>
      <c r="H288" s="31"/>
      <c r="I288" s="31"/>
      <c r="J288" s="31"/>
    </row>
    <row r="289" spans="1:10" ht="12.75" customHeight="1" x14ac:dyDescent="0.2">
      <c r="A289" s="31"/>
      <c r="B289" s="31"/>
      <c r="C289" s="31"/>
      <c r="D289" s="31"/>
      <c r="E289" s="31"/>
      <c r="F289" s="31"/>
      <c r="G289" s="31"/>
      <c r="H289" s="31"/>
      <c r="I289" s="31"/>
      <c r="J289" s="31"/>
    </row>
    <row r="290" spans="1:10" ht="12.75" customHeight="1" x14ac:dyDescent="0.2">
      <c r="A290" s="31"/>
      <c r="B290" s="31"/>
      <c r="C290" s="31"/>
      <c r="D290" s="31"/>
      <c r="E290" s="31"/>
      <c r="F290" s="31"/>
      <c r="G290" s="31"/>
      <c r="H290" s="31"/>
      <c r="I290" s="31"/>
      <c r="J290" s="31"/>
    </row>
    <row r="291" spans="1:10" ht="12.75" customHeight="1" x14ac:dyDescent="0.2">
      <c r="A291" s="31"/>
      <c r="B291" s="31"/>
      <c r="C291" s="31"/>
      <c r="D291" s="31"/>
      <c r="E291" s="31"/>
      <c r="F291" s="31"/>
      <c r="G291" s="31"/>
      <c r="H291" s="31"/>
      <c r="I291" s="31"/>
      <c r="J291" s="31"/>
    </row>
    <row r="292" spans="1:10" ht="12.75" customHeight="1" x14ac:dyDescent="0.2">
      <c r="A292" s="31"/>
      <c r="B292" s="31"/>
      <c r="C292" s="31"/>
      <c r="D292" s="31"/>
      <c r="E292" s="31"/>
      <c r="F292" s="31"/>
      <c r="G292" s="31"/>
      <c r="H292" s="31"/>
      <c r="I292" s="31"/>
      <c r="J292" s="31"/>
    </row>
    <row r="293" spans="1:10" ht="12.75" customHeight="1" x14ac:dyDescent="0.2">
      <c r="A293" s="31"/>
      <c r="B293" s="31"/>
      <c r="C293" s="31"/>
      <c r="D293" s="31"/>
      <c r="E293" s="31"/>
      <c r="F293" s="31"/>
      <c r="G293" s="31"/>
      <c r="H293" s="31"/>
      <c r="I293" s="31"/>
      <c r="J293" s="31"/>
    </row>
    <row r="294" spans="1:10" ht="12.75" customHeight="1" x14ac:dyDescent="0.2">
      <c r="A294" s="31"/>
      <c r="B294" s="31"/>
      <c r="C294" s="31"/>
      <c r="D294" s="31"/>
      <c r="E294" s="31"/>
      <c r="F294" s="31"/>
      <c r="G294" s="31"/>
      <c r="H294" s="31"/>
      <c r="I294" s="31"/>
      <c r="J294" s="31"/>
    </row>
    <row r="295" spans="1:10" ht="12.75" customHeight="1" x14ac:dyDescent="0.2">
      <c r="A295" s="31"/>
      <c r="B295" s="31"/>
      <c r="C295" s="31"/>
      <c r="D295" s="31"/>
      <c r="E295" s="31"/>
      <c r="F295" s="31"/>
      <c r="G295" s="31"/>
      <c r="H295" s="31"/>
      <c r="I295" s="31"/>
      <c r="J295" s="31"/>
    </row>
    <row r="296" spans="1:10" ht="12.75" customHeight="1" x14ac:dyDescent="0.2">
      <c r="A296" s="31"/>
      <c r="B296" s="31"/>
      <c r="C296" s="31"/>
      <c r="D296" s="31"/>
      <c r="E296" s="31"/>
      <c r="F296" s="31"/>
      <c r="G296" s="31"/>
      <c r="H296" s="31"/>
      <c r="I296" s="31"/>
      <c r="J296" s="31"/>
    </row>
    <row r="297" spans="1:10" ht="12.75" customHeight="1" x14ac:dyDescent="0.2">
      <c r="A297" s="31"/>
      <c r="B297" s="31"/>
      <c r="C297" s="31"/>
      <c r="D297" s="31"/>
      <c r="E297" s="31"/>
      <c r="F297" s="31"/>
      <c r="G297" s="31"/>
      <c r="H297" s="31"/>
      <c r="I297" s="31"/>
      <c r="J297" s="31"/>
    </row>
    <row r="298" spans="1:10" ht="12.75" customHeight="1" x14ac:dyDescent="0.2">
      <c r="A298" s="31"/>
      <c r="B298" s="31"/>
      <c r="C298" s="31"/>
      <c r="D298" s="31"/>
      <c r="E298" s="31"/>
      <c r="F298" s="31"/>
      <c r="G298" s="31"/>
      <c r="H298" s="31"/>
      <c r="I298" s="31"/>
      <c r="J298" s="31"/>
    </row>
    <row r="299" spans="1:10" ht="12.75" customHeight="1" x14ac:dyDescent="0.2">
      <c r="A299" s="31"/>
      <c r="B299" s="31"/>
      <c r="C299" s="31"/>
      <c r="D299" s="31"/>
      <c r="E299" s="31"/>
      <c r="F299" s="31"/>
      <c r="G299" s="31"/>
      <c r="H299" s="31"/>
      <c r="I299" s="31"/>
      <c r="J299" s="31"/>
    </row>
    <row r="300" spans="1:10" ht="12.75" customHeight="1" x14ac:dyDescent="0.2">
      <c r="A300" s="31"/>
      <c r="B300" s="31"/>
      <c r="C300" s="31"/>
      <c r="D300" s="31"/>
      <c r="E300" s="31"/>
      <c r="F300" s="31"/>
      <c r="G300" s="31"/>
      <c r="H300" s="31"/>
      <c r="I300" s="31"/>
      <c r="J300" s="31"/>
    </row>
    <row r="301" spans="1:10" ht="12.75" customHeight="1" x14ac:dyDescent="0.2">
      <c r="A301" s="31"/>
      <c r="B301" s="31"/>
      <c r="C301" s="31"/>
      <c r="D301" s="31"/>
      <c r="E301" s="31"/>
      <c r="F301" s="31"/>
      <c r="G301" s="31"/>
      <c r="H301" s="31"/>
      <c r="I301" s="31"/>
      <c r="J301" s="31"/>
    </row>
    <row r="302" spans="1:10" ht="12.75" customHeight="1" x14ac:dyDescent="0.2">
      <c r="A302" s="31"/>
      <c r="B302" s="31"/>
      <c r="C302" s="31"/>
      <c r="D302" s="31"/>
      <c r="E302" s="31"/>
      <c r="F302" s="31"/>
      <c r="G302" s="31"/>
      <c r="H302" s="31"/>
      <c r="I302" s="31"/>
      <c r="J302" s="31"/>
    </row>
    <row r="303" spans="1:10" ht="12.75" customHeight="1" x14ac:dyDescent="0.2">
      <c r="A303" s="31"/>
      <c r="B303" s="31"/>
      <c r="C303" s="31"/>
      <c r="D303" s="31"/>
      <c r="E303" s="31"/>
      <c r="F303" s="31"/>
      <c r="G303" s="31"/>
      <c r="H303" s="31"/>
      <c r="I303" s="31"/>
      <c r="J303" s="31"/>
    </row>
    <row r="304" spans="1:10" ht="12.75" customHeight="1" x14ac:dyDescent="0.2">
      <c r="A304" s="31"/>
      <c r="B304" s="31"/>
      <c r="C304" s="31"/>
      <c r="D304" s="31"/>
      <c r="E304" s="31"/>
      <c r="F304" s="31"/>
      <c r="G304" s="31"/>
      <c r="H304" s="31"/>
      <c r="I304" s="31"/>
      <c r="J304" s="31"/>
    </row>
    <row r="305" spans="1:10" ht="12.75" customHeight="1" x14ac:dyDescent="0.2">
      <c r="A305" s="31"/>
      <c r="B305" s="31"/>
      <c r="C305" s="31"/>
      <c r="D305" s="31"/>
      <c r="E305" s="31"/>
      <c r="F305" s="31"/>
      <c r="G305" s="31"/>
      <c r="H305" s="31"/>
      <c r="I305" s="31"/>
      <c r="J305" s="31"/>
    </row>
    <row r="306" spans="1:10" ht="12.75" customHeight="1" x14ac:dyDescent="0.2">
      <c r="A306" s="31"/>
      <c r="B306" s="31"/>
      <c r="C306" s="31"/>
      <c r="D306" s="31"/>
      <c r="E306" s="31"/>
      <c r="F306" s="31"/>
      <c r="G306" s="31"/>
      <c r="H306" s="31"/>
      <c r="I306" s="31"/>
      <c r="J306" s="31"/>
    </row>
    <row r="307" spans="1:10" ht="12.75" customHeight="1" x14ac:dyDescent="0.2">
      <c r="A307" s="31"/>
      <c r="B307" s="31"/>
      <c r="C307" s="31"/>
      <c r="D307" s="31"/>
      <c r="E307" s="31"/>
      <c r="F307" s="31"/>
      <c r="G307" s="31"/>
      <c r="H307" s="31"/>
      <c r="I307" s="31"/>
      <c r="J307" s="31"/>
    </row>
    <row r="308" spans="1:10" ht="12.75" customHeight="1" x14ac:dyDescent="0.2">
      <c r="A308" s="31"/>
      <c r="B308" s="31"/>
      <c r="C308" s="31"/>
      <c r="D308" s="31"/>
      <c r="E308" s="31"/>
      <c r="F308" s="31"/>
      <c r="G308" s="31"/>
      <c r="H308" s="31"/>
      <c r="I308" s="31"/>
      <c r="J308" s="31"/>
    </row>
    <row r="309" spans="1:10" ht="12.75" customHeight="1" x14ac:dyDescent="0.2">
      <c r="A309" s="31"/>
      <c r="B309" s="31"/>
      <c r="C309" s="31"/>
      <c r="D309" s="31"/>
      <c r="E309" s="31"/>
      <c r="F309" s="31"/>
      <c r="G309" s="31"/>
      <c r="H309" s="31"/>
      <c r="I309" s="31"/>
      <c r="J309" s="31"/>
    </row>
    <row r="310" spans="1:10" ht="12.75" customHeight="1" x14ac:dyDescent="0.2">
      <c r="A310" s="31"/>
      <c r="B310" s="31"/>
      <c r="C310" s="31"/>
      <c r="D310" s="31"/>
      <c r="E310" s="31"/>
      <c r="F310" s="31"/>
      <c r="G310" s="31"/>
      <c r="H310" s="31"/>
      <c r="I310" s="31"/>
      <c r="J310" s="31"/>
    </row>
    <row r="311" spans="1:10" ht="12.75" customHeight="1" x14ac:dyDescent="0.2">
      <c r="A311" s="31"/>
      <c r="B311" s="31"/>
      <c r="C311" s="31"/>
      <c r="D311" s="31"/>
      <c r="E311" s="31"/>
      <c r="F311" s="31"/>
      <c r="G311" s="31"/>
      <c r="H311" s="31"/>
      <c r="I311" s="31"/>
      <c r="J311" s="31"/>
    </row>
    <row r="312" spans="1:10" ht="12.75" customHeight="1" x14ac:dyDescent="0.2">
      <c r="A312" s="31"/>
      <c r="B312" s="31"/>
      <c r="C312" s="31"/>
      <c r="D312" s="31"/>
      <c r="E312" s="31"/>
      <c r="F312" s="31"/>
      <c r="G312" s="31"/>
      <c r="H312" s="31"/>
      <c r="I312" s="31"/>
      <c r="J312" s="31"/>
    </row>
    <row r="313" spans="1:10" ht="12.75" customHeight="1" x14ac:dyDescent="0.2">
      <c r="A313" s="31"/>
      <c r="B313" s="31"/>
      <c r="C313" s="31"/>
      <c r="D313" s="31"/>
      <c r="E313" s="31"/>
      <c r="F313" s="31"/>
      <c r="G313" s="31"/>
      <c r="H313" s="31"/>
      <c r="I313" s="31"/>
      <c r="J313" s="31"/>
    </row>
    <row r="314" spans="1:10" ht="12.75" customHeight="1" x14ac:dyDescent="0.2">
      <c r="A314" s="31"/>
      <c r="B314" s="31"/>
      <c r="C314" s="31"/>
      <c r="D314" s="31"/>
      <c r="E314" s="31"/>
      <c r="F314" s="31"/>
      <c r="G314" s="31"/>
      <c r="H314" s="31"/>
      <c r="I314" s="31"/>
      <c r="J314" s="31"/>
    </row>
    <row r="315" spans="1:10" ht="12.75" customHeight="1" x14ac:dyDescent="0.2">
      <c r="A315" s="31"/>
      <c r="B315" s="31"/>
      <c r="C315" s="31"/>
      <c r="D315" s="31"/>
      <c r="E315" s="31"/>
      <c r="F315" s="31"/>
      <c r="G315" s="31"/>
      <c r="H315" s="31"/>
      <c r="I315" s="31"/>
      <c r="J315" s="31"/>
    </row>
    <row r="316" spans="1:10" ht="12.75" customHeight="1" x14ac:dyDescent="0.2">
      <c r="A316" s="31"/>
      <c r="B316" s="31"/>
      <c r="C316" s="31"/>
      <c r="D316" s="31"/>
      <c r="E316" s="31"/>
      <c r="F316" s="31"/>
      <c r="G316" s="31"/>
      <c r="H316" s="31"/>
      <c r="I316" s="31"/>
      <c r="J316" s="31"/>
    </row>
    <row r="317" spans="1:10" ht="12.75" customHeight="1" x14ac:dyDescent="0.2">
      <c r="A317" s="31"/>
      <c r="B317" s="31"/>
      <c r="C317" s="31"/>
      <c r="D317" s="31"/>
      <c r="E317" s="31"/>
      <c r="F317" s="31"/>
      <c r="G317" s="31"/>
      <c r="H317" s="31"/>
      <c r="I317" s="31"/>
      <c r="J317" s="31"/>
    </row>
    <row r="318" spans="1:10" ht="12.75" customHeight="1" x14ac:dyDescent="0.2">
      <c r="A318" s="31"/>
      <c r="B318" s="31"/>
      <c r="C318" s="31"/>
      <c r="D318" s="31"/>
      <c r="E318" s="31"/>
      <c r="F318" s="31"/>
      <c r="G318" s="31"/>
      <c r="H318" s="31"/>
      <c r="I318" s="31"/>
      <c r="J318" s="31"/>
    </row>
    <row r="319" spans="1:10" ht="12.75" customHeight="1" x14ac:dyDescent="0.2">
      <c r="A319" s="31"/>
      <c r="B319" s="31"/>
      <c r="C319" s="31"/>
      <c r="D319" s="31"/>
      <c r="E319" s="31"/>
      <c r="F319" s="31"/>
      <c r="G319" s="31"/>
      <c r="H319" s="31"/>
      <c r="I319" s="31"/>
      <c r="J319" s="31"/>
    </row>
    <row r="320" spans="1:10" ht="12.75" customHeight="1" x14ac:dyDescent="0.2">
      <c r="A320" s="31"/>
      <c r="B320" s="31"/>
      <c r="C320" s="31"/>
      <c r="D320" s="31"/>
      <c r="E320" s="31"/>
      <c r="F320" s="31"/>
      <c r="G320" s="31"/>
      <c r="H320" s="31"/>
      <c r="I320" s="31"/>
      <c r="J320" s="31"/>
    </row>
    <row r="321" spans="1:10" ht="12.75" customHeight="1" x14ac:dyDescent="0.2">
      <c r="A321" s="31"/>
      <c r="B321" s="31"/>
      <c r="C321" s="31"/>
      <c r="D321" s="31"/>
      <c r="E321" s="31"/>
      <c r="F321" s="31"/>
      <c r="G321" s="31"/>
      <c r="H321" s="31"/>
      <c r="I321" s="31"/>
      <c r="J321" s="31"/>
    </row>
    <row r="322" spans="1:10" ht="12.75" customHeight="1" x14ac:dyDescent="0.2">
      <c r="A322" s="31"/>
      <c r="B322" s="31"/>
      <c r="C322" s="31"/>
      <c r="D322" s="31"/>
      <c r="E322" s="31"/>
      <c r="F322" s="31"/>
      <c r="G322" s="31"/>
      <c r="H322" s="31"/>
      <c r="I322" s="31"/>
      <c r="J322" s="31"/>
    </row>
    <row r="323" spans="1:10" ht="12.75" customHeight="1" x14ac:dyDescent="0.2">
      <c r="A323" s="31"/>
      <c r="B323" s="31"/>
      <c r="C323" s="31"/>
      <c r="D323" s="31"/>
      <c r="E323" s="31"/>
      <c r="F323" s="31"/>
      <c r="G323" s="31"/>
      <c r="H323" s="31"/>
      <c r="I323" s="31"/>
      <c r="J323" s="31"/>
    </row>
    <row r="324" spans="1:10" ht="12.75" customHeight="1" x14ac:dyDescent="0.2">
      <c r="A324" s="31"/>
      <c r="B324" s="31"/>
      <c r="C324" s="31"/>
      <c r="D324" s="31"/>
      <c r="E324" s="31"/>
      <c r="F324" s="31"/>
      <c r="G324" s="31"/>
      <c r="H324" s="31"/>
      <c r="I324" s="31"/>
      <c r="J324" s="31"/>
    </row>
    <row r="325" spans="1:10" ht="12.75" customHeight="1" x14ac:dyDescent="0.2">
      <c r="A325" s="31"/>
      <c r="B325" s="31"/>
      <c r="C325" s="31"/>
      <c r="D325" s="31"/>
      <c r="E325" s="31"/>
      <c r="F325" s="31"/>
      <c r="G325" s="31"/>
      <c r="H325" s="31"/>
      <c r="I325" s="31"/>
      <c r="J325" s="31"/>
    </row>
    <row r="326" spans="1:10" ht="12.75" customHeight="1" x14ac:dyDescent="0.2">
      <c r="A326" s="31"/>
      <c r="B326" s="31"/>
      <c r="C326" s="31"/>
      <c r="D326" s="31"/>
      <c r="E326" s="31"/>
      <c r="F326" s="31"/>
      <c r="G326" s="31"/>
      <c r="H326" s="31"/>
      <c r="I326" s="31"/>
      <c r="J326" s="31"/>
    </row>
    <row r="327" spans="1:10" ht="12.75" customHeight="1" x14ac:dyDescent="0.2">
      <c r="A327" s="31"/>
      <c r="B327" s="31"/>
      <c r="C327" s="31"/>
      <c r="D327" s="31"/>
      <c r="E327" s="31"/>
      <c r="F327" s="31"/>
      <c r="G327" s="31"/>
      <c r="H327" s="31"/>
      <c r="I327" s="31"/>
      <c r="J327" s="31"/>
    </row>
    <row r="328" spans="1:10" ht="12.75" customHeight="1" x14ac:dyDescent="0.2">
      <c r="A328" s="31"/>
      <c r="B328" s="31"/>
      <c r="C328" s="31"/>
      <c r="D328" s="31"/>
      <c r="E328" s="31"/>
      <c r="F328" s="31"/>
      <c r="G328" s="31"/>
      <c r="H328" s="31"/>
      <c r="I328" s="31"/>
      <c r="J328" s="31"/>
    </row>
    <row r="329" spans="1:10" ht="12.75" customHeight="1" x14ac:dyDescent="0.2">
      <c r="A329" s="31"/>
      <c r="B329" s="31"/>
      <c r="C329" s="31"/>
      <c r="D329" s="31"/>
      <c r="E329" s="31"/>
      <c r="F329" s="31"/>
      <c r="G329" s="31"/>
      <c r="H329" s="31"/>
      <c r="I329" s="31"/>
      <c r="J329" s="31"/>
    </row>
    <row r="330" spans="1:10" ht="12.75" customHeight="1" x14ac:dyDescent="0.2">
      <c r="A330" s="31"/>
      <c r="B330" s="31"/>
      <c r="C330" s="31"/>
      <c r="D330" s="31"/>
      <c r="E330" s="31"/>
      <c r="F330" s="31"/>
      <c r="G330" s="31"/>
      <c r="H330" s="31"/>
      <c r="I330" s="31"/>
      <c r="J330" s="31"/>
    </row>
    <row r="331" spans="1:10" ht="12.75" customHeight="1" x14ac:dyDescent="0.2">
      <c r="A331" s="31"/>
      <c r="B331" s="31"/>
      <c r="C331" s="31"/>
      <c r="D331" s="31"/>
      <c r="E331" s="31"/>
      <c r="F331" s="31"/>
      <c r="G331" s="31"/>
      <c r="H331" s="31"/>
      <c r="I331" s="31"/>
      <c r="J331" s="31"/>
    </row>
    <row r="332" spans="1:10" ht="12.75" customHeight="1" x14ac:dyDescent="0.2">
      <c r="A332" s="31"/>
      <c r="B332" s="31"/>
      <c r="C332" s="31"/>
      <c r="D332" s="31"/>
      <c r="E332" s="31"/>
      <c r="F332" s="31"/>
      <c r="G332" s="31"/>
      <c r="H332" s="31"/>
      <c r="I332" s="31"/>
      <c r="J332" s="31"/>
    </row>
    <row r="333" spans="1:10" ht="12.75" customHeight="1" x14ac:dyDescent="0.2">
      <c r="A333" s="31"/>
      <c r="B333" s="31"/>
      <c r="C333" s="31"/>
      <c r="D333" s="31"/>
      <c r="E333" s="31"/>
      <c r="F333" s="31"/>
      <c r="G333" s="31"/>
      <c r="H333" s="31"/>
      <c r="I333" s="31"/>
      <c r="J333" s="31"/>
    </row>
    <row r="334" spans="1:10" ht="12.75" customHeight="1" x14ac:dyDescent="0.2">
      <c r="A334" s="31"/>
      <c r="B334" s="31"/>
      <c r="C334" s="31"/>
      <c r="D334" s="31"/>
      <c r="E334" s="31"/>
      <c r="F334" s="31"/>
      <c r="G334" s="31"/>
      <c r="H334" s="31"/>
      <c r="I334" s="31"/>
      <c r="J334" s="31"/>
    </row>
    <row r="335" spans="1:10" ht="12.75" customHeight="1" x14ac:dyDescent="0.2">
      <c r="A335" s="31"/>
      <c r="B335" s="31"/>
      <c r="C335" s="31"/>
      <c r="D335" s="31"/>
      <c r="E335" s="31"/>
      <c r="F335" s="31"/>
      <c r="G335" s="31"/>
      <c r="H335" s="31"/>
      <c r="I335" s="31"/>
      <c r="J335" s="31"/>
    </row>
    <row r="336" spans="1:10" ht="12.75" customHeight="1" x14ac:dyDescent="0.2">
      <c r="A336" s="31"/>
      <c r="B336" s="31"/>
      <c r="C336" s="31"/>
      <c r="D336" s="31"/>
      <c r="E336" s="31"/>
      <c r="F336" s="31"/>
      <c r="G336" s="31"/>
      <c r="H336" s="31"/>
      <c r="I336" s="31"/>
      <c r="J336" s="31"/>
    </row>
    <row r="337" spans="1:10" ht="12.75" customHeight="1" x14ac:dyDescent="0.2">
      <c r="A337" s="31"/>
      <c r="B337" s="31"/>
      <c r="C337" s="31"/>
      <c r="D337" s="31"/>
      <c r="E337" s="31"/>
      <c r="F337" s="31"/>
      <c r="G337" s="31"/>
      <c r="H337" s="31"/>
      <c r="I337" s="31"/>
      <c r="J337" s="31"/>
    </row>
    <row r="338" spans="1:10" ht="12.75" customHeight="1" x14ac:dyDescent="0.2">
      <c r="A338" s="31"/>
      <c r="B338" s="31"/>
      <c r="C338" s="31"/>
      <c r="D338" s="31"/>
      <c r="E338" s="31"/>
      <c r="F338" s="31"/>
      <c r="G338" s="31"/>
      <c r="H338" s="31"/>
      <c r="I338" s="31"/>
      <c r="J338" s="31"/>
    </row>
    <row r="339" spans="1:10" ht="12.75" customHeight="1" x14ac:dyDescent="0.2">
      <c r="A339" s="31"/>
      <c r="B339" s="31"/>
      <c r="C339" s="31"/>
      <c r="D339" s="31"/>
      <c r="E339" s="31"/>
      <c r="F339" s="31"/>
      <c r="G339" s="31"/>
      <c r="H339" s="31"/>
      <c r="I339" s="31"/>
      <c r="J339" s="31"/>
    </row>
    <row r="340" spans="1:10" ht="12.75" customHeight="1" x14ac:dyDescent="0.2">
      <c r="A340" s="31"/>
      <c r="B340" s="31"/>
      <c r="C340" s="31"/>
      <c r="D340" s="31"/>
      <c r="E340" s="31"/>
      <c r="F340" s="31"/>
      <c r="G340" s="31"/>
      <c r="H340" s="31"/>
      <c r="I340" s="31"/>
      <c r="J340" s="31"/>
    </row>
    <row r="341" spans="1:10" ht="12.75" customHeight="1" x14ac:dyDescent="0.2">
      <c r="A341" s="31"/>
      <c r="B341" s="31"/>
      <c r="C341" s="31"/>
      <c r="D341" s="31"/>
      <c r="E341" s="31"/>
      <c r="F341" s="31"/>
      <c r="G341" s="31"/>
      <c r="H341" s="31"/>
      <c r="I341" s="31"/>
      <c r="J341" s="31"/>
    </row>
    <row r="342" spans="1:10" ht="12.75" customHeight="1" x14ac:dyDescent="0.2">
      <c r="A342" s="31"/>
      <c r="B342" s="31"/>
      <c r="C342" s="31"/>
      <c r="D342" s="31"/>
      <c r="E342" s="31"/>
      <c r="F342" s="31"/>
      <c r="G342" s="31"/>
      <c r="H342" s="31"/>
      <c r="I342" s="31"/>
      <c r="J342" s="31"/>
    </row>
    <row r="343" spans="1:10" ht="12.75" customHeight="1" x14ac:dyDescent="0.2">
      <c r="A343" s="31"/>
      <c r="B343" s="31"/>
      <c r="C343" s="31"/>
      <c r="D343" s="31"/>
      <c r="E343" s="31"/>
      <c r="F343" s="31"/>
      <c r="G343" s="31"/>
      <c r="H343" s="31"/>
      <c r="I343" s="31"/>
      <c r="J343" s="31"/>
    </row>
    <row r="344" spans="1:10" ht="12.75" customHeight="1" x14ac:dyDescent="0.2">
      <c r="A344" s="31"/>
      <c r="B344" s="31"/>
      <c r="C344" s="31"/>
      <c r="D344" s="31"/>
      <c r="E344" s="31"/>
      <c r="F344" s="31"/>
      <c r="G344" s="31"/>
      <c r="H344" s="31"/>
      <c r="I344" s="31"/>
      <c r="J344" s="31"/>
    </row>
    <row r="345" spans="1:10" ht="12.75" customHeight="1" x14ac:dyDescent="0.2">
      <c r="A345" s="31"/>
      <c r="B345" s="31"/>
      <c r="C345" s="31"/>
      <c r="D345" s="31"/>
      <c r="E345" s="31"/>
      <c r="F345" s="31"/>
      <c r="G345" s="31"/>
      <c r="H345" s="31"/>
      <c r="I345" s="31"/>
      <c r="J345" s="31"/>
    </row>
    <row r="346" spans="1:10" ht="12.75" customHeight="1" x14ac:dyDescent="0.2">
      <c r="A346" s="31"/>
      <c r="B346" s="31"/>
      <c r="C346" s="31"/>
      <c r="D346" s="31"/>
      <c r="E346" s="31"/>
      <c r="F346" s="31"/>
      <c r="G346" s="31"/>
      <c r="H346" s="31"/>
      <c r="I346" s="31"/>
      <c r="J346" s="31"/>
    </row>
    <row r="347" spans="1:10" ht="12.75" customHeight="1" x14ac:dyDescent="0.2">
      <c r="A347" s="31"/>
      <c r="B347" s="31"/>
      <c r="C347" s="31"/>
      <c r="D347" s="31"/>
      <c r="E347" s="31"/>
      <c r="F347" s="31"/>
      <c r="G347" s="31"/>
      <c r="H347" s="31"/>
      <c r="I347" s="31"/>
      <c r="J347" s="31"/>
    </row>
    <row r="348" spans="1:10" ht="12.75" customHeight="1" x14ac:dyDescent="0.2">
      <c r="A348" s="31"/>
      <c r="B348" s="31"/>
      <c r="C348" s="31"/>
      <c r="D348" s="31"/>
      <c r="E348" s="31"/>
      <c r="F348" s="31"/>
      <c r="G348" s="31"/>
      <c r="H348" s="31"/>
      <c r="I348" s="31"/>
      <c r="J348" s="31"/>
    </row>
    <row r="349" spans="1:10" ht="12.75" customHeight="1" x14ac:dyDescent="0.2">
      <c r="A349" s="31"/>
      <c r="B349" s="31"/>
      <c r="C349" s="31"/>
      <c r="D349" s="31"/>
      <c r="E349" s="31"/>
      <c r="F349" s="31"/>
      <c r="G349" s="31"/>
      <c r="H349" s="31"/>
      <c r="I349" s="31"/>
      <c r="J349" s="31"/>
    </row>
    <row r="350" spans="1:10" ht="12.75" customHeight="1" x14ac:dyDescent="0.2">
      <c r="A350" s="31"/>
      <c r="B350" s="31"/>
      <c r="C350" s="31"/>
      <c r="D350" s="31"/>
      <c r="E350" s="31"/>
      <c r="F350" s="31"/>
      <c r="G350" s="31"/>
      <c r="H350" s="31"/>
      <c r="I350" s="31"/>
      <c r="J350" s="31"/>
    </row>
    <row r="351" spans="1:10" ht="12.75" customHeight="1" x14ac:dyDescent="0.2">
      <c r="A351" s="31"/>
      <c r="B351" s="31"/>
      <c r="C351" s="31"/>
      <c r="D351" s="31"/>
      <c r="E351" s="31"/>
      <c r="F351" s="31"/>
      <c r="G351" s="31"/>
      <c r="H351" s="31"/>
      <c r="I351" s="31"/>
      <c r="J351" s="31"/>
    </row>
    <row r="352" spans="1:10" ht="12.75" customHeight="1" x14ac:dyDescent="0.2">
      <c r="A352" s="31"/>
      <c r="B352" s="31"/>
      <c r="C352" s="31"/>
      <c r="D352" s="31"/>
      <c r="E352" s="31"/>
      <c r="F352" s="31"/>
      <c r="G352" s="31"/>
      <c r="H352" s="31"/>
      <c r="I352" s="31"/>
      <c r="J352" s="31"/>
    </row>
    <row r="353" spans="1:10" ht="12.75" customHeight="1" x14ac:dyDescent="0.2">
      <c r="A353" s="31"/>
      <c r="B353" s="31"/>
      <c r="C353" s="31"/>
      <c r="D353" s="31"/>
      <c r="E353" s="31"/>
      <c r="F353" s="31"/>
      <c r="G353" s="31"/>
      <c r="H353" s="31"/>
      <c r="I353" s="31"/>
      <c r="J353" s="31"/>
    </row>
    <row r="354" spans="1:10" ht="12.75" customHeight="1" x14ac:dyDescent="0.2">
      <c r="A354" s="31"/>
      <c r="B354" s="31"/>
      <c r="C354" s="31"/>
      <c r="D354" s="31"/>
      <c r="E354" s="31"/>
      <c r="F354" s="31"/>
      <c r="G354" s="31"/>
      <c r="H354" s="31"/>
      <c r="I354" s="31"/>
      <c r="J354" s="31"/>
    </row>
    <row r="355" spans="1:10" ht="12.75" customHeight="1" x14ac:dyDescent="0.2">
      <c r="A355" s="31"/>
      <c r="B355" s="31"/>
      <c r="C355" s="31"/>
      <c r="D355" s="31"/>
      <c r="E355" s="31"/>
      <c r="F355" s="31"/>
      <c r="G355" s="31"/>
      <c r="H355" s="31"/>
      <c r="I355" s="31"/>
      <c r="J355" s="31"/>
    </row>
    <row r="356" spans="1:10" ht="12.75" customHeight="1" x14ac:dyDescent="0.2">
      <c r="A356" s="31"/>
      <c r="B356" s="31"/>
      <c r="C356" s="31"/>
      <c r="D356" s="31"/>
      <c r="E356" s="31"/>
      <c r="F356" s="31"/>
      <c r="G356" s="31"/>
      <c r="H356" s="31"/>
      <c r="I356" s="31"/>
      <c r="J356" s="31"/>
    </row>
    <row r="357" spans="1:10" ht="12.75" customHeight="1" x14ac:dyDescent="0.2">
      <c r="A357" s="31"/>
      <c r="B357" s="31"/>
      <c r="C357" s="31"/>
      <c r="D357" s="31"/>
      <c r="E357" s="31"/>
      <c r="F357" s="31"/>
      <c r="G357" s="31"/>
      <c r="H357" s="31"/>
      <c r="I357" s="31"/>
      <c r="J357" s="31"/>
    </row>
    <row r="358" spans="1:10" ht="12.75" customHeight="1" x14ac:dyDescent="0.2">
      <c r="A358" s="31"/>
      <c r="B358" s="31"/>
      <c r="C358" s="31"/>
      <c r="D358" s="31"/>
      <c r="E358" s="31"/>
      <c r="F358" s="31"/>
      <c r="G358" s="31"/>
      <c r="H358" s="31"/>
      <c r="I358" s="31"/>
      <c r="J358" s="31"/>
    </row>
    <row r="359" spans="1:10" ht="12.75" customHeight="1" x14ac:dyDescent="0.2">
      <c r="A359" s="31"/>
      <c r="B359" s="31"/>
      <c r="C359" s="31"/>
      <c r="D359" s="31"/>
      <c r="E359" s="31"/>
      <c r="F359" s="31"/>
      <c r="G359" s="31"/>
      <c r="H359" s="31"/>
      <c r="I359" s="31"/>
      <c r="J359" s="31"/>
    </row>
    <row r="360" spans="1:10" ht="12.75" customHeight="1" x14ac:dyDescent="0.2">
      <c r="A360" s="31"/>
      <c r="B360" s="31"/>
      <c r="C360" s="31"/>
      <c r="D360" s="31"/>
      <c r="E360" s="31"/>
      <c r="F360" s="31"/>
      <c r="G360" s="31"/>
      <c r="H360" s="31"/>
      <c r="I360" s="31"/>
      <c r="J360" s="31"/>
    </row>
    <row r="361" spans="1:10" ht="12.75" customHeight="1" x14ac:dyDescent="0.2">
      <c r="A361" s="31"/>
      <c r="B361" s="31"/>
      <c r="C361" s="31"/>
      <c r="D361" s="31"/>
      <c r="E361" s="31"/>
      <c r="F361" s="31"/>
      <c r="G361" s="31"/>
      <c r="H361" s="31"/>
      <c r="I361" s="31"/>
      <c r="J361" s="31"/>
    </row>
    <row r="362" spans="1:10" ht="12.75" customHeight="1" x14ac:dyDescent="0.2">
      <c r="A362" s="31"/>
      <c r="B362" s="31"/>
      <c r="C362" s="31"/>
      <c r="D362" s="31"/>
      <c r="E362" s="31"/>
      <c r="F362" s="31"/>
      <c r="G362" s="31"/>
      <c r="H362" s="31"/>
      <c r="I362" s="31"/>
      <c r="J362" s="31"/>
    </row>
    <row r="363" spans="1:10" ht="12.75" customHeight="1" x14ac:dyDescent="0.2">
      <c r="A363" s="31"/>
      <c r="B363" s="31"/>
      <c r="C363" s="31"/>
      <c r="D363" s="31"/>
      <c r="E363" s="31"/>
      <c r="F363" s="31"/>
      <c r="G363" s="31"/>
      <c r="H363" s="31"/>
      <c r="I363" s="31"/>
      <c r="J363" s="31"/>
    </row>
    <row r="364" spans="1:10" ht="12.75" customHeight="1" x14ac:dyDescent="0.2">
      <c r="A364" s="31"/>
      <c r="B364" s="31"/>
      <c r="C364" s="31"/>
      <c r="D364" s="31"/>
      <c r="E364" s="31"/>
      <c r="F364" s="31"/>
      <c r="G364" s="31"/>
      <c r="H364" s="31"/>
      <c r="I364" s="31"/>
      <c r="J364" s="31"/>
    </row>
    <row r="365" spans="1:10" ht="12.75" customHeight="1" x14ac:dyDescent="0.2">
      <c r="A365" s="31"/>
      <c r="B365" s="31"/>
      <c r="C365" s="31"/>
      <c r="D365" s="31"/>
      <c r="E365" s="31"/>
      <c r="F365" s="31"/>
      <c r="G365" s="31"/>
      <c r="H365" s="31"/>
      <c r="I365" s="31"/>
      <c r="J365" s="31"/>
    </row>
    <row r="366" spans="1:10" ht="12.75" customHeight="1" x14ac:dyDescent="0.2">
      <c r="A366" s="31"/>
      <c r="B366" s="31"/>
      <c r="C366" s="31"/>
      <c r="D366" s="31"/>
      <c r="E366" s="31"/>
      <c r="F366" s="31"/>
      <c r="G366" s="31"/>
      <c r="H366" s="31"/>
      <c r="I366" s="31"/>
      <c r="J366" s="31"/>
    </row>
    <row r="367" spans="1:10" ht="12.75" customHeight="1" x14ac:dyDescent="0.2">
      <c r="A367" s="31"/>
      <c r="B367" s="31"/>
      <c r="C367" s="31"/>
      <c r="D367" s="31"/>
      <c r="E367" s="31"/>
      <c r="F367" s="31"/>
      <c r="G367" s="31"/>
      <c r="H367" s="31"/>
      <c r="I367" s="31"/>
      <c r="J367" s="31"/>
    </row>
    <row r="368" spans="1:10" ht="12.75" customHeight="1" x14ac:dyDescent="0.2">
      <c r="A368" s="31"/>
      <c r="B368" s="31"/>
      <c r="C368" s="31"/>
      <c r="D368" s="31"/>
      <c r="E368" s="31"/>
      <c r="F368" s="31"/>
      <c r="G368" s="31"/>
      <c r="H368" s="31"/>
      <c r="I368" s="31"/>
      <c r="J368" s="31"/>
    </row>
    <row r="369" spans="1:10" ht="12.75" customHeight="1" x14ac:dyDescent="0.2">
      <c r="A369" s="31"/>
      <c r="B369" s="31"/>
      <c r="C369" s="31"/>
      <c r="D369" s="31"/>
      <c r="E369" s="31"/>
      <c r="F369" s="31"/>
      <c r="G369" s="31"/>
      <c r="H369" s="31"/>
      <c r="I369" s="31"/>
      <c r="J369" s="31"/>
    </row>
    <row r="370" spans="1:10" ht="12.75" customHeight="1" x14ac:dyDescent="0.2">
      <c r="A370" s="31"/>
      <c r="B370" s="31"/>
      <c r="C370" s="31"/>
      <c r="D370" s="31"/>
      <c r="E370" s="31"/>
      <c r="F370" s="31"/>
      <c r="G370" s="31"/>
      <c r="H370" s="31"/>
      <c r="I370" s="31"/>
      <c r="J370" s="31"/>
    </row>
    <row r="371" spans="1:10" ht="12.75" customHeight="1" x14ac:dyDescent="0.2">
      <c r="A371" s="31"/>
      <c r="B371" s="31"/>
      <c r="C371" s="31"/>
      <c r="D371" s="31"/>
      <c r="E371" s="31"/>
      <c r="F371" s="31"/>
      <c r="G371" s="31"/>
      <c r="H371" s="31"/>
      <c r="I371" s="31"/>
      <c r="J371" s="31"/>
    </row>
    <row r="372" spans="1:10" ht="12.75" customHeight="1" x14ac:dyDescent="0.2">
      <c r="A372" s="31"/>
      <c r="B372" s="31"/>
      <c r="C372" s="31"/>
      <c r="D372" s="31"/>
      <c r="E372" s="31"/>
      <c r="F372" s="31"/>
      <c r="G372" s="31"/>
      <c r="H372" s="31"/>
      <c r="I372" s="31"/>
      <c r="J372" s="31"/>
    </row>
    <row r="373" spans="1:10" ht="12.75" customHeight="1" x14ac:dyDescent="0.2">
      <c r="A373" s="31"/>
      <c r="B373" s="31"/>
      <c r="C373" s="31"/>
      <c r="D373" s="31"/>
      <c r="E373" s="31"/>
      <c r="F373" s="31"/>
      <c r="G373" s="31"/>
      <c r="H373" s="31"/>
      <c r="I373" s="31"/>
      <c r="J373" s="31"/>
    </row>
    <row r="374" spans="1:10" ht="12.75" customHeight="1" x14ac:dyDescent="0.2">
      <c r="A374" s="31"/>
      <c r="B374" s="31"/>
      <c r="C374" s="31"/>
      <c r="D374" s="31"/>
      <c r="E374" s="31"/>
      <c r="F374" s="31"/>
      <c r="G374" s="31"/>
      <c r="H374" s="31"/>
      <c r="I374" s="31"/>
      <c r="J374" s="31"/>
    </row>
    <row r="375" spans="1:10" ht="12.75" customHeight="1" x14ac:dyDescent="0.2">
      <c r="A375" s="31"/>
      <c r="B375" s="31"/>
      <c r="C375" s="31"/>
      <c r="D375" s="31"/>
      <c r="E375" s="31"/>
      <c r="F375" s="31"/>
      <c r="G375" s="31"/>
      <c r="H375" s="31"/>
      <c r="I375" s="31"/>
      <c r="J375" s="31"/>
    </row>
    <row r="376" spans="1:10" ht="12.75" customHeight="1" x14ac:dyDescent="0.2">
      <c r="A376" s="31"/>
      <c r="B376" s="31"/>
      <c r="C376" s="31"/>
      <c r="D376" s="31"/>
      <c r="E376" s="31"/>
      <c r="F376" s="31"/>
      <c r="G376" s="31"/>
      <c r="H376" s="31"/>
      <c r="I376" s="31"/>
      <c r="J376" s="31"/>
    </row>
    <row r="377" spans="1:10" ht="12.75" customHeight="1" x14ac:dyDescent="0.2">
      <c r="A377" s="31"/>
      <c r="B377" s="31"/>
      <c r="C377" s="31"/>
      <c r="D377" s="31"/>
      <c r="E377" s="31"/>
      <c r="F377" s="31"/>
      <c r="G377" s="31"/>
      <c r="H377" s="31"/>
      <c r="I377" s="31"/>
      <c r="J377" s="31"/>
    </row>
    <row r="378" spans="1:10" ht="12.75" customHeight="1" x14ac:dyDescent="0.2">
      <c r="A378" s="31"/>
      <c r="B378" s="31"/>
      <c r="C378" s="31"/>
      <c r="D378" s="31"/>
      <c r="E378" s="31"/>
      <c r="F378" s="31"/>
      <c r="G378" s="31"/>
      <c r="H378" s="31"/>
      <c r="I378" s="31"/>
      <c r="J378" s="31"/>
    </row>
    <row r="379" spans="1:10" ht="12.75" customHeight="1" x14ac:dyDescent="0.2">
      <c r="A379" s="31"/>
      <c r="B379" s="31"/>
      <c r="C379" s="31"/>
      <c r="D379" s="31"/>
      <c r="E379" s="31"/>
      <c r="F379" s="31"/>
      <c r="G379" s="31"/>
      <c r="H379" s="31"/>
      <c r="I379" s="31"/>
      <c r="J379" s="31"/>
    </row>
    <row r="380" spans="1:10" ht="12.75" customHeight="1" x14ac:dyDescent="0.2">
      <c r="A380" s="31"/>
      <c r="B380" s="31"/>
      <c r="C380" s="31"/>
      <c r="D380" s="31"/>
      <c r="E380" s="31"/>
      <c r="F380" s="31"/>
      <c r="G380" s="31"/>
      <c r="H380" s="31"/>
      <c r="I380" s="31"/>
      <c r="J380" s="31"/>
    </row>
    <row r="381" spans="1:10" ht="12.75" customHeight="1" x14ac:dyDescent="0.2">
      <c r="A381" s="31"/>
      <c r="B381" s="31"/>
      <c r="C381" s="31"/>
      <c r="D381" s="31"/>
      <c r="E381" s="31"/>
      <c r="F381" s="31"/>
      <c r="G381" s="31"/>
      <c r="H381" s="31"/>
      <c r="I381" s="31"/>
      <c r="J381" s="31"/>
    </row>
    <row r="382" spans="1:10" ht="12.75" customHeight="1" x14ac:dyDescent="0.2">
      <c r="A382" s="31"/>
      <c r="B382" s="31"/>
      <c r="C382" s="31"/>
      <c r="D382" s="31"/>
      <c r="E382" s="31"/>
      <c r="F382" s="31"/>
      <c r="G382" s="31"/>
      <c r="H382" s="31"/>
      <c r="I382" s="31"/>
      <c r="J382" s="31"/>
    </row>
    <row r="383" spans="1:10" ht="12.75" customHeight="1" x14ac:dyDescent="0.2">
      <c r="A383" s="31"/>
      <c r="B383" s="31"/>
      <c r="C383" s="31"/>
      <c r="D383" s="31"/>
      <c r="E383" s="31"/>
      <c r="F383" s="31"/>
      <c r="G383" s="31"/>
      <c r="H383" s="31"/>
      <c r="I383" s="31"/>
      <c r="J383" s="31"/>
    </row>
    <row r="384" spans="1:10" ht="12.75" customHeight="1" x14ac:dyDescent="0.2">
      <c r="A384" s="31"/>
      <c r="B384" s="31"/>
      <c r="C384" s="31"/>
      <c r="D384" s="31"/>
      <c r="E384" s="31"/>
      <c r="F384" s="31"/>
      <c r="G384" s="31"/>
      <c r="H384" s="31"/>
      <c r="I384" s="31"/>
      <c r="J384" s="31"/>
    </row>
    <row r="385" spans="1:10" ht="12.75" customHeight="1" x14ac:dyDescent="0.2">
      <c r="A385" s="31"/>
      <c r="B385" s="31"/>
      <c r="C385" s="31"/>
      <c r="D385" s="31"/>
      <c r="E385" s="31"/>
      <c r="F385" s="31"/>
      <c r="G385" s="31"/>
      <c r="H385" s="31"/>
      <c r="I385" s="31"/>
      <c r="J385" s="31"/>
    </row>
    <row r="386" spans="1:10" ht="12.75" customHeight="1" x14ac:dyDescent="0.2">
      <c r="A386" s="31"/>
      <c r="B386" s="31"/>
      <c r="C386" s="31"/>
      <c r="D386" s="31"/>
      <c r="E386" s="31"/>
      <c r="F386" s="31"/>
      <c r="G386" s="31"/>
      <c r="H386" s="31"/>
      <c r="I386" s="31"/>
      <c r="J386" s="31"/>
    </row>
    <row r="387" spans="1:10" ht="12.75" customHeight="1" x14ac:dyDescent="0.2">
      <c r="A387" s="31"/>
      <c r="B387" s="31"/>
      <c r="C387" s="31"/>
      <c r="D387" s="31"/>
      <c r="E387" s="31"/>
      <c r="F387" s="31"/>
      <c r="G387" s="31"/>
      <c r="H387" s="31"/>
      <c r="I387" s="31"/>
      <c r="J387" s="31"/>
    </row>
    <row r="388" spans="1:10" ht="12.75" customHeight="1" x14ac:dyDescent="0.2">
      <c r="A388" s="31"/>
      <c r="B388" s="31"/>
      <c r="C388" s="31"/>
      <c r="D388" s="31"/>
      <c r="E388" s="31"/>
      <c r="F388" s="31"/>
      <c r="G388" s="31"/>
      <c r="H388" s="31"/>
      <c r="I388" s="31"/>
      <c r="J388" s="31"/>
    </row>
    <row r="389" spans="1:10" ht="12.75" customHeight="1" x14ac:dyDescent="0.2">
      <c r="A389" s="31"/>
      <c r="B389" s="31"/>
      <c r="C389" s="31"/>
      <c r="D389" s="31"/>
      <c r="E389" s="31"/>
      <c r="F389" s="31"/>
      <c r="G389" s="31"/>
      <c r="H389" s="31"/>
      <c r="I389" s="31"/>
      <c r="J389" s="31"/>
    </row>
    <row r="390" spans="1:10" ht="12.75" customHeight="1" x14ac:dyDescent="0.2">
      <c r="A390" s="31"/>
      <c r="B390" s="31"/>
      <c r="C390" s="31"/>
      <c r="D390" s="31"/>
      <c r="E390" s="31"/>
      <c r="F390" s="31"/>
      <c r="G390" s="31"/>
      <c r="H390" s="31"/>
      <c r="I390" s="31"/>
      <c r="J390" s="31"/>
    </row>
    <row r="391" spans="1:10" ht="12.75" customHeight="1" x14ac:dyDescent="0.2">
      <c r="A391" s="31"/>
      <c r="B391" s="31"/>
      <c r="C391" s="31"/>
      <c r="D391" s="31"/>
      <c r="E391" s="31"/>
      <c r="F391" s="31"/>
      <c r="G391" s="31"/>
      <c r="H391" s="31"/>
      <c r="I391" s="31"/>
      <c r="J391" s="31"/>
    </row>
    <row r="392" spans="1:10" ht="12.75" customHeight="1" x14ac:dyDescent="0.2">
      <c r="A392" s="31"/>
      <c r="B392" s="31"/>
      <c r="C392" s="31"/>
      <c r="D392" s="31"/>
      <c r="E392" s="31"/>
      <c r="F392" s="31"/>
      <c r="G392" s="31"/>
      <c r="H392" s="31"/>
      <c r="I392" s="31"/>
      <c r="J392" s="31"/>
    </row>
    <row r="393" spans="1:10" ht="12.75" customHeight="1" x14ac:dyDescent="0.2">
      <c r="A393" s="31"/>
      <c r="B393" s="31"/>
      <c r="C393" s="31"/>
      <c r="D393" s="31"/>
      <c r="E393" s="31"/>
      <c r="F393" s="31"/>
      <c r="G393" s="31"/>
      <c r="H393" s="31"/>
      <c r="I393" s="31"/>
      <c r="J393" s="31"/>
    </row>
    <row r="394" spans="1:10" ht="12.75" customHeight="1" x14ac:dyDescent="0.2">
      <c r="A394" s="31"/>
      <c r="B394" s="31"/>
      <c r="C394" s="31"/>
      <c r="D394" s="31"/>
      <c r="E394" s="31"/>
      <c r="F394" s="31"/>
      <c r="G394" s="31"/>
      <c r="H394" s="31"/>
      <c r="I394" s="31"/>
      <c r="J394" s="31"/>
    </row>
    <row r="395" spans="1:10" ht="12.75" customHeight="1" x14ac:dyDescent="0.2">
      <c r="A395" s="31"/>
      <c r="B395" s="31"/>
      <c r="C395" s="31"/>
      <c r="D395" s="31"/>
      <c r="E395" s="31"/>
      <c r="F395" s="31"/>
      <c r="G395" s="31"/>
      <c r="H395" s="31"/>
      <c r="I395" s="31"/>
      <c r="J395" s="31"/>
    </row>
    <row r="396" spans="1:10" ht="12.75" customHeight="1" x14ac:dyDescent="0.2">
      <c r="A396" s="31"/>
      <c r="B396" s="31"/>
      <c r="C396" s="31"/>
      <c r="D396" s="31"/>
      <c r="E396" s="31"/>
      <c r="F396" s="31"/>
      <c r="G396" s="31"/>
      <c r="H396" s="31"/>
      <c r="I396" s="31"/>
      <c r="J396" s="31"/>
    </row>
    <row r="397" spans="1:10" ht="12.75" customHeight="1" x14ac:dyDescent="0.2">
      <c r="A397" s="31"/>
      <c r="B397" s="31"/>
      <c r="C397" s="31"/>
      <c r="D397" s="31"/>
      <c r="E397" s="31"/>
      <c r="F397" s="31"/>
      <c r="G397" s="31"/>
      <c r="H397" s="31"/>
      <c r="I397" s="31"/>
      <c r="J397" s="31"/>
    </row>
    <row r="398" spans="1:10" ht="12.75" customHeight="1" x14ac:dyDescent="0.2">
      <c r="A398" s="31"/>
      <c r="B398" s="31"/>
      <c r="C398" s="31"/>
      <c r="D398" s="31"/>
      <c r="E398" s="31"/>
      <c r="F398" s="31"/>
      <c r="G398" s="31"/>
      <c r="H398" s="31"/>
      <c r="I398" s="31"/>
      <c r="J398" s="31"/>
    </row>
    <row r="399" spans="1:10" ht="12.75" customHeight="1" x14ac:dyDescent="0.2">
      <c r="A399" s="31"/>
      <c r="B399" s="31"/>
      <c r="C399" s="31"/>
      <c r="D399" s="31"/>
      <c r="E399" s="31"/>
      <c r="F399" s="31"/>
      <c r="G399" s="31"/>
      <c r="H399" s="31"/>
      <c r="I399" s="31"/>
      <c r="J399" s="31"/>
    </row>
    <row r="400" spans="1:10" ht="12.75" customHeight="1" x14ac:dyDescent="0.2">
      <c r="A400" s="31"/>
      <c r="B400" s="31"/>
      <c r="C400" s="31"/>
      <c r="D400" s="31"/>
      <c r="E400" s="31"/>
      <c r="F400" s="31"/>
      <c r="G400" s="31"/>
      <c r="H400" s="31"/>
      <c r="I400" s="31"/>
      <c r="J400" s="31"/>
    </row>
    <row r="401" spans="1:10" ht="12.75" customHeight="1" x14ac:dyDescent="0.2">
      <c r="A401" s="31"/>
      <c r="B401" s="31"/>
      <c r="C401" s="31"/>
      <c r="D401" s="31"/>
      <c r="E401" s="31"/>
      <c r="F401" s="31"/>
      <c r="G401" s="31"/>
      <c r="H401" s="31"/>
      <c r="I401" s="31"/>
      <c r="J401" s="31"/>
    </row>
    <row r="402" spans="1:10" ht="12.75" customHeight="1" x14ac:dyDescent="0.2">
      <c r="A402" s="31"/>
      <c r="B402" s="31"/>
      <c r="C402" s="31"/>
      <c r="D402" s="31"/>
      <c r="E402" s="31"/>
      <c r="F402" s="31"/>
      <c r="G402" s="31"/>
      <c r="H402" s="31"/>
      <c r="I402" s="31"/>
      <c r="J402" s="31"/>
    </row>
    <row r="403" spans="1:10" ht="12.75" customHeight="1" x14ac:dyDescent="0.2">
      <c r="A403" s="31"/>
      <c r="B403" s="31"/>
      <c r="C403" s="31"/>
      <c r="D403" s="31"/>
      <c r="E403" s="31"/>
      <c r="F403" s="31"/>
      <c r="G403" s="31"/>
      <c r="H403" s="31"/>
      <c r="I403" s="31"/>
      <c r="J403" s="31"/>
    </row>
    <row r="404" spans="1:10" ht="12.75" customHeight="1" x14ac:dyDescent="0.2">
      <c r="A404" s="31"/>
      <c r="B404" s="31"/>
      <c r="C404" s="31"/>
      <c r="D404" s="31"/>
      <c r="E404" s="31"/>
      <c r="F404" s="31"/>
      <c r="G404" s="31"/>
      <c r="H404" s="31"/>
      <c r="I404" s="31"/>
      <c r="J404" s="31"/>
    </row>
    <row r="405" spans="1:10" ht="12.75" customHeight="1" x14ac:dyDescent="0.2">
      <c r="A405" s="31"/>
      <c r="B405" s="31"/>
      <c r="C405" s="31"/>
      <c r="D405" s="31"/>
      <c r="E405" s="31"/>
      <c r="F405" s="31"/>
      <c r="G405" s="31"/>
      <c r="H405" s="31"/>
      <c r="I405" s="31"/>
      <c r="J405" s="31"/>
    </row>
    <row r="406" spans="1:10" ht="12.75" customHeight="1" x14ac:dyDescent="0.2">
      <c r="A406" s="31"/>
      <c r="B406" s="31"/>
      <c r="C406" s="31"/>
      <c r="D406" s="31"/>
      <c r="E406" s="31"/>
      <c r="F406" s="31"/>
      <c r="G406" s="31"/>
      <c r="H406" s="31"/>
      <c r="I406" s="31"/>
      <c r="J406" s="31"/>
    </row>
    <row r="407" spans="1:10" ht="12.75" customHeight="1" x14ac:dyDescent="0.2">
      <c r="A407" s="31"/>
      <c r="B407" s="31"/>
      <c r="C407" s="31"/>
      <c r="D407" s="31"/>
      <c r="E407" s="31"/>
      <c r="F407" s="31"/>
      <c r="G407" s="31"/>
      <c r="H407" s="31"/>
      <c r="I407" s="31"/>
      <c r="J407" s="31"/>
    </row>
    <row r="408" spans="1:10" ht="12.75" customHeight="1" x14ac:dyDescent="0.2">
      <c r="A408" s="31"/>
      <c r="B408" s="31"/>
      <c r="C408" s="31"/>
      <c r="D408" s="31"/>
      <c r="E408" s="31"/>
      <c r="F408" s="31"/>
      <c r="G408" s="31"/>
      <c r="H408" s="31"/>
      <c r="I408" s="31"/>
      <c r="J408" s="31"/>
    </row>
    <row r="409" spans="1:10" ht="12.75" customHeight="1" x14ac:dyDescent="0.2">
      <c r="A409" s="31"/>
      <c r="B409" s="31"/>
      <c r="C409" s="31"/>
      <c r="D409" s="31"/>
      <c r="E409" s="31"/>
      <c r="F409" s="31"/>
      <c r="G409" s="31"/>
      <c r="H409" s="31"/>
      <c r="I409" s="31"/>
      <c r="J409" s="31"/>
    </row>
    <row r="410" spans="1:10" ht="12.75" customHeight="1" x14ac:dyDescent="0.2">
      <c r="A410" s="31"/>
      <c r="B410" s="31"/>
      <c r="C410" s="31"/>
      <c r="D410" s="31"/>
      <c r="E410" s="31"/>
      <c r="F410" s="31"/>
      <c r="G410" s="31"/>
      <c r="H410" s="31"/>
      <c r="I410" s="31"/>
      <c r="J410" s="31"/>
    </row>
    <row r="411" spans="1:10" ht="12.75" customHeight="1" x14ac:dyDescent="0.2">
      <c r="A411" s="31"/>
      <c r="B411" s="31"/>
      <c r="C411" s="31"/>
      <c r="D411" s="31"/>
      <c r="E411" s="31"/>
      <c r="F411" s="31"/>
      <c r="G411" s="31"/>
      <c r="H411" s="31"/>
      <c r="I411" s="31"/>
      <c r="J411" s="31"/>
    </row>
    <row r="412" spans="1:10" ht="12.75" customHeight="1" x14ac:dyDescent="0.2">
      <c r="A412" s="31"/>
      <c r="B412" s="31"/>
      <c r="C412" s="31"/>
      <c r="D412" s="31"/>
      <c r="E412" s="31"/>
      <c r="F412" s="31"/>
      <c r="G412" s="31"/>
      <c r="H412" s="31"/>
      <c r="I412" s="31"/>
      <c r="J412" s="31"/>
    </row>
    <row r="413" spans="1:10" ht="12.75" customHeight="1" x14ac:dyDescent="0.2">
      <c r="A413" s="31"/>
      <c r="B413" s="31"/>
      <c r="C413" s="31"/>
      <c r="D413" s="31"/>
      <c r="E413" s="31"/>
      <c r="F413" s="31"/>
      <c r="G413" s="31"/>
      <c r="H413" s="31"/>
      <c r="I413" s="31"/>
      <c r="J413" s="31"/>
    </row>
    <row r="414" spans="1:10" ht="12.75" customHeight="1" x14ac:dyDescent="0.2">
      <c r="A414" s="31"/>
      <c r="B414" s="31"/>
      <c r="C414" s="31"/>
      <c r="D414" s="31"/>
      <c r="E414" s="31"/>
      <c r="F414" s="31"/>
      <c r="G414" s="31"/>
      <c r="H414" s="31"/>
      <c r="I414" s="31"/>
      <c r="J414" s="31"/>
    </row>
    <row r="415" spans="1:10" ht="12.75" customHeight="1" x14ac:dyDescent="0.2">
      <c r="A415" s="31"/>
      <c r="B415" s="31"/>
      <c r="C415" s="31"/>
      <c r="D415" s="31"/>
      <c r="E415" s="31"/>
      <c r="F415" s="31"/>
      <c r="G415" s="31"/>
      <c r="H415" s="31"/>
      <c r="I415" s="31"/>
      <c r="J415" s="31"/>
    </row>
    <row r="416" spans="1:10" ht="12.75" customHeight="1" x14ac:dyDescent="0.2">
      <c r="A416" s="31"/>
      <c r="B416" s="31"/>
      <c r="C416" s="31"/>
      <c r="D416" s="31"/>
      <c r="E416" s="31"/>
      <c r="F416" s="31"/>
      <c r="G416" s="31"/>
      <c r="H416" s="31"/>
      <c r="I416" s="31"/>
      <c r="J416" s="31"/>
    </row>
    <row r="417" spans="1:10" ht="12.75" customHeight="1" x14ac:dyDescent="0.2">
      <c r="A417" s="31"/>
      <c r="B417" s="31"/>
      <c r="C417" s="31"/>
      <c r="D417" s="31"/>
      <c r="E417" s="31"/>
      <c r="F417" s="31"/>
      <c r="G417" s="31"/>
      <c r="H417" s="31"/>
      <c r="I417" s="31"/>
      <c r="J417" s="31"/>
    </row>
    <row r="418" spans="1:10" ht="12.75" customHeight="1" x14ac:dyDescent="0.2">
      <c r="A418" s="31"/>
      <c r="B418" s="31"/>
      <c r="C418" s="31"/>
      <c r="D418" s="31"/>
      <c r="E418" s="31"/>
      <c r="F418" s="31"/>
      <c r="G418" s="31"/>
      <c r="H418" s="31"/>
      <c r="I418" s="31"/>
      <c r="J418" s="31"/>
    </row>
    <row r="419" spans="1:10" ht="12.75" customHeight="1" x14ac:dyDescent="0.2">
      <c r="A419" s="31"/>
      <c r="B419" s="31"/>
      <c r="C419" s="31"/>
      <c r="D419" s="31"/>
      <c r="E419" s="31"/>
      <c r="F419" s="31"/>
      <c r="G419" s="31"/>
      <c r="H419" s="31"/>
      <c r="I419" s="31"/>
      <c r="J419" s="31"/>
    </row>
    <row r="420" spans="1:10" ht="12.75" customHeight="1" x14ac:dyDescent="0.2">
      <c r="A420" s="31"/>
      <c r="B420" s="31"/>
      <c r="C420" s="31"/>
      <c r="D420" s="31"/>
      <c r="E420" s="31"/>
      <c r="F420" s="31"/>
      <c r="G420" s="31"/>
      <c r="H420" s="31"/>
      <c r="I420" s="31"/>
      <c r="J420" s="31"/>
    </row>
    <row r="421" spans="1:10" ht="12.75" customHeight="1" x14ac:dyDescent="0.2">
      <c r="A421" s="31"/>
      <c r="B421" s="31"/>
      <c r="C421" s="31"/>
      <c r="D421" s="31"/>
      <c r="E421" s="31"/>
      <c r="F421" s="31"/>
      <c r="G421" s="31"/>
      <c r="H421" s="31"/>
      <c r="I421" s="31"/>
      <c r="J421" s="31"/>
    </row>
    <row r="422" spans="1:10" ht="12.75" customHeight="1" x14ac:dyDescent="0.2">
      <c r="A422" s="31"/>
      <c r="B422" s="31"/>
      <c r="C422" s="31"/>
      <c r="D422" s="31"/>
      <c r="E422" s="31"/>
      <c r="F422" s="31"/>
      <c r="G422" s="31"/>
      <c r="H422" s="31"/>
      <c r="I422" s="31"/>
      <c r="J422" s="31"/>
    </row>
    <row r="423" spans="1:10" ht="12.75" customHeight="1" x14ac:dyDescent="0.2">
      <c r="A423" s="31"/>
      <c r="B423" s="31"/>
      <c r="C423" s="31"/>
      <c r="D423" s="31"/>
      <c r="E423" s="31"/>
      <c r="F423" s="31"/>
      <c r="G423" s="31"/>
      <c r="H423" s="31"/>
      <c r="I423" s="31"/>
      <c r="J423" s="31"/>
    </row>
    <row r="424" spans="1:10" ht="12.75" customHeight="1" x14ac:dyDescent="0.2">
      <c r="A424" s="31"/>
      <c r="B424" s="31"/>
      <c r="C424" s="31"/>
      <c r="D424" s="31"/>
      <c r="E424" s="31"/>
      <c r="F424" s="31"/>
      <c r="G424" s="31"/>
      <c r="H424" s="31"/>
      <c r="I424" s="31"/>
      <c r="J424" s="31"/>
    </row>
    <row r="425" spans="1:10" ht="12.75" customHeight="1" x14ac:dyDescent="0.2">
      <c r="A425" s="31"/>
      <c r="B425" s="31"/>
      <c r="C425" s="31"/>
      <c r="D425" s="31"/>
      <c r="E425" s="31"/>
      <c r="F425" s="31"/>
      <c r="G425" s="31"/>
      <c r="H425" s="31"/>
      <c r="I425" s="31"/>
      <c r="J425" s="31"/>
    </row>
    <row r="426" spans="1:10" ht="12.75" customHeight="1" x14ac:dyDescent="0.2">
      <c r="A426" s="31"/>
      <c r="B426" s="31"/>
      <c r="C426" s="31"/>
      <c r="D426" s="31"/>
      <c r="E426" s="31"/>
      <c r="F426" s="31"/>
      <c r="G426" s="31"/>
      <c r="H426" s="31"/>
      <c r="I426" s="31"/>
      <c r="J426" s="31"/>
    </row>
    <row r="427" spans="1:10" ht="12.75" customHeight="1" x14ac:dyDescent="0.2">
      <c r="A427" s="31"/>
      <c r="B427" s="31"/>
      <c r="C427" s="31"/>
      <c r="D427" s="31"/>
      <c r="E427" s="31"/>
      <c r="F427" s="31"/>
      <c r="G427" s="31"/>
      <c r="H427" s="31"/>
      <c r="I427" s="31"/>
      <c r="J427" s="31"/>
    </row>
    <row r="428" spans="1:10" ht="12.75" customHeight="1" x14ac:dyDescent="0.2">
      <c r="A428" s="31"/>
      <c r="B428" s="31"/>
      <c r="C428" s="31"/>
      <c r="D428" s="31"/>
      <c r="E428" s="31"/>
      <c r="F428" s="31"/>
      <c r="G428" s="31"/>
      <c r="H428" s="31"/>
      <c r="I428" s="31"/>
      <c r="J428" s="31"/>
    </row>
    <row r="429" spans="1:10" ht="12.75" customHeight="1" x14ac:dyDescent="0.2">
      <c r="A429" s="31"/>
      <c r="B429" s="31"/>
      <c r="C429" s="31"/>
      <c r="D429" s="31"/>
      <c r="E429" s="31"/>
      <c r="F429" s="31"/>
      <c r="G429" s="31"/>
      <c r="H429" s="31"/>
      <c r="I429" s="31"/>
      <c r="J429" s="31"/>
    </row>
    <row r="430" spans="1:10" ht="12.75" customHeight="1" x14ac:dyDescent="0.2">
      <c r="A430" s="31"/>
      <c r="B430" s="31"/>
      <c r="C430" s="31"/>
      <c r="D430" s="31"/>
      <c r="E430" s="31"/>
      <c r="F430" s="31"/>
      <c r="G430" s="31"/>
      <c r="H430" s="31"/>
      <c r="I430" s="31"/>
      <c r="J430" s="31"/>
    </row>
    <row r="431" spans="1:10" ht="12.75" customHeight="1" x14ac:dyDescent="0.2">
      <c r="A431" s="31"/>
      <c r="B431" s="31"/>
      <c r="C431" s="31"/>
      <c r="D431" s="31"/>
      <c r="E431" s="31"/>
      <c r="F431" s="31"/>
      <c r="G431" s="31"/>
      <c r="H431" s="31"/>
      <c r="I431" s="31"/>
      <c r="J431" s="31"/>
    </row>
    <row r="432" spans="1:10" ht="12.75" customHeight="1" x14ac:dyDescent="0.2">
      <c r="A432" s="31"/>
      <c r="B432" s="31"/>
      <c r="C432" s="31"/>
      <c r="D432" s="31"/>
      <c r="E432" s="31"/>
      <c r="F432" s="31"/>
      <c r="G432" s="31"/>
      <c r="H432" s="31"/>
      <c r="I432" s="31"/>
      <c r="J432" s="31"/>
    </row>
    <row r="433" spans="1:10" ht="12.75" customHeight="1" x14ac:dyDescent="0.2">
      <c r="A433" s="31"/>
      <c r="B433" s="31"/>
      <c r="C433" s="31"/>
      <c r="D433" s="31"/>
      <c r="E433" s="31"/>
      <c r="F433" s="31"/>
      <c r="G433" s="31"/>
      <c r="H433" s="31"/>
      <c r="I433" s="31"/>
      <c r="J433" s="31"/>
    </row>
    <row r="434" spans="1:10" ht="12.75" customHeight="1" x14ac:dyDescent="0.2">
      <c r="A434" s="31"/>
      <c r="B434" s="31"/>
      <c r="C434" s="31"/>
      <c r="D434" s="31"/>
      <c r="E434" s="31"/>
      <c r="F434" s="31"/>
      <c r="G434" s="31"/>
      <c r="H434" s="31"/>
      <c r="I434" s="31"/>
      <c r="J434" s="31"/>
    </row>
    <row r="435" spans="1:10" ht="12.75" customHeight="1" x14ac:dyDescent="0.2">
      <c r="A435" s="31"/>
      <c r="B435" s="31"/>
      <c r="C435" s="31"/>
      <c r="D435" s="31"/>
      <c r="E435" s="31"/>
      <c r="F435" s="31"/>
      <c r="G435" s="31"/>
      <c r="H435" s="31"/>
      <c r="I435" s="31"/>
      <c r="J435" s="31"/>
    </row>
    <row r="436" spans="1:10" ht="12.75" customHeight="1" x14ac:dyDescent="0.2">
      <c r="A436" s="31"/>
      <c r="B436" s="31"/>
      <c r="C436" s="31"/>
      <c r="D436" s="31"/>
      <c r="E436" s="31"/>
      <c r="F436" s="31"/>
      <c r="G436" s="31"/>
      <c r="H436" s="31"/>
      <c r="I436" s="31"/>
      <c r="J436" s="31"/>
    </row>
    <row r="437" spans="1:10" ht="12.75" customHeight="1" x14ac:dyDescent="0.2">
      <c r="A437" s="31"/>
      <c r="B437" s="31"/>
      <c r="C437" s="31"/>
      <c r="D437" s="31"/>
      <c r="E437" s="31"/>
      <c r="F437" s="31"/>
      <c r="G437" s="31"/>
      <c r="H437" s="31"/>
      <c r="I437" s="31"/>
      <c r="J437" s="31"/>
    </row>
    <row r="438" spans="1:10" ht="12.75" customHeight="1" x14ac:dyDescent="0.2">
      <c r="A438" s="31"/>
      <c r="B438" s="31"/>
      <c r="C438" s="31"/>
      <c r="D438" s="31"/>
      <c r="E438" s="31"/>
      <c r="F438" s="31"/>
      <c r="G438" s="31"/>
      <c r="H438" s="31"/>
      <c r="I438" s="31"/>
      <c r="J438" s="31"/>
    </row>
    <row r="439" spans="1:10" ht="12.75" customHeight="1" x14ac:dyDescent="0.2">
      <c r="A439" s="31"/>
      <c r="B439" s="31"/>
      <c r="C439" s="31"/>
      <c r="D439" s="31"/>
      <c r="E439" s="31"/>
      <c r="F439" s="31"/>
      <c r="G439" s="31"/>
      <c r="H439" s="31"/>
      <c r="I439" s="31"/>
      <c r="J439" s="31"/>
    </row>
    <row r="440" spans="1:10" ht="12.75" customHeight="1" x14ac:dyDescent="0.2">
      <c r="A440" s="31"/>
      <c r="B440" s="31"/>
      <c r="C440" s="31"/>
      <c r="D440" s="31"/>
      <c r="E440" s="31"/>
      <c r="F440" s="31"/>
      <c r="G440" s="31"/>
      <c r="H440" s="31"/>
      <c r="I440" s="31"/>
      <c r="J440" s="31"/>
    </row>
    <row r="441" spans="1:10" ht="12.75" customHeight="1" x14ac:dyDescent="0.2">
      <c r="A441" s="31"/>
      <c r="B441" s="31"/>
      <c r="C441" s="31"/>
      <c r="D441" s="31"/>
      <c r="E441" s="31"/>
      <c r="F441" s="31"/>
      <c r="G441" s="31"/>
      <c r="H441" s="31"/>
      <c r="I441" s="31"/>
      <c r="J441" s="31"/>
    </row>
    <row r="442" spans="1:10" ht="12.75" customHeight="1" x14ac:dyDescent="0.2">
      <c r="A442" s="31"/>
      <c r="B442" s="31"/>
      <c r="C442" s="31"/>
      <c r="D442" s="31"/>
      <c r="E442" s="31"/>
      <c r="F442" s="31"/>
      <c r="G442" s="31"/>
      <c r="H442" s="31"/>
      <c r="I442" s="31"/>
      <c r="J442" s="31"/>
    </row>
    <row r="443" spans="1:10" ht="12.75" customHeight="1" x14ac:dyDescent="0.2">
      <c r="A443" s="31"/>
      <c r="B443" s="31"/>
      <c r="C443" s="31"/>
      <c r="D443" s="31"/>
      <c r="E443" s="31"/>
      <c r="F443" s="31"/>
      <c r="G443" s="31"/>
      <c r="H443" s="31"/>
      <c r="I443" s="31"/>
      <c r="J443" s="31"/>
    </row>
    <row r="444" spans="1:10" ht="12.75" customHeight="1" x14ac:dyDescent="0.2">
      <c r="A444" s="31"/>
      <c r="B444" s="31"/>
      <c r="C444" s="31"/>
      <c r="D444" s="31"/>
      <c r="E444" s="31"/>
      <c r="F444" s="31"/>
      <c r="G444" s="31"/>
      <c r="H444" s="31"/>
      <c r="I444" s="31"/>
      <c r="J444" s="31"/>
    </row>
    <row r="445" spans="1:10" ht="12.75" customHeight="1" x14ac:dyDescent="0.2">
      <c r="A445" s="31"/>
      <c r="B445" s="31"/>
      <c r="C445" s="31"/>
      <c r="D445" s="31"/>
      <c r="E445" s="31"/>
      <c r="F445" s="31"/>
      <c r="G445" s="31"/>
      <c r="H445" s="31"/>
      <c r="I445" s="31"/>
      <c r="J445" s="31"/>
    </row>
    <row r="446" spans="1:10" ht="12.75" customHeight="1" x14ac:dyDescent="0.2">
      <c r="A446" s="31"/>
      <c r="B446" s="31"/>
      <c r="C446" s="31"/>
      <c r="D446" s="31"/>
      <c r="E446" s="31"/>
      <c r="F446" s="31"/>
      <c r="G446" s="31"/>
      <c r="H446" s="31"/>
      <c r="I446" s="31"/>
      <c r="J446" s="31"/>
    </row>
    <row r="447" spans="1:10" ht="12.75" customHeight="1" x14ac:dyDescent="0.2">
      <c r="A447" s="31"/>
      <c r="B447" s="31"/>
      <c r="C447" s="31"/>
      <c r="D447" s="31"/>
      <c r="E447" s="31"/>
      <c r="F447" s="31"/>
      <c r="G447" s="31"/>
      <c r="H447" s="31"/>
      <c r="I447" s="31"/>
      <c r="J447" s="31"/>
    </row>
    <row r="448" spans="1:10" ht="12.75" customHeight="1" x14ac:dyDescent="0.2">
      <c r="A448" s="31"/>
      <c r="B448" s="31"/>
      <c r="C448" s="31"/>
      <c r="D448" s="31"/>
      <c r="E448" s="31"/>
      <c r="F448" s="31"/>
      <c r="G448" s="31"/>
      <c r="H448" s="31"/>
      <c r="I448" s="31"/>
      <c r="J448" s="31"/>
    </row>
    <row r="449" spans="1:10" ht="12.75" customHeight="1" x14ac:dyDescent="0.2">
      <c r="A449" s="31"/>
      <c r="B449" s="31"/>
      <c r="C449" s="31"/>
      <c r="D449" s="31"/>
      <c r="E449" s="31"/>
      <c r="F449" s="31"/>
      <c r="G449" s="31"/>
      <c r="H449" s="31"/>
      <c r="I449" s="31"/>
      <c r="J449" s="31"/>
    </row>
    <row r="450" spans="1:10" ht="12.75" customHeight="1" x14ac:dyDescent="0.2">
      <c r="A450" s="31"/>
      <c r="B450" s="31"/>
      <c r="C450" s="31"/>
      <c r="D450" s="31"/>
      <c r="E450" s="31"/>
      <c r="F450" s="31"/>
      <c r="G450" s="31"/>
      <c r="H450" s="31"/>
      <c r="I450" s="31"/>
      <c r="J450" s="31"/>
    </row>
    <row r="451" spans="1:10" ht="12.75" customHeight="1" x14ac:dyDescent="0.2">
      <c r="A451" s="31"/>
      <c r="B451" s="31"/>
      <c r="C451" s="31"/>
      <c r="D451" s="31"/>
      <c r="E451" s="31"/>
      <c r="F451" s="31"/>
      <c r="G451" s="31"/>
      <c r="H451" s="31"/>
      <c r="I451" s="31"/>
      <c r="J451" s="31"/>
    </row>
    <row r="452" spans="1:10" ht="12.75" customHeight="1" x14ac:dyDescent="0.2">
      <c r="A452" s="31"/>
      <c r="B452" s="31"/>
      <c r="C452" s="31"/>
      <c r="D452" s="31"/>
      <c r="E452" s="31"/>
      <c r="F452" s="31"/>
      <c r="G452" s="31"/>
      <c r="H452" s="31"/>
      <c r="I452" s="31"/>
      <c r="J452" s="31"/>
    </row>
    <row r="453" spans="1:10" ht="12.75" customHeight="1" x14ac:dyDescent="0.2">
      <c r="A453" s="31"/>
      <c r="B453" s="31"/>
      <c r="C453" s="31"/>
      <c r="D453" s="31"/>
      <c r="E453" s="31"/>
      <c r="F453" s="31"/>
      <c r="G453" s="31"/>
      <c r="H453" s="31"/>
      <c r="I453" s="31"/>
      <c r="J453" s="31"/>
    </row>
    <row r="454" spans="1:10" ht="12.75" customHeight="1" x14ac:dyDescent="0.2">
      <c r="A454" s="31"/>
      <c r="B454" s="31"/>
      <c r="C454" s="31"/>
      <c r="D454" s="31"/>
      <c r="E454" s="31"/>
      <c r="F454" s="31"/>
      <c r="G454" s="31"/>
      <c r="H454" s="31"/>
      <c r="I454" s="31"/>
      <c r="J454" s="31"/>
    </row>
    <row r="455" spans="1:10" ht="12.75" customHeight="1" x14ac:dyDescent="0.2">
      <c r="A455" s="31"/>
      <c r="B455" s="31"/>
      <c r="C455" s="31"/>
      <c r="D455" s="31"/>
      <c r="E455" s="31"/>
      <c r="F455" s="31"/>
      <c r="G455" s="31"/>
      <c r="H455" s="31"/>
      <c r="I455" s="31"/>
      <c r="J455" s="31"/>
    </row>
    <row r="456" spans="1:10" ht="12.75" customHeight="1" x14ac:dyDescent="0.2">
      <c r="A456" s="31"/>
      <c r="B456" s="31"/>
      <c r="C456" s="31"/>
      <c r="D456" s="31"/>
      <c r="E456" s="31"/>
      <c r="F456" s="31"/>
      <c r="G456" s="31"/>
      <c r="H456" s="31"/>
      <c r="I456" s="31"/>
      <c r="J456" s="31"/>
    </row>
    <row r="457" spans="1:10" ht="12.75" customHeight="1" x14ac:dyDescent="0.2">
      <c r="A457" s="31"/>
      <c r="B457" s="31"/>
      <c r="C457" s="31"/>
      <c r="D457" s="31"/>
      <c r="E457" s="31"/>
      <c r="F457" s="31"/>
      <c r="G457" s="31"/>
      <c r="H457" s="31"/>
      <c r="I457" s="31"/>
      <c r="J457" s="31"/>
    </row>
    <row r="458" spans="1:10" ht="12.75" customHeight="1" x14ac:dyDescent="0.2">
      <c r="A458" s="31"/>
      <c r="B458" s="31"/>
      <c r="C458" s="31"/>
      <c r="D458" s="31"/>
      <c r="E458" s="31"/>
      <c r="F458" s="31"/>
      <c r="G458" s="31"/>
      <c r="H458" s="31"/>
      <c r="I458" s="31"/>
      <c r="J458" s="31"/>
    </row>
    <row r="459" spans="1:10" ht="12.75" customHeight="1" x14ac:dyDescent="0.2">
      <c r="A459" s="31"/>
      <c r="B459" s="31"/>
      <c r="C459" s="31"/>
      <c r="D459" s="31"/>
      <c r="E459" s="31"/>
      <c r="F459" s="31"/>
      <c r="G459" s="31"/>
      <c r="H459" s="31"/>
      <c r="I459" s="31"/>
      <c r="J459" s="31"/>
    </row>
    <row r="460" spans="1:10" ht="12.75" customHeight="1" x14ac:dyDescent="0.2">
      <c r="A460" s="31"/>
      <c r="B460" s="31"/>
      <c r="C460" s="31"/>
      <c r="D460" s="31"/>
      <c r="E460" s="31"/>
      <c r="F460" s="31"/>
      <c r="G460" s="31"/>
      <c r="H460" s="31"/>
      <c r="I460" s="31"/>
      <c r="J460" s="31"/>
    </row>
    <row r="461" spans="1:10" ht="12.75" customHeight="1" x14ac:dyDescent="0.2">
      <c r="A461" s="31"/>
      <c r="B461" s="31"/>
      <c r="C461" s="31"/>
      <c r="D461" s="31"/>
      <c r="E461" s="31"/>
      <c r="F461" s="31"/>
      <c r="G461" s="31"/>
      <c r="H461" s="31"/>
      <c r="I461" s="31"/>
      <c r="J461" s="31"/>
    </row>
    <row r="462" spans="1:10" ht="12.75" customHeight="1" x14ac:dyDescent="0.2">
      <c r="A462" s="31"/>
      <c r="B462" s="31"/>
      <c r="C462" s="31"/>
      <c r="D462" s="31"/>
      <c r="E462" s="31"/>
      <c r="F462" s="31"/>
      <c r="G462" s="31"/>
      <c r="H462" s="31"/>
      <c r="I462" s="31"/>
      <c r="J462" s="31"/>
    </row>
    <row r="463" spans="1:10" ht="12.75" customHeight="1" x14ac:dyDescent="0.2">
      <c r="A463" s="31"/>
      <c r="B463" s="31"/>
      <c r="C463" s="31"/>
      <c r="D463" s="31"/>
      <c r="E463" s="31"/>
      <c r="F463" s="31"/>
      <c r="G463" s="31"/>
      <c r="H463" s="31"/>
      <c r="I463" s="31"/>
      <c r="J463" s="31"/>
    </row>
    <row r="464" spans="1:10" ht="12.75" customHeight="1" x14ac:dyDescent="0.2">
      <c r="A464" s="31"/>
      <c r="B464" s="31"/>
      <c r="C464" s="31"/>
      <c r="D464" s="31"/>
      <c r="E464" s="31"/>
      <c r="F464" s="31"/>
      <c r="G464" s="31"/>
      <c r="H464" s="31"/>
      <c r="I464" s="31"/>
      <c r="J464" s="31"/>
    </row>
    <row r="465" spans="1:10" ht="12.75" customHeight="1" x14ac:dyDescent="0.2">
      <c r="A465" s="31"/>
      <c r="B465" s="31"/>
      <c r="C465" s="31"/>
      <c r="D465" s="31"/>
      <c r="E465" s="31"/>
      <c r="F465" s="31"/>
      <c r="G465" s="31"/>
      <c r="H465" s="31"/>
      <c r="I465" s="31"/>
      <c r="J465" s="31"/>
    </row>
    <row r="466" spans="1:10" ht="12.75" customHeight="1" x14ac:dyDescent="0.2">
      <c r="A466" s="31"/>
      <c r="B466" s="31"/>
      <c r="C466" s="31"/>
      <c r="D466" s="31"/>
      <c r="E466" s="31"/>
      <c r="F466" s="31"/>
      <c r="G466" s="31"/>
      <c r="H466" s="31"/>
      <c r="I466" s="31"/>
      <c r="J466" s="31"/>
    </row>
    <row r="467" spans="1:10" ht="12.75" customHeight="1" x14ac:dyDescent="0.2">
      <c r="A467" s="31"/>
      <c r="B467" s="31"/>
      <c r="C467" s="31"/>
      <c r="D467" s="31"/>
      <c r="E467" s="31"/>
      <c r="F467" s="31"/>
      <c r="G467" s="31"/>
      <c r="H467" s="31"/>
      <c r="I467" s="31"/>
      <c r="J467" s="31"/>
    </row>
    <row r="468" spans="1:10" ht="12.75" customHeight="1" x14ac:dyDescent="0.2">
      <c r="A468" s="31"/>
      <c r="B468" s="31"/>
      <c r="C468" s="31"/>
      <c r="D468" s="31"/>
      <c r="E468" s="31"/>
      <c r="F468" s="31"/>
      <c r="G468" s="31"/>
      <c r="H468" s="31"/>
      <c r="I468" s="31"/>
      <c r="J468" s="31"/>
    </row>
    <row r="469" spans="1:10" ht="12.75" customHeight="1" x14ac:dyDescent="0.2">
      <c r="A469" s="31"/>
      <c r="B469" s="31"/>
      <c r="C469" s="31"/>
      <c r="D469" s="31"/>
      <c r="E469" s="31"/>
      <c r="F469" s="31"/>
      <c r="G469" s="31"/>
      <c r="H469" s="31"/>
      <c r="I469" s="31"/>
      <c r="J469" s="31"/>
    </row>
    <row r="470" spans="1:10" ht="12.75" customHeight="1" x14ac:dyDescent="0.2">
      <c r="A470" s="31"/>
      <c r="B470" s="31"/>
      <c r="C470" s="31"/>
      <c r="D470" s="31"/>
      <c r="E470" s="31"/>
      <c r="F470" s="31"/>
      <c r="G470" s="31"/>
      <c r="H470" s="31"/>
      <c r="I470" s="31"/>
      <c r="J470" s="31"/>
    </row>
    <row r="471" spans="1:10" ht="12.75" customHeight="1" x14ac:dyDescent="0.2">
      <c r="A471" s="31"/>
      <c r="B471" s="31"/>
      <c r="C471" s="31"/>
      <c r="D471" s="31"/>
      <c r="E471" s="31"/>
      <c r="F471" s="31"/>
      <c r="G471" s="31"/>
      <c r="H471" s="31"/>
      <c r="I471" s="31"/>
      <c r="J471" s="31"/>
    </row>
    <row r="472" spans="1:10" ht="12.75" customHeight="1" x14ac:dyDescent="0.2">
      <c r="A472" s="31"/>
      <c r="B472" s="31"/>
      <c r="C472" s="31"/>
      <c r="D472" s="31"/>
      <c r="E472" s="31"/>
      <c r="F472" s="31"/>
      <c r="G472" s="31"/>
      <c r="H472" s="31"/>
      <c r="I472" s="31"/>
      <c r="J472" s="31"/>
    </row>
    <row r="473" spans="1:10" ht="12.75" customHeight="1" x14ac:dyDescent="0.2">
      <c r="A473" s="31"/>
      <c r="B473" s="31"/>
      <c r="C473" s="31"/>
      <c r="D473" s="31"/>
      <c r="E473" s="31"/>
      <c r="F473" s="31"/>
      <c r="G473" s="31"/>
      <c r="H473" s="31"/>
      <c r="I473" s="31"/>
      <c r="J473" s="31"/>
    </row>
    <row r="474" spans="1:10" ht="12.75" customHeight="1" x14ac:dyDescent="0.2">
      <c r="A474" s="31"/>
      <c r="B474" s="31"/>
      <c r="C474" s="31"/>
      <c r="D474" s="31"/>
      <c r="E474" s="31"/>
      <c r="F474" s="31"/>
      <c r="G474" s="31"/>
      <c r="H474" s="31"/>
      <c r="I474" s="31"/>
      <c r="J474" s="31"/>
    </row>
    <row r="475" spans="1:10" ht="12.75" customHeight="1" x14ac:dyDescent="0.2">
      <c r="A475" s="31"/>
      <c r="B475" s="31"/>
      <c r="C475" s="31"/>
      <c r="D475" s="31"/>
      <c r="E475" s="31"/>
      <c r="F475" s="31"/>
      <c r="G475" s="31"/>
      <c r="H475" s="31"/>
      <c r="I475" s="31"/>
      <c r="J475" s="31"/>
    </row>
    <row r="476" spans="1:10" ht="12.75" customHeight="1" x14ac:dyDescent="0.2">
      <c r="A476" s="31"/>
      <c r="B476" s="31"/>
      <c r="C476" s="31"/>
      <c r="D476" s="31"/>
      <c r="E476" s="31"/>
      <c r="F476" s="31"/>
      <c r="G476" s="31"/>
      <c r="H476" s="31"/>
      <c r="I476" s="31"/>
      <c r="J476" s="31"/>
    </row>
    <row r="477" spans="1:10" ht="12.75" customHeight="1" x14ac:dyDescent="0.2">
      <c r="A477" s="31"/>
      <c r="B477" s="31"/>
      <c r="C477" s="31"/>
      <c r="D477" s="31"/>
      <c r="E477" s="31"/>
      <c r="F477" s="31"/>
      <c r="G477" s="31"/>
      <c r="H477" s="31"/>
      <c r="I477" s="31"/>
      <c r="J477" s="31"/>
    </row>
    <row r="478" spans="1:10" ht="12.75" customHeight="1" x14ac:dyDescent="0.2">
      <c r="A478" s="31"/>
      <c r="B478" s="31"/>
      <c r="C478" s="31"/>
      <c r="D478" s="31"/>
      <c r="E478" s="31"/>
      <c r="F478" s="31"/>
      <c r="G478" s="31"/>
      <c r="H478" s="31"/>
      <c r="I478" s="31"/>
      <c r="J478" s="31"/>
    </row>
    <row r="479" spans="1:10" ht="12.75" customHeight="1" x14ac:dyDescent="0.2">
      <c r="A479" s="31"/>
      <c r="B479" s="31"/>
      <c r="C479" s="31"/>
      <c r="D479" s="31"/>
      <c r="E479" s="31"/>
      <c r="F479" s="31"/>
      <c r="G479" s="31"/>
      <c r="H479" s="31"/>
      <c r="I479" s="31"/>
      <c r="J479" s="31"/>
    </row>
    <row r="480" spans="1:10" ht="12.75" customHeight="1" x14ac:dyDescent="0.2">
      <c r="A480" s="31"/>
      <c r="B480" s="31"/>
      <c r="C480" s="31"/>
      <c r="D480" s="31"/>
      <c r="E480" s="31"/>
      <c r="F480" s="31"/>
      <c r="G480" s="31"/>
      <c r="H480" s="31"/>
      <c r="I480" s="31"/>
      <c r="J480" s="31"/>
    </row>
    <row r="481" spans="1:10" ht="12.75" customHeight="1" x14ac:dyDescent="0.2">
      <c r="A481" s="31"/>
      <c r="B481" s="31"/>
      <c r="C481" s="31"/>
      <c r="D481" s="31"/>
      <c r="E481" s="31"/>
      <c r="F481" s="31"/>
      <c r="G481" s="31"/>
      <c r="H481" s="31"/>
      <c r="I481" s="31"/>
      <c r="J481" s="31"/>
    </row>
    <row r="482" spans="1:10" ht="12.75" customHeight="1" x14ac:dyDescent="0.2">
      <c r="A482" s="31"/>
      <c r="B482" s="31"/>
      <c r="C482" s="31"/>
      <c r="D482" s="31"/>
      <c r="E482" s="31"/>
      <c r="F482" s="31"/>
      <c r="G482" s="31"/>
      <c r="H482" s="31"/>
      <c r="I482" s="31"/>
      <c r="J482" s="31"/>
    </row>
    <row r="483" spans="1:10" ht="12.75" customHeight="1" x14ac:dyDescent="0.2">
      <c r="A483" s="31"/>
      <c r="B483" s="31"/>
      <c r="C483" s="31"/>
      <c r="D483" s="31"/>
      <c r="E483" s="31"/>
      <c r="F483" s="31"/>
      <c r="G483" s="31"/>
      <c r="H483" s="31"/>
      <c r="I483" s="31"/>
      <c r="J483" s="31"/>
    </row>
    <row r="484" spans="1:10" ht="12.75" customHeight="1" x14ac:dyDescent="0.2">
      <c r="A484" s="31"/>
      <c r="B484" s="31"/>
      <c r="C484" s="31"/>
      <c r="D484" s="31"/>
      <c r="E484" s="31"/>
      <c r="F484" s="31"/>
      <c r="G484" s="31"/>
      <c r="H484" s="31"/>
      <c r="I484" s="31"/>
      <c r="J484" s="31"/>
    </row>
    <row r="485" spans="1:10" ht="12.75" customHeight="1" x14ac:dyDescent="0.2">
      <c r="A485" s="31"/>
      <c r="B485" s="31"/>
      <c r="C485" s="31"/>
      <c r="D485" s="31"/>
      <c r="E485" s="31"/>
      <c r="F485" s="31"/>
      <c r="G485" s="31"/>
      <c r="H485" s="31"/>
      <c r="I485" s="31"/>
      <c r="J485" s="31"/>
    </row>
    <row r="486" spans="1:10" ht="12.75" customHeight="1" x14ac:dyDescent="0.2">
      <c r="A486" s="31"/>
      <c r="B486" s="31"/>
      <c r="C486" s="31"/>
      <c r="D486" s="31"/>
      <c r="E486" s="31"/>
      <c r="F486" s="31"/>
      <c r="G486" s="31"/>
      <c r="H486" s="31"/>
      <c r="I486" s="31"/>
      <c r="J486" s="31"/>
    </row>
    <row r="487" spans="1:10" ht="12.75" customHeight="1" x14ac:dyDescent="0.2">
      <c r="A487" s="31"/>
      <c r="B487" s="31"/>
      <c r="C487" s="31"/>
      <c r="D487" s="31"/>
      <c r="E487" s="31"/>
      <c r="F487" s="31"/>
      <c r="G487" s="31"/>
      <c r="H487" s="31"/>
      <c r="I487" s="31"/>
      <c r="J487" s="31"/>
    </row>
    <row r="488" spans="1:10" ht="12.75" customHeight="1" x14ac:dyDescent="0.2">
      <c r="A488" s="31"/>
      <c r="B488" s="31"/>
      <c r="C488" s="31"/>
      <c r="D488" s="31"/>
      <c r="E488" s="31"/>
      <c r="F488" s="31"/>
      <c r="G488" s="31"/>
      <c r="H488" s="31"/>
      <c r="I488" s="31"/>
      <c r="J488" s="31"/>
    </row>
    <row r="489" spans="1:10" ht="12.75" customHeight="1" x14ac:dyDescent="0.2">
      <c r="A489" s="31"/>
      <c r="B489" s="31"/>
      <c r="C489" s="31"/>
      <c r="D489" s="31"/>
      <c r="E489" s="31"/>
      <c r="F489" s="31"/>
      <c r="G489" s="31"/>
      <c r="H489" s="31"/>
      <c r="I489" s="31"/>
      <c r="J489" s="31"/>
    </row>
    <row r="490" spans="1:10" ht="12.75" customHeight="1" x14ac:dyDescent="0.2">
      <c r="A490" s="31"/>
      <c r="B490" s="31"/>
      <c r="C490" s="31"/>
      <c r="D490" s="31"/>
      <c r="E490" s="31"/>
      <c r="F490" s="31"/>
      <c r="G490" s="31"/>
      <c r="H490" s="31"/>
      <c r="I490" s="31"/>
      <c r="J490" s="31"/>
    </row>
    <row r="491" spans="1:10" ht="12.75" customHeight="1" x14ac:dyDescent="0.2">
      <c r="A491" s="31"/>
      <c r="B491" s="31"/>
      <c r="C491" s="31"/>
      <c r="D491" s="31"/>
      <c r="E491" s="31"/>
      <c r="F491" s="31"/>
      <c r="G491" s="31"/>
      <c r="H491" s="31"/>
      <c r="I491" s="31"/>
      <c r="J491" s="31"/>
    </row>
    <row r="492" spans="1:10" ht="12.75" customHeight="1" x14ac:dyDescent="0.2">
      <c r="A492" s="31"/>
      <c r="B492" s="31"/>
      <c r="C492" s="31"/>
      <c r="D492" s="31"/>
      <c r="E492" s="31"/>
      <c r="F492" s="31"/>
      <c r="G492" s="31"/>
      <c r="H492" s="31"/>
      <c r="I492" s="31"/>
      <c r="J492" s="31"/>
    </row>
    <row r="493" spans="1:10" ht="12.75" customHeight="1" x14ac:dyDescent="0.2">
      <c r="A493" s="31"/>
      <c r="B493" s="31"/>
      <c r="C493" s="31"/>
      <c r="D493" s="31"/>
      <c r="E493" s="31"/>
      <c r="F493" s="31"/>
      <c r="G493" s="31"/>
      <c r="H493" s="31"/>
      <c r="I493" s="31"/>
      <c r="J493" s="31"/>
    </row>
    <row r="494" spans="1:10" ht="12.75" customHeight="1" x14ac:dyDescent="0.2">
      <c r="A494" s="31"/>
      <c r="B494" s="31"/>
      <c r="C494" s="31"/>
      <c r="D494" s="31"/>
      <c r="E494" s="31"/>
      <c r="F494" s="31"/>
      <c r="G494" s="31"/>
      <c r="H494" s="31"/>
      <c r="I494" s="31"/>
      <c r="J494" s="31"/>
    </row>
    <row r="495" spans="1:10" ht="12.75" customHeight="1" x14ac:dyDescent="0.2">
      <c r="A495" s="31"/>
      <c r="B495" s="31"/>
      <c r="C495" s="31"/>
      <c r="D495" s="31"/>
      <c r="E495" s="31"/>
      <c r="F495" s="31"/>
      <c r="G495" s="31"/>
      <c r="H495" s="31"/>
      <c r="I495" s="31"/>
      <c r="J495" s="31"/>
    </row>
    <row r="496" spans="1:10" ht="12.75" customHeight="1" x14ac:dyDescent="0.2">
      <c r="A496" s="31"/>
      <c r="B496" s="31"/>
      <c r="C496" s="31"/>
      <c r="D496" s="31"/>
      <c r="E496" s="31"/>
      <c r="F496" s="31"/>
      <c r="G496" s="31"/>
      <c r="H496" s="31"/>
      <c r="I496" s="31"/>
      <c r="J496" s="31"/>
    </row>
    <row r="497" spans="1:10" ht="12.75" customHeight="1" x14ac:dyDescent="0.2">
      <c r="A497" s="31"/>
      <c r="B497" s="31"/>
      <c r="C497" s="31"/>
      <c r="D497" s="31"/>
      <c r="E497" s="31"/>
      <c r="F497" s="31"/>
      <c r="G497" s="31"/>
      <c r="H497" s="31"/>
      <c r="I497" s="31"/>
      <c r="J497" s="31"/>
    </row>
    <row r="498" spans="1:10" ht="12.75" customHeight="1" x14ac:dyDescent="0.2">
      <c r="A498" s="31"/>
      <c r="B498" s="31"/>
      <c r="C498" s="31"/>
      <c r="D498" s="31"/>
      <c r="E498" s="31"/>
      <c r="F498" s="31"/>
      <c r="G498" s="31"/>
      <c r="H498" s="31"/>
      <c r="I498" s="31"/>
      <c r="J498" s="31"/>
    </row>
    <row r="499" spans="1:10" ht="12.75" customHeight="1" x14ac:dyDescent="0.2">
      <c r="A499" s="31"/>
      <c r="B499" s="31"/>
      <c r="C499" s="31"/>
      <c r="D499" s="31"/>
      <c r="E499" s="31"/>
      <c r="F499" s="31"/>
      <c r="G499" s="31"/>
      <c r="H499" s="31"/>
      <c r="I499" s="31"/>
      <c r="J499" s="31"/>
    </row>
    <row r="500" spans="1:10" ht="12.75" customHeight="1" x14ac:dyDescent="0.2">
      <c r="A500" s="31"/>
      <c r="B500" s="31"/>
      <c r="C500" s="31"/>
      <c r="D500" s="31"/>
      <c r="E500" s="31"/>
      <c r="F500" s="31"/>
      <c r="G500" s="31"/>
      <c r="H500" s="31"/>
      <c r="I500" s="31"/>
      <c r="J500" s="31"/>
    </row>
    <row r="501" spans="1:10" ht="12.75" customHeight="1" x14ac:dyDescent="0.2">
      <c r="A501" s="31"/>
      <c r="B501" s="31"/>
      <c r="C501" s="31"/>
      <c r="D501" s="31"/>
      <c r="E501" s="31"/>
      <c r="F501" s="31"/>
      <c r="G501" s="31"/>
      <c r="H501" s="31"/>
      <c r="I501" s="31"/>
      <c r="J501" s="31"/>
    </row>
    <row r="502" spans="1:10" ht="12.75" customHeight="1" x14ac:dyDescent="0.2">
      <c r="A502" s="31"/>
      <c r="B502" s="31"/>
      <c r="C502" s="31"/>
      <c r="D502" s="31"/>
      <c r="E502" s="31"/>
      <c r="F502" s="31"/>
      <c r="G502" s="31"/>
      <c r="H502" s="31"/>
      <c r="I502" s="31"/>
      <c r="J502" s="31"/>
    </row>
    <row r="503" spans="1:10" ht="12.75" customHeight="1" x14ac:dyDescent="0.2">
      <c r="A503" s="31"/>
      <c r="B503" s="31"/>
      <c r="C503" s="31"/>
      <c r="D503" s="31"/>
      <c r="E503" s="31"/>
      <c r="F503" s="31"/>
      <c r="G503" s="31"/>
      <c r="H503" s="31"/>
      <c r="I503" s="31"/>
      <c r="J503" s="31"/>
    </row>
    <row r="504" spans="1:10" ht="12.75" customHeight="1" x14ac:dyDescent="0.2">
      <c r="A504" s="31"/>
      <c r="B504" s="31"/>
      <c r="C504" s="31"/>
      <c r="D504" s="31"/>
      <c r="E504" s="31"/>
      <c r="F504" s="31"/>
      <c r="G504" s="31"/>
      <c r="H504" s="31"/>
      <c r="I504" s="31"/>
      <c r="J504" s="31"/>
    </row>
    <row r="505" spans="1:10" ht="12.75" customHeight="1" x14ac:dyDescent="0.2">
      <c r="A505" s="31"/>
      <c r="B505" s="31"/>
      <c r="C505" s="31"/>
      <c r="D505" s="31"/>
      <c r="E505" s="31"/>
      <c r="F505" s="31"/>
      <c r="G505" s="31"/>
      <c r="H505" s="31"/>
      <c r="I505" s="31"/>
      <c r="J505" s="31"/>
    </row>
    <row r="506" spans="1:10" ht="12.75" customHeight="1" x14ac:dyDescent="0.2">
      <c r="A506" s="31"/>
      <c r="B506" s="31"/>
      <c r="C506" s="31"/>
      <c r="D506" s="31"/>
      <c r="E506" s="31"/>
      <c r="F506" s="31"/>
      <c r="G506" s="31"/>
      <c r="H506" s="31"/>
      <c r="I506" s="31"/>
      <c r="J506" s="31"/>
    </row>
    <row r="507" spans="1:10" ht="12.75" customHeight="1" x14ac:dyDescent="0.2">
      <c r="A507" s="31"/>
      <c r="B507" s="31"/>
      <c r="C507" s="31"/>
      <c r="D507" s="31"/>
      <c r="E507" s="31"/>
      <c r="F507" s="31"/>
      <c r="G507" s="31"/>
      <c r="H507" s="31"/>
      <c r="I507" s="31"/>
      <c r="J507" s="31"/>
    </row>
    <row r="508" spans="1:10" ht="12.75" customHeight="1" x14ac:dyDescent="0.2">
      <c r="A508" s="31"/>
      <c r="B508" s="31"/>
      <c r="C508" s="31"/>
      <c r="D508" s="31"/>
      <c r="E508" s="31"/>
      <c r="F508" s="31"/>
      <c r="G508" s="31"/>
      <c r="H508" s="31"/>
      <c r="I508" s="31"/>
      <c r="J508" s="31"/>
    </row>
    <row r="509" spans="1:10" ht="12.75" customHeight="1" x14ac:dyDescent="0.2">
      <c r="A509" s="31"/>
      <c r="B509" s="31"/>
      <c r="C509" s="31"/>
      <c r="D509" s="31"/>
      <c r="E509" s="31"/>
      <c r="F509" s="31"/>
      <c r="G509" s="31"/>
      <c r="H509" s="31"/>
      <c r="I509" s="31"/>
      <c r="J509" s="31"/>
    </row>
    <row r="510" spans="1:10" ht="12.75" customHeight="1" x14ac:dyDescent="0.2">
      <c r="A510" s="31"/>
      <c r="B510" s="31"/>
      <c r="C510" s="31"/>
      <c r="D510" s="31"/>
      <c r="E510" s="31"/>
      <c r="F510" s="31"/>
      <c r="G510" s="31"/>
      <c r="H510" s="31"/>
      <c r="I510" s="31"/>
      <c r="J510" s="31"/>
    </row>
    <row r="511" spans="1:10" ht="12.75" customHeight="1" x14ac:dyDescent="0.2">
      <c r="A511" s="31"/>
      <c r="B511" s="31"/>
      <c r="C511" s="31"/>
      <c r="D511" s="31"/>
      <c r="E511" s="31"/>
      <c r="F511" s="31"/>
      <c r="G511" s="31"/>
      <c r="H511" s="31"/>
      <c r="I511" s="31"/>
      <c r="J511" s="31"/>
    </row>
    <row r="512" spans="1:10" ht="12.75" customHeight="1" x14ac:dyDescent="0.2">
      <c r="A512" s="31"/>
      <c r="B512" s="31"/>
      <c r="C512" s="31"/>
      <c r="D512" s="31"/>
      <c r="E512" s="31"/>
      <c r="F512" s="31"/>
      <c r="G512" s="31"/>
      <c r="H512" s="31"/>
      <c r="I512" s="31"/>
      <c r="J512" s="31"/>
    </row>
    <row r="513" spans="1:10" ht="12.75" customHeight="1" x14ac:dyDescent="0.2">
      <c r="A513" s="31"/>
      <c r="B513" s="31"/>
      <c r="C513" s="31"/>
      <c r="D513" s="31"/>
      <c r="E513" s="31"/>
      <c r="F513" s="31"/>
      <c r="G513" s="31"/>
      <c r="H513" s="31"/>
      <c r="I513" s="31"/>
      <c r="J513" s="31"/>
    </row>
    <row r="514" spans="1:10" ht="12.75" customHeight="1" x14ac:dyDescent="0.2">
      <c r="A514" s="31"/>
      <c r="B514" s="31"/>
      <c r="C514" s="31"/>
      <c r="D514" s="31"/>
      <c r="E514" s="31"/>
      <c r="F514" s="31"/>
      <c r="G514" s="31"/>
      <c r="H514" s="31"/>
      <c r="I514" s="31"/>
      <c r="J514" s="31"/>
    </row>
    <row r="515" spans="1:10" ht="12.75" customHeight="1" x14ac:dyDescent="0.2">
      <c r="A515" s="31"/>
      <c r="B515" s="31"/>
      <c r="C515" s="31"/>
      <c r="D515" s="31"/>
      <c r="E515" s="31"/>
      <c r="F515" s="31"/>
      <c r="G515" s="31"/>
      <c r="H515" s="31"/>
      <c r="I515" s="31"/>
      <c r="J515" s="31"/>
    </row>
    <row r="516" spans="1:10" ht="12.75" customHeight="1" x14ac:dyDescent="0.2">
      <c r="A516" s="31"/>
      <c r="B516" s="31"/>
      <c r="C516" s="31"/>
      <c r="D516" s="31"/>
      <c r="E516" s="31"/>
      <c r="F516" s="31"/>
      <c r="G516" s="31"/>
      <c r="H516" s="31"/>
      <c r="I516" s="31"/>
      <c r="J516" s="31"/>
    </row>
    <row r="517" spans="1:10" ht="12.75" customHeight="1" x14ac:dyDescent="0.2">
      <c r="A517" s="31"/>
      <c r="B517" s="31"/>
      <c r="C517" s="31"/>
      <c r="D517" s="31"/>
      <c r="E517" s="31"/>
      <c r="F517" s="31"/>
      <c r="G517" s="31"/>
      <c r="H517" s="31"/>
      <c r="I517" s="31"/>
      <c r="J517" s="31"/>
    </row>
    <row r="518" spans="1:10" ht="12.75" customHeight="1" x14ac:dyDescent="0.2">
      <c r="A518" s="31"/>
      <c r="B518" s="31"/>
      <c r="C518" s="31"/>
      <c r="D518" s="31"/>
      <c r="E518" s="31"/>
      <c r="F518" s="31"/>
      <c r="G518" s="31"/>
      <c r="H518" s="31"/>
      <c r="I518" s="31"/>
      <c r="J518" s="31"/>
    </row>
    <row r="519" spans="1:10" ht="12.75" customHeight="1" x14ac:dyDescent="0.2">
      <c r="A519" s="31"/>
      <c r="B519" s="31"/>
      <c r="C519" s="31"/>
      <c r="D519" s="31"/>
      <c r="E519" s="31"/>
      <c r="F519" s="31"/>
      <c r="G519" s="31"/>
      <c r="H519" s="31"/>
      <c r="I519" s="31"/>
      <c r="J519" s="31"/>
    </row>
    <row r="520" spans="1:10" ht="12.75" customHeight="1" x14ac:dyDescent="0.2">
      <c r="A520" s="31"/>
      <c r="B520" s="31"/>
      <c r="C520" s="31"/>
      <c r="D520" s="31"/>
      <c r="E520" s="31"/>
      <c r="F520" s="31"/>
      <c r="G520" s="31"/>
      <c r="H520" s="31"/>
      <c r="I520" s="31"/>
      <c r="J520" s="31"/>
    </row>
    <row r="521" spans="1:10" ht="12.75" customHeight="1" x14ac:dyDescent="0.2">
      <c r="A521" s="31"/>
      <c r="B521" s="31"/>
      <c r="C521" s="31"/>
      <c r="D521" s="31"/>
      <c r="E521" s="31"/>
      <c r="F521" s="31"/>
      <c r="G521" s="31"/>
      <c r="H521" s="31"/>
      <c r="I521" s="31"/>
      <c r="J521" s="31"/>
    </row>
    <row r="522" spans="1:10" ht="12.75" customHeight="1" x14ac:dyDescent="0.2">
      <c r="A522" s="31"/>
      <c r="B522" s="31"/>
      <c r="C522" s="31"/>
      <c r="D522" s="31"/>
      <c r="E522" s="31"/>
      <c r="F522" s="31"/>
      <c r="G522" s="31"/>
      <c r="H522" s="31"/>
      <c r="I522" s="31"/>
      <c r="J522" s="31"/>
    </row>
    <row r="523" spans="1:10" ht="12.75" customHeight="1" x14ac:dyDescent="0.2">
      <c r="A523" s="31"/>
      <c r="B523" s="31"/>
      <c r="C523" s="31"/>
      <c r="D523" s="31"/>
      <c r="E523" s="31"/>
      <c r="F523" s="31"/>
      <c r="G523" s="31"/>
      <c r="H523" s="31"/>
      <c r="I523" s="31"/>
      <c r="J523" s="31"/>
    </row>
    <row r="524" spans="1:10" ht="12.75" customHeight="1" x14ac:dyDescent="0.2">
      <c r="A524" s="31"/>
      <c r="B524" s="31"/>
      <c r="C524" s="31"/>
      <c r="D524" s="31"/>
      <c r="E524" s="31"/>
      <c r="F524" s="31"/>
      <c r="G524" s="31"/>
      <c r="H524" s="31"/>
      <c r="I524" s="31"/>
      <c r="J524" s="31"/>
    </row>
    <row r="525" spans="1:10" ht="12.75" customHeight="1" x14ac:dyDescent="0.2">
      <c r="A525" s="31"/>
      <c r="B525" s="31"/>
      <c r="C525" s="31"/>
      <c r="D525" s="31"/>
      <c r="E525" s="31"/>
      <c r="F525" s="31"/>
      <c r="G525" s="31"/>
      <c r="H525" s="31"/>
      <c r="I525" s="31"/>
      <c r="J525" s="31"/>
    </row>
    <row r="526" spans="1:10" ht="12.75" customHeight="1" x14ac:dyDescent="0.2">
      <c r="A526" s="31"/>
      <c r="B526" s="31"/>
      <c r="C526" s="31"/>
      <c r="D526" s="31"/>
      <c r="E526" s="31"/>
      <c r="F526" s="31"/>
      <c r="G526" s="31"/>
      <c r="H526" s="31"/>
      <c r="I526" s="31"/>
      <c r="J526" s="31"/>
    </row>
    <row r="527" spans="1:10" ht="12.75" customHeight="1" x14ac:dyDescent="0.2">
      <c r="A527" s="31"/>
      <c r="B527" s="31"/>
      <c r="C527" s="31"/>
      <c r="D527" s="31"/>
      <c r="E527" s="31"/>
      <c r="F527" s="31"/>
      <c r="G527" s="31"/>
      <c r="H527" s="31"/>
      <c r="I527" s="31"/>
      <c r="J527" s="31"/>
    </row>
    <row r="528" spans="1:10" ht="12.75" customHeight="1" x14ac:dyDescent="0.2">
      <c r="A528" s="31"/>
      <c r="B528" s="31"/>
      <c r="C528" s="31"/>
      <c r="D528" s="31"/>
      <c r="E528" s="31"/>
      <c r="F528" s="31"/>
      <c r="G528" s="31"/>
      <c r="H528" s="31"/>
      <c r="I528" s="31"/>
      <c r="J528" s="31"/>
    </row>
    <row r="529" spans="1:10" ht="12.75" customHeight="1" x14ac:dyDescent="0.2">
      <c r="A529" s="31"/>
      <c r="B529" s="31"/>
      <c r="C529" s="31"/>
      <c r="D529" s="31"/>
      <c r="E529" s="31"/>
      <c r="F529" s="31"/>
      <c r="G529" s="31"/>
      <c r="H529" s="31"/>
      <c r="I529" s="31"/>
      <c r="J529" s="31"/>
    </row>
    <row r="530" spans="1:10" ht="12.75" customHeight="1" x14ac:dyDescent="0.2">
      <c r="A530" s="31"/>
      <c r="B530" s="31"/>
      <c r="C530" s="31"/>
      <c r="D530" s="31"/>
      <c r="E530" s="31"/>
      <c r="F530" s="31"/>
      <c r="G530" s="31"/>
      <c r="H530" s="31"/>
      <c r="I530" s="31"/>
      <c r="J530" s="31"/>
    </row>
    <row r="531" spans="1:10" ht="12.75" customHeight="1" x14ac:dyDescent="0.2">
      <c r="A531" s="31"/>
      <c r="B531" s="31"/>
      <c r="C531" s="31"/>
      <c r="D531" s="31"/>
      <c r="E531" s="31"/>
      <c r="F531" s="31"/>
      <c r="G531" s="31"/>
      <c r="H531" s="31"/>
      <c r="I531" s="31"/>
      <c r="J531" s="31"/>
    </row>
    <row r="532" spans="1:10" ht="12.75" customHeight="1" x14ac:dyDescent="0.2">
      <c r="A532" s="31"/>
      <c r="B532" s="31"/>
      <c r="C532" s="31"/>
      <c r="D532" s="31"/>
      <c r="E532" s="31"/>
      <c r="F532" s="31"/>
      <c r="G532" s="31"/>
      <c r="H532" s="31"/>
      <c r="I532" s="31"/>
      <c r="J532" s="31"/>
    </row>
    <row r="533" spans="1:10" ht="12.75" customHeight="1" x14ac:dyDescent="0.2">
      <c r="A533" s="31"/>
      <c r="B533" s="31"/>
      <c r="C533" s="31"/>
      <c r="D533" s="31"/>
      <c r="E533" s="31"/>
      <c r="F533" s="31"/>
      <c r="G533" s="31"/>
      <c r="H533" s="31"/>
      <c r="I533" s="31"/>
      <c r="J533" s="31"/>
    </row>
    <row r="534" spans="1:10" ht="12.75" customHeight="1" x14ac:dyDescent="0.2">
      <c r="A534" s="31"/>
      <c r="B534" s="31"/>
      <c r="C534" s="31"/>
      <c r="D534" s="31"/>
      <c r="E534" s="31"/>
      <c r="F534" s="31"/>
      <c r="G534" s="31"/>
      <c r="H534" s="31"/>
      <c r="I534" s="31"/>
      <c r="J534" s="31"/>
    </row>
    <row r="535" spans="1:10" ht="12.75" customHeight="1" x14ac:dyDescent="0.2">
      <c r="A535" s="31"/>
      <c r="B535" s="31"/>
      <c r="C535" s="31"/>
      <c r="D535" s="31"/>
      <c r="E535" s="31"/>
      <c r="F535" s="31"/>
      <c r="G535" s="31"/>
      <c r="H535" s="31"/>
      <c r="I535" s="31"/>
      <c r="J535" s="31"/>
    </row>
    <row r="536" spans="1:10" ht="12.75" customHeight="1" x14ac:dyDescent="0.2">
      <c r="A536" s="31"/>
      <c r="B536" s="31"/>
      <c r="C536" s="31"/>
      <c r="D536" s="31"/>
      <c r="E536" s="31"/>
      <c r="F536" s="31"/>
      <c r="G536" s="31"/>
      <c r="H536" s="31"/>
      <c r="I536" s="31"/>
      <c r="J536" s="31"/>
    </row>
    <row r="537" spans="1:10" ht="12.75" customHeight="1" x14ac:dyDescent="0.2">
      <c r="A537" s="31"/>
      <c r="B537" s="31"/>
      <c r="C537" s="31"/>
      <c r="D537" s="31"/>
      <c r="E537" s="31"/>
      <c r="F537" s="31"/>
      <c r="G537" s="31"/>
      <c r="H537" s="31"/>
      <c r="I537" s="31"/>
      <c r="J537" s="31"/>
    </row>
    <row r="538" spans="1:10" ht="12.75" customHeight="1" x14ac:dyDescent="0.2">
      <c r="A538" s="31"/>
      <c r="B538" s="31"/>
      <c r="C538" s="31"/>
      <c r="D538" s="31"/>
      <c r="E538" s="31"/>
      <c r="F538" s="31"/>
      <c r="G538" s="31"/>
      <c r="H538" s="31"/>
      <c r="I538" s="31"/>
      <c r="J538" s="31"/>
    </row>
    <row r="539" spans="1:10" ht="12.75" customHeight="1" x14ac:dyDescent="0.2">
      <c r="A539" s="31"/>
      <c r="B539" s="31"/>
      <c r="C539" s="31"/>
      <c r="D539" s="31"/>
      <c r="E539" s="31"/>
      <c r="F539" s="31"/>
      <c r="G539" s="31"/>
      <c r="H539" s="31"/>
      <c r="I539" s="31"/>
      <c r="J539" s="31"/>
    </row>
    <row r="540" spans="1:10" ht="12.75" customHeight="1" x14ac:dyDescent="0.2">
      <c r="A540" s="31"/>
      <c r="B540" s="31"/>
      <c r="C540" s="31"/>
      <c r="D540" s="31"/>
      <c r="E540" s="31"/>
      <c r="F540" s="31"/>
      <c r="G540" s="31"/>
      <c r="H540" s="31"/>
      <c r="I540" s="31"/>
      <c r="J540" s="31"/>
    </row>
    <row r="541" spans="1:10" ht="12.75" customHeight="1" x14ac:dyDescent="0.2">
      <c r="A541" s="31"/>
      <c r="B541" s="31"/>
      <c r="C541" s="31"/>
      <c r="D541" s="31"/>
      <c r="E541" s="31"/>
      <c r="F541" s="31"/>
      <c r="G541" s="31"/>
      <c r="H541" s="31"/>
      <c r="I541" s="31"/>
      <c r="J541" s="31"/>
    </row>
    <row r="542" spans="1:10" ht="12.75" customHeight="1" x14ac:dyDescent="0.2">
      <c r="A542" s="31"/>
      <c r="B542" s="31"/>
      <c r="C542" s="31"/>
      <c r="D542" s="31"/>
      <c r="E542" s="31"/>
      <c r="F542" s="31"/>
      <c r="G542" s="31"/>
      <c r="H542" s="31"/>
      <c r="I542" s="31"/>
      <c r="J542" s="31"/>
    </row>
    <row r="543" spans="1:10" ht="12.75" customHeight="1" x14ac:dyDescent="0.2">
      <c r="A543" s="31"/>
      <c r="B543" s="31"/>
      <c r="C543" s="31"/>
      <c r="D543" s="31"/>
      <c r="E543" s="31"/>
      <c r="F543" s="31"/>
      <c r="G543" s="31"/>
      <c r="H543" s="31"/>
      <c r="I543" s="31"/>
      <c r="J543" s="31"/>
    </row>
    <row r="544" spans="1:10" ht="12.75" customHeight="1" x14ac:dyDescent="0.2">
      <c r="A544" s="31"/>
      <c r="B544" s="31"/>
      <c r="C544" s="31"/>
      <c r="D544" s="31"/>
      <c r="E544" s="31"/>
      <c r="F544" s="31"/>
      <c r="G544" s="31"/>
      <c r="H544" s="31"/>
      <c r="I544" s="31"/>
      <c r="J544" s="31"/>
    </row>
    <row r="545" spans="1:10" ht="12.75" customHeight="1" x14ac:dyDescent="0.2">
      <c r="A545" s="31"/>
      <c r="B545" s="31"/>
      <c r="C545" s="31"/>
      <c r="D545" s="31"/>
      <c r="E545" s="31"/>
      <c r="F545" s="31"/>
      <c r="G545" s="31"/>
      <c r="H545" s="31"/>
      <c r="I545" s="31"/>
      <c r="J545" s="31"/>
    </row>
    <row r="546" spans="1:10" ht="12.75" customHeight="1" x14ac:dyDescent="0.2">
      <c r="A546" s="31"/>
      <c r="B546" s="31"/>
      <c r="C546" s="31"/>
      <c r="D546" s="31"/>
      <c r="E546" s="31"/>
      <c r="F546" s="31"/>
      <c r="G546" s="31"/>
      <c r="H546" s="31"/>
      <c r="I546" s="31"/>
      <c r="J546" s="31"/>
    </row>
    <row r="547" spans="1:10" ht="12.75" customHeight="1" x14ac:dyDescent="0.2">
      <c r="A547" s="31"/>
      <c r="B547" s="31"/>
      <c r="C547" s="31"/>
      <c r="D547" s="31"/>
      <c r="E547" s="31"/>
      <c r="F547" s="31"/>
      <c r="G547" s="31"/>
      <c r="H547" s="31"/>
      <c r="I547" s="31"/>
      <c r="J547" s="31"/>
    </row>
    <row r="548" spans="1:10" ht="12.75" customHeight="1" x14ac:dyDescent="0.2">
      <c r="A548" s="31"/>
      <c r="B548" s="31"/>
      <c r="C548" s="31"/>
      <c r="D548" s="31"/>
      <c r="E548" s="31"/>
      <c r="F548" s="31"/>
      <c r="G548" s="31"/>
      <c r="H548" s="31"/>
      <c r="I548" s="31"/>
      <c r="J548" s="31"/>
    </row>
    <row r="549" spans="1:10" ht="12.75" customHeight="1" x14ac:dyDescent="0.2">
      <c r="A549" s="31"/>
      <c r="B549" s="31"/>
      <c r="C549" s="31"/>
      <c r="D549" s="31"/>
      <c r="E549" s="31"/>
      <c r="F549" s="31"/>
      <c r="G549" s="31"/>
      <c r="H549" s="31"/>
      <c r="I549" s="31"/>
      <c r="J549" s="31"/>
    </row>
    <row r="550" spans="1:10" ht="12.75" customHeight="1" x14ac:dyDescent="0.2">
      <c r="A550" s="31"/>
      <c r="B550" s="31"/>
      <c r="C550" s="31"/>
      <c r="D550" s="31"/>
      <c r="E550" s="31"/>
      <c r="F550" s="31"/>
      <c r="G550" s="31"/>
      <c r="H550" s="31"/>
      <c r="I550" s="31"/>
      <c r="J550" s="31"/>
    </row>
    <row r="551" spans="1:10" ht="12.75" customHeight="1" x14ac:dyDescent="0.2">
      <c r="A551" s="31"/>
      <c r="B551" s="31"/>
      <c r="C551" s="31"/>
      <c r="D551" s="31"/>
      <c r="E551" s="31"/>
      <c r="F551" s="31"/>
      <c r="G551" s="31"/>
      <c r="H551" s="31"/>
      <c r="I551" s="31"/>
      <c r="J551" s="31"/>
    </row>
    <row r="552" spans="1:10" ht="12.75" customHeight="1" x14ac:dyDescent="0.2">
      <c r="A552" s="31"/>
      <c r="B552" s="31"/>
      <c r="C552" s="31"/>
      <c r="D552" s="31"/>
      <c r="E552" s="31"/>
      <c r="F552" s="31"/>
      <c r="G552" s="31"/>
      <c r="H552" s="31"/>
      <c r="I552" s="31"/>
      <c r="J552" s="31"/>
    </row>
    <row r="553" spans="1:10" ht="12.75" customHeight="1" x14ac:dyDescent="0.2">
      <c r="A553" s="31"/>
      <c r="B553" s="31"/>
      <c r="C553" s="31"/>
      <c r="D553" s="31"/>
      <c r="E553" s="31"/>
      <c r="F553" s="31"/>
      <c r="G553" s="31"/>
      <c r="H553" s="31"/>
      <c r="I553" s="31"/>
      <c r="J553" s="31"/>
    </row>
    <row r="554" spans="1:10" ht="12.75" customHeight="1" x14ac:dyDescent="0.2">
      <c r="A554" s="31"/>
      <c r="B554" s="31"/>
      <c r="C554" s="31"/>
      <c r="D554" s="31"/>
      <c r="E554" s="31"/>
      <c r="F554" s="31"/>
      <c r="G554" s="31"/>
      <c r="H554" s="31"/>
      <c r="I554" s="31"/>
      <c r="J554" s="31"/>
    </row>
    <row r="555" spans="1:10" ht="12.75" customHeight="1" x14ac:dyDescent="0.2">
      <c r="A555" s="31"/>
      <c r="B555" s="31"/>
      <c r="C555" s="31"/>
      <c r="D555" s="31"/>
      <c r="E555" s="31"/>
      <c r="F555" s="31"/>
      <c r="G555" s="31"/>
      <c r="H555" s="31"/>
      <c r="I555" s="31"/>
      <c r="J555" s="31"/>
    </row>
    <row r="556" spans="1:10" ht="12.75" customHeight="1" x14ac:dyDescent="0.2">
      <c r="A556" s="31"/>
      <c r="B556" s="31"/>
      <c r="C556" s="31"/>
      <c r="D556" s="31"/>
      <c r="E556" s="31"/>
      <c r="F556" s="31"/>
      <c r="G556" s="31"/>
      <c r="H556" s="31"/>
      <c r="I556" s="31"/>
      <c r="J556" s="31"/>
    </row>
    <row r="557" spans="1:10" ht="12.75" customHeight="1" x14ac:dyDescent="0.2">
      <c r="A557" s="31"/>
      <c r="B557" s="31"/>
      <c r="C557" s="31"/>
      <c r="D557" s="31"/>
      <c r="E557" s="31"/>
      <c r="F557" s="31"/>
      <c r="G557" s="31"/>
      <c r="H557" s="31"/>
      <c r="I557" s="31"/>
      <c r="J557" s="31"/>
    </row>
    <row r="558" spans="1:10" ht="12.75" customHeight="1" x14ac:dyDescent="0.2">
      <c r="A558" s="31"/>
      <c r="B558" s="31"/>
      <c r="C558" s="31"/>
      <c r="D558" s="31"/>
      <c r="E558" s="31"/>
      <c r="F558" s="31"/>
      <c r="G558" s="31"/>
      <c r="H558" s="31"/>
      <c r="I558" s="31"/>
      <c r="J558" s="31"/>
    </row>
    <row r="559" spans="1:10" ht="12.75" customHeight="1" x14ac:dyDescent="0.2">
      <c r="A559" s="31"/>
      <c r="B559" s="31"/>
      <c r="C559" s="31"/>
      <c r="D559" s="31"/>
      <c r="E559" s="31"/>
      <c r="F559" s="31"/>
      <c r="G559" s="31"/>
      <c r="H559" s="31"/>
      <c r="I559" s="31"/>
      <c r="J559" s="31"/>
    </row>
    <row r="560" spans="1:10" ht="12.75" customHeight="1" x14ac:dyDescent="0.2">
      <c r="A560" s="31"/>
      <c r="B560" s="31"/>
      <c r="C560" s="31"/>
      <c r="D560" s="31"/>
      <c r="E560" s="31"/>
      <c r="F560" s="31"/>
      <c r="G560" s="31"/>
      <c r="H560" s="31"/>
      <c r="I560" s="31"/>
      <c r="J560" s="31"/>
    </row>
    <row r="561" spans="1:10" ht="12.75" customHeight="1" x14ac:dyDescent="0.2">
      <c r="A561" s="31"/>
      <c r="B561" s="31"/>
      <c r="C561" s="31"/>
      <c r="D561" s="31"/>
      <c r="E561" s="31"/>
      <c r="F561" s="31"/>
      <c r="G561" s="31"/>
      <c r="H561" s="31"/>
      <c r="I561" s="31"/>
      <c r="J561" s="31"/>
    </row>
    <row r="562" spans="1:10" ht="12.75" customHeight="1" x14ac:dyDescent="0.2">
      <c r="A562" s="31"/>
      <c r="B562" s="31"/>
      <c r="C562" s="31"/>
      <c r="D562" s="31"/>
      <c r="E562" s="31"/>
      <c r="F562" s="31"/>
      <c r="G562" s="31"/>
      <c r="H562" s="31"/>
      <c r="I562" s="31"/>
      <c r="J562" s="31"/>
    </row>
    <row r="563" spans="1:10" ht="12.75" customHeight="1" x14ac:dyDescent="0.2">
      <c r="A563" s="31"/>
      <c r="B563" s="31"/>
      <c r="C563" s="31"/>
      <c r="D563" s="31"/>
      <c r="E563" s="31"/>
      <c r="F563" s="31"/>
      <c r="G563" s="31"/>
      <c r="H563" s="31"/>
      <c r="I563" s="31"/>
      <c r="J563" s="31"/>
    </row>
    <row r="564" spans="1:10" ht="12.75" customHeight="1" x14ac:dyDescent="0.2">
      <c r="A564" s="31"/>
      <c r="B564" s="31"/>
      <c r="C564" s="31"/>
      <c r="D564" s="31"/>
      <c r="E564" s="31"/>
      <c r="F564" s="31"/>
      <c r="G564" s="31"/>
      <c r="H564" s="31"/>
      <c r="I564" s="31"/>
      <c r="J564" s="31"/>
    </row>
    <row r="565" spans="1:10" ht="12.75" customHeight="1" x14ac:dyDescent="0.2">
      <c r="A565" s="31"/>
      <c r="B565" s="31"/>
      <c r="C565" s="31"/>
      <c r="D565" s="31"/>
      <c r="E565" s="31"/>
      <c r="F565" s="31"/>
      <c r="G565" s="31"/>
      <c r="H565" s="31"/>
      <c r="I565" s="31"/>
      <c r="J565" s="31"/>
    </row>
    <row r="566" spans="1:10" ht="12.75" customHeight="1" x14ac:dyDescent="0.2">
      <c r="A566" s="31"/>
      <c r="B566" s="31"/>
      <c r="C566" s="31"/>
      <c r="D566" s="31"/>
      <c r="E566" s="31"/>
      <c r="F566" s="31"/>
      <c r="G566" s="31"/>
      <c r="H566" s="31"/>
      <c r="I566" s="31"/>
      <c r="J566" s="31"/>
    </row>
    <row r="567" spans="1:10" ht="12.75" customHeight="1" x14ac:dyDescent="0.2">
      <c r="A567" s="31"/>
      <c r="B567" s="31"/>
      <c r="C567" s="31"/>
      <c r="D567" s="31"/>
      <c r="E567" s="31"/>
      <c r="F567" s="31"/>
      <c r="G567" s="31"/>
      <c r="H567" s="31"/>
      <c r="I567" s="31"/>
      <c r="J567" s="31"/>
    </row>
    <row r="568" spans="1:10" ht="12.75" customHeight="1" x14ac:dyDescent="0.2">
      <c r="A568" s="31"/>
      <c r="B568" s="31"/>
      <c r="C568" s="31"/>
      <c r="D568" s="31"/>
      <c r="E568" s="31"/>
      <c r="F568" s="31"/>
      <c r="G568" s="31"/>
      <c r="H568" s="31"/>
      <c r="I568" s="31"/>
      <c r="J568" s="31"/>
    </row>
    <row r="569" spans="1:10" ht="12.75" customHeight="1" x14ac:dyDescent="0.2">
      <c r="A569" s="31"/>
      <c r="B569" s="31"/>
      <c r="C569" s="31"/>
      <c r="D569" s="31"/>
      <c r="E569" s="31"/>
      <c r="F569" s="31"/>
      <c r="G569" s="31"/>
      <c r="H569" s="31"/>
      <c r="I569" s="31"/>
      <c r="J569" s="31"/>
    </row>
    <row r="570" spans="1:10" ht="12.75" customHeight="1" x14ac:dyDescent="0.2">
      <c r="A570" s="31"/>
      <c r="B570" s="31"/>
      <c r="C570" s="31"/>
      <c r="D570" s="31"/>
      <c r="E570" s="31"/>
      <c r="F570" s="31"/>
      <c r="G570" s="31"/>
      <c r="H570" s="31"/>
      <c r="I570" s="31"/>
      <c r="J570" s="31"/>
    </row>
    <row r="571" spans="1:10" ht="12.75" customHeight="1" x14ac:dyDescent="0.2">
      <c r="A571" s="31"/>
      <c r="B571" s="31"/>
      <c r="C571" s="31"/>
      <c r="D571" s="31"/>
      <c r="E571" s="31"/>
      <c r="F571" s="31"/>
      <c r="G571" s="31"/>
      <c r="H571" s="31"/>
      <c r="I571" s="31"/>
      <c r="J571" s="31"/>
    </row>
    <row r="572" spans="1:10" ht="12.75" customHeight="1" x14ac:dyDescent="0.2">
      <c r="A572" s="31"/>
      <c r="B572" s="31"/>
      <c r="C572" s="31"/>
      <c r="D572" s="31"/>
      <c r="E572" s="31"/>
      <c r="F572" s="31"/>
      <c r="G572" s="31"/>
      <c r="H572" s="31"/>
      <c r="I572" s="31"/>
      <c r="J572" s="31"/>
    </row>
    <row r="573" spans="1:10" ht="12.75" customHeight="1" x14ac:dyDescent="0.2">
      <c r="A573" s="31"/>
      <c r="B573" s="31"/>
      <c r="C573" s="31"/>
      <c r="D573" s="31"/>
      <c r="E573" s="31"/>
      <c r="F573" s="31"/>
      <c r="G573" s="31"/>
      <c r="H573" s="31"/>
      <c r="I573" s="31"/>
      <c r="J573" s="31"/>
    </row>
    <row r="574" spans="1:10" ht="12.75" customHeight="1" x14ac:dyDescent="0.2">
      <c r="A574" s="31"/>
      <c r="B574" s="31"/>
      <c r="C574" s="31"/>
      <c r="D574" s="31"/>
      <c r="E574" s="31"/>
      <c r="F574" s="31"/>
      <c r="G574" s="31"/>
      <c r="H574" s="31"/>
      <c r="I574" s="31"/>
      <c r="J574" s="31"/>
    </row>
    <row r="575" spans="1:10" ht="12.75" customHeight="1" x14ac:dyDescent="0.2">
      <c r="A575" s="31"/>
      <c r="B575" s="31"/>
      <c r="C575" s="31"/>
      <c r="D575" s="31"/>
      <c r="E575" s="31"/>
      <c r="F575" s="31"/>
      <c r="G575" s="31"/>
      <c r="H575" s="31"/>
      <c r="I575" s="31"/>
      <c r="J575" s="31"/>
    </row>
    <row r="576" spans="1:10" ht="12.75" customHeight="1" x14ac:dyDescent="0.2">
      <c r="A576" s="31"/>
      <c r="B576" s="31"/>
      <c r="C576" s="31"/>
      <c r="D576" s="31"/>
      <c r="E576" s="31"/>
      <c r="F576" s="31"/>
      <c r="G576" s="31"/>
      <c r="H576" s="31"/>
      <c r="I576" s="31"/>
      <c r="J576" s="31"/>
    </row>
    <row r="577" spans="1:10" ht="12.75" customHeight="1" x14ac:dyDescent="0.2">
      <c r="A577" s="31"/>
      <c r="B577" s="31"/>
      <c r="C577" s="31"/>
      <c r="D577" s="31"/>
      <c r="E577" s="31"/>
      <c r="F577" s="31"/>
      <c r="G577" s="31"/>
      <c r="H577" s="31"/>
      <c r="I577" s="31"/>
      <c r="J577" s="31"/>
    </row>
    <row r="578" spans="1:10" ht="12.75" customHeight="1" x14ac:dyDescent="0.2">
      <c r="A578" s="31"/>
      <c r="B578" s="31"/>
      <c r="C578" s="31"/>
      <c r="D578" s="31"/>
      <c r="E578" s="31"/>
      <c r="F578" s="31"/>
      <c r="G578" s="31"/>
      <c r="H578" s="31"/>
      <c r="I578" s="31"/>
      <c r="J578" s="31"/>
    </row>
    <row r="579" spans="1:10" ht="12.75" customHeight="1" x14ac:dyDescent="0.2">
      <c r="A579" s="31"/>
      <c r="B579" s="31"/>
      <c r="C579" s="31"/>
      <c r="D579" s="31"/>
      <c r="E579" s="31"/>
      <c r="F579" s="31"/>
      <c r="G579" s="31"/>
      <c r="H579" s="31"/>
      <c r="I579" s="31"/>
      <c r="J579" s="31"/>
    </row>
    <row r="580" spans="1:10" ht="12.75" customHeight="1" x14ac:dyDescent="0.2">
      <c r="A580" s="31"/>
      <c r="B580" s="31"/>
      <c r="C580" s="31"/>
      <c r="D580" s="31"/>
      <c r="E580" s="31"/>
      <c r="F580" s="31"/>
      <c r="G580" s="31"/>
      <c r="H580" s="31"/>
      <c r="I580" s="31"/>
      <c r="J580" s="31"/>
    </row>
    <row r="581" spans="1:10" ht="12.75" customHeight="1" x14ac:dyDescent="0.2">
      <c r="A581" s="31"/>
      <c r="B581" s="31"/>
      <c r="C581" s="31"/>
      <c r="D581" s="31"/>
      <c r="E581" s="31"/>
      <c r="F581" s="31"/>
      <c r="G581" s="31"/>
      <c r="H581" s="31"/>
      <c r="I581" s="31"/>
      <c r="J581" s="31"/>
    </row>
    <row r="582" spans="1:10" ht="12.75" customHeight="1" x14ac:dyDescent="0.2">
      <c r="A582" s="31"/>
      <c r="B582" s="31"/>
      <c r="C582" s="31"/>
      <c r="D582" s="31"/>
      <c r="E582" s="31"/>
      <c r="F582" s="31"/>
      <c r="G582" s="31"/>
      <c r="H582" s="31"/>
      <c r="I582" s="31"/>
      <c r="J582" s="31"/>
    </row>
    <row r="583" spans="1:10" ht="12.75" customHeight="1" x14ac:dyDescent="0.2">
      <c r="A583" s="31"/>
      <c r="B583" s="31"/>
      <c r="C583" s="31"/>
      <c r="D583" s="31"/>
      <c r="E583" s="31"/>
      <c r="F583" s="31"/>
      <c r="G583" s="31"/>
      <c r="H583" s="31"/>
      <c r="I583" s="31"/>
      <c r="J583" s="31"/>
    </row>
    <row r="584" spans="1:10" ht="12.75" customHeight="1" x14ac:dyDescent="0.2">
      <c r="A584" s="31"/>
      <c r="B584" s="31"/>
      <c r="C584" s="31"/>
      <c r="D584" s="31"/>
      <c r="E584" s="31"/>
      <c r="F584" s="31"/>
      <c r="G584" s="31"/>
      <c r="H584" s="31"/>
      <c r="I584" s="31"/>
      <c r="J584" s="31"/>
    </row>
    <row r="585" spans="1:10" ht="12.75" customHeight="1" x14ac:dyDescent="0.2">
      <c r="A585" s="31"/>
      <c r="B585" s="31"/>
      <c r="C585" s="31"/>
      <c r="D585" s="31"/>
      <c r="E585" s="31"/>
      <c r="F585" s="31"/>
      <c r="G585" s="31"/>
      <c r="H585" s="31"/>
      <c r="I585" s="31"/>
      <c r="J585" s="31"/>
    </row>
    <row r="586" spans="1:10" ht="12.75" customHeight="1" x14ac:dyDescent="0.2">
      <c r="A586" s="31"/>
      <c r="B586" s="31"/>
      <c r="C586" s="31"/>
      <c r="D586" s="31"/>
      <c r="E586" s="31"/>
      <c r="F586" s="31"/>
      <c r="G586" s="31"/>
      <c r="H586" s="31"/>
      <c r="I586" s="31"/>
      <c r="J586" s="31"/>
    </row>
    <row r="587" spans="1:10" ht="12.75" customHeight="1" x14ac:dyDescent="0.2">
      <c r="A587" s="31"/>
      <c r="B587" s="31"/>
      <c r="C587" s="31"/>
      <c r="D587" s="31"/>
      <c r="E587" s="31"/>
      <c r="F587" s="31"/>
      <c r="G587" s="31"/>
      <c r="H587" s="31"/>
      <c r="I587" s="31"/>
      <c r="J587" s="31"/>
    </row>
    <row r="588" spans="1:10" ht="12.75" customHeight="1" x14ac:dyDescent="0.2">
      <c r="A588" s="31"/>
      <c r="B588" s="31"/>
      <c r="C588" s="31"/>
      <c r="D588" s="31"/>
      <c r="E588" s="31"/>
      <c r="F588" s="31"/>
      <c r="G588" s="31"/>
      <c r="H588" s="31"/>
      <c r="I588" s="31"/>
      <c r="J588" s="31"/>
    </row>
    <row r="589" spans="1:10" ht="12.75" customHeight="1" x14ac:dyDescent="0.2">
      <c r="A589" s="31"/>
      <c r="B589" s="31"/>
      <c r="C589" s="31"/>
      <c r="D589" s="31"/>
      <c r="E589" s="31"/>
      <c r="F589" s="31"/>
      <c r="G589" s="31"/>
      <c r="H589" s="31"/>
      <c r="I589" s="31"/>
      <c r="J589" s="31"/>
    </row>
    <row r="590" spans="1:10" ht="12.75" customHeight="1" x14ac:dyDescent="0.2">
      <c r="A590" s="31"/>
      <c r="B590" s="31"/>
      <c r="C590" s="31"/>
      <c r="D590" s="31"/>
      <c r="E590" s="31"/>
      <c r="F590" s="31"/>
      <c r="G590" s="31"/>
      <c r="H590" s="31"/>
      <c r="I590" s="31"/>
      <c r="J590" s="31"/>
    </row>
    <row r="591" spans="1:10" ht="12.75" customHeight="1" x14ac:dyDescent="0.2">
      <c r="A591" s="31"/>
      <c r="B591" s="31"/>
      <c r="C591" s="31"/>
      <c r="D591" s="31"/>
      <c r="E591" s="31"/>
      <c r="F591" s="31"/>
      <c r="G591" s="31"/>
      <c r="H591" s="31"/>
      <c r="I591" s="31"/>
      <c r="J591" s="31"/>
    </row>
    <row r="592" spans="1:10" ht="12.75" customHeight="1" x14ac:dyDescent="0.2">
      <c r="A592" s="31"/>
      <c r="B592" s="31"/>
      <c r="C592" s="31"/>
      <c r="D592" s="31"/>
      <c r="E592" s="31"/>
      <c r="F592" s="31"/>
      <c r="G592" s="31"/>
      <c r="H592" s="31"/>
      <c r="I592" s="31"/>
      <c r="J592" s="31"/>
    </row>
    <row r="593" spans="1:10" ht="12.75" customHeight="1" x14ac:dyDescent="0.2">
      <c r="A593" s="31"/>
      <c r="B593" s="31"/>
      <c r="C593" s="31"/>
      <c r="D593" s="31"/>
      <c r="E593" s="31"/>
      <c r="F593" s="31"/>
      <c r="G593" s="31"/>
      <c r="H593" s="31"/>
      <c r="I593" s="31"/>
      <c r="J593" s="31"/>
    </row>
    <row r="594" spans="1:10" ht="12.75" customHeight="1" x14ac:dyDescent="0.2">
      <c r="A594" s="31"/>
      <c r="B594" s="31"/>
      <c r="C594" s="31"/>
      <c r="D594" s="31"/>
      <c r="E594" s="31"/>
      <c r="F594" s="31"/>
      <c r="G594" s="31"/>
      <c r="H594" s="31"/>
      <c r="I594" s="31"/>
      <c r="J594" s="31"/>
    </row>
    <row r="595" spans="1:10" ht="12.75" customHeight="1" x14ac:dyDescent="0.2">
      <c r="A595" s="31"/>
      <c r="B595" s="31"/>
      <c r="C595" s="31"/>
      <c r="D595" s="31"/>
      <c r="E595" s="31"/>
      <c r="F595" s="31"/>
      <c r="G595" s="31"/>
      <c r="H595" s="31"/>
      <c r="I595" s="31"/>
      <c r="J595" s="31"/>
    </row>
    <row r="596" spans="1:10" ht="12.75" customHeight="1" x14ac:dyDescent="0.2">
      <c r="A596" s="31"/>
      <c r="B596" s="31"/>
      <c r="C596" s="31"/>
      <c r="D596" s="31"/>
      <c r="E596" s="31"/>
      <c r="F596" s="31"/>
      <c r="G596" s="31"/>
      <c r="H596" s="31"/>
      <c r="I596" s="31"/>
      <c r="J596" s="31"/>
    </row>
    <row r="597" spans="1:10" ht="12.75" customHeight="1" x14ac:dyDescent="0.2">
      <c r="A597" s="31"/>
      <c r="B597" s="31"/>
      <c r="C597" s="31"/>
      <c r="D597" s="31"/>
      <c r="E597" s="31"/>
      <c r="F597" s="31"/>
      <c r="G597" s="31"/>
      <c r="H597" s="31"/>
      <c r="I597" s="31"/>
      <c r="J597" s="31"/>
    </row>
    <row r="598" spans="1:10" ht="12.75" customHeight="1" x14ac:dyDescent="0.2">
      <c r="A598" s="31"/>
      <c r="B598" s="31"/>
      <c r="C598" s="31"/>
      <c r="D598" s="31"/>
      <c r="E598" s="31"/>
      <c r="F598" s="31"/>
      <c r="G598" s="31"/>
      <c r="H598" s="31"/>
      <c r="I598" s="31"/>
      <c r="J598" s="31"/>
    </row>
    <row r="599" spans="1:10" ht="12.75" customHeight="1" x14ac:dyDescent="0.2">
      <c r="A599" s="31"/>
      <c r="B599" s="31"/>
      <c r="C599" s="31"/>
      <c r="D599" s="31"/>
      <c r="E599" s="31"/>
      <c r="F599" s="31"/>
      <c r="G599" s="31"/>
      <c r="H599" s="31"/>
      <c r="I599" s="31"/>
      <c r="J599" s="31"/>
    </row>
    <row r="600" spans="1:10" ht="12.75" customHeight="1" x14ac:dyDescent="0.2">
      <c r="A600" s="31"/>
      <c r="B600" s="31"/>
      <c r="C600" s="31"/>
      <c r="D600" s="31"/>
      <c r="E600" s="31"/>
      <c r="F600" s="31"/>
      <c r="G600" s="31"/>
      <c r="H600" s="31"/>
      <c r="I600" s="31"/>
      <c r="J600" s="31"/>
    </row>
    <row r="601" spans="1:10" ht="12.75" customHeight="1" x14ac:dyDescent="0.2">
      <c r="A601" s="31"/>
      <c r="B601" s="31"/>
      <c r="C601" s="31"/>
      <c r="D601" s="31"/>
      <c r="E601" s="31"/>
      <c r="F601" s="31"/>
      <c r="G601" s="31"/>
      <c r="H601" s="31"/>
      <c r="I601" s="31"/>
      <c r="J601" s="31"/>
    </row>
    <row r="602" spans="1:10" ht="12.75" customHeight="1" x14ac:dyDescent="0.2">
      <c r="A602" s="31"/>
      <c r="B602" s="31"/>
      <c r="C602" s="31"/>
      <c r="D602" s="31"/>
      <c r="E602" s="31"/>
      <c r="F602" s="31"/>
      <c r="G602" s="31"/>
      <c r="H602" s="31"/>
      <c r="I602" s="31"/>
      <c r="J602" s="31"/>
    </row>
    <row r="603" spans="1:10" ht="12.75" customHeight="1" x14ac:dyDescent="0.2">
      <c r="A603" s="31"/>
      <c r="B603" s="31"/>
      <c r="C603" s="31"/>
      <c r="D603" s="31"/>
      <c r="E603" s="31"/>
      <c r="F603" s="31"/>
      <c r="G603" s="31"/>
      <c r="H603" s="31"/>
      <c r="I603" s="31"/>
      <c r="J603" s="31"/>
    </row>
    <row r="604" spans="1:10" ht="12.75" customHeight="1" x14ac:dyDescent="0.2">
      <c r="A604" s="31"/>
      <c r="B604" s="31"/>
      <c r="C604" s="31"/>
      <c r="D604" s="31"/>
      <c r="E604" s="31"/>
      <c r="F604" s="31"/>
      <c r="G604" s="31"/>
      <c r="H604" s="31"/>
      <c r="I604" s="31"/>
      <c r="J604" s="31"/>
    </row>
    <row r="605" spans="1:10" ht="12.75" customHeight="1" x14ac:dyDescent="0.2">
      <c r="A605" s="31"/>
      <c r="B605" s="31"/>
      <c r="C605" s="31"/>
      <c r="D605" s="31"/>
      <c r="E605" s="31"/>
      <c r="F605" s="31"/>
      <c r="G605" s="31"/>
      <c r="H605" s="31"/>
      <c r="I605" s="31"/>
      <c r="J605" s="31"/>
    </row>
    <row r="606" spans="1:10" ht="12.75" customHeight="1" x14ac:dyDescent="0.2">
      <c r="A606" s="31"/>
      <c r="B606" s="31"/>
      <c r="C606" s="31"/>
      <c r="D606" s="31"/>
      <c r="E606" s="31"/>
      <c r="F606" s="31"/>
      <c r="G606" s="31"/>
      <c r="H606" s="31"/>
      <c r="I606" s="31"/>
      <c r="J606" s="31"/>
    </row>
    <row r="607" spans="1:10" ht="12.75" customHeight="1" x14ac:dyDescent="0.2">
      <c r="A607" s="31"/>
      <c r="B607" s="31"/>
      <c r="C607" s="31"/>
      <c r="D607" s="31"/>
      <c r="E607" s="31"/>
      <c r="F607" s="31"/>
      <c r="G607" s="31"/>
      <c r="H607" s="31"/>
      <c r="I607" s="31"/>
      <c r="J607" s="31"/>
    </row>
    <row r="608" spans="1:10" ht="12.75" customHeight="1" x14ac:dyDescent="0.2">
      <c r="A608" s="31"/>
      <c r="B608" s="31"/>
      <c r="C608" s="31"/>
      <c r="D608" s="31"/>
      <c r="E608" s="31"/>
      <c r="F608" s="31"/>
      <c r="G608" s="31"/>
      <c r="H608" s="31"/>
      <c r="I608" s="31"/>
      <c r="J608" s="31"/>
    </row>
    <row r="609" spans="1:10" ht="12.75" customHeight="1" x14ac:dyDescent="0.2">
      <c r="A609" s="31"/>
      <c r="B609" s="31"/>
      <c r="C609" s="31"/>
      <c r="D609" s="31"/>
      <c r="E609" s="31"/>
      <c r="F609" s="31"/>
      <c r="G609" s="31"/>
      <c r="H609" s="31"/>
      <c r="I609" s="31"/>
      <c r="J609" s="31"/>
    </row>
    <row r="610" spans="1:10" ht="12.75" customHeight="1" x14ac:dyDescent="0.2">
      <c r="A610" s="31"/>
      <c r="B610" s="31"/>
      <c r="C610" s="31"/>
      <c r="D610" s="31"/>
      <c r="E610" s="31"/>
      <c r="F610" s="31"/>
      <c r="G610" s="31"/>
      <c r="H610" s="31"/>
      <c r="I610" s="31"/>
      <c r="J610" s="31"/>
    </row>
    <row r="611" spans="1:10" ht="12.75" customHeight="1" x14ac:dyDescent="0.2">
      <c r="A611" s="31"/>
      <c r="B611" s="31"/>
      <c r="C611" s="31"/>
      <c r="D611" s="31"/>
      <c r="E611" s="31"/>
      <c r="F611" s="31"/>
      <c r="G611" s="31"/>
      <c r="H611" s="31"/>
      <c r="I611" s="31"/>
      <c r="J611" s="31"/>
    </row>
    <row r="612" spans="1:10" ht="12.75" customHeight="1" x14ac:dyDescent="0.2">
      <c r="A612" s="31"/>
      <c r="B612" s="31"/>
      <c r="C612" s="31"/>
      <c r="D612" s="31"/>
      <c r="E612" s="31"/>
      <c r="F612" s="31"/>
      <c r="G612" s="31"/>
      <c r="H612" s="31"/>
      <c r="I612" s="31"/>
      <c r="J612" s="31"/>
    </row>
    <row r="613" spans="1:10" ht="12.75" customHeight="1" x14ac:dyDescent="0.2">
      <c r="A613" s="31"/>
      <c r="B613" s="31"/>
      <c r="C613" s="31"/>
      <c r="D613" s="31"/>
      <c r="E613" s="31"/>
      <c r="F613" s="31"/>
      <c r="G613" s="31"/>
      <c r="H613" s="31"/>
      <c r="I613" s="31"/>
      <c r="J613" s="31"/>
    </row>
    <row r="614" spans="1:10" ht="12.75" customHeight="1" x14ac:dyDescent="0.2">
      <c r="A614" s="31"/>
      <c r="B614" s="31"/>
      <c r="C614" s="31"/>
      <c r="D614" s="31"/>
      <c r="E614" s="31"/>
      <c r="F614" s="31"/>
      <c r="G614" s="31"/>
      <c r="H614" s="31"/>
      <c r="I614" s="31"/>
      <c r="J614" s="31"/>
    </row>
    <row r="615" spans="1:10" ht="12.75" customHeight="1" x14ac:dyDescent="0.2">
      <c r="A615" s="31"/>
      <c r="B615" s="31"/>
      <c r="C615" s="31"/>
      <c r="D615" s="31"/>
      <c r="E615" s="31"/>
      <c r="F615" s="31"/>
      <c r="G615" s="31"/>
      <c r="H615" s="31"/>
      <c r="I615" s="31"/>
      <c r="J615" s="31"/>
    </row>
    <row r="616" spans="1:10" ht="12.75" customHeight="1" x14ac:dyDescent="0.2">
      <c r="A616" s="31"/>
      <c r="B616" s="31"/>
      <c r="C616" s="31"/>
      <c r="D616" s="31"/>
      <c r="E616" s="31"/>
      <c r="F616" s="31"/>
      <c r="G616" s="31"/>
      <c r="H616" s="31"/>
      <c r="I616" s="31"/>
      <c r="J616" s="31"/>
    </row>
    <row r="617" spans="1:10" ht="12.75" customHeight="1" x14ac:dyDescent="0.2">
      <c r="A617" s="31"/>
      <c r="B617" s="31"/>
      <c r="C617" s="31"/>
      <c r="D617" s="31"/>
      <c r="E617" s="31"/>
      <c r="F617" s="31"/>
      <c r="G617" s="31"/>
      <c r="H617" s="31"/>
      <c r="I617" s="31"/>
      <c r="J617" s="31"/>
    </row>
    <row r="618" spans="1:10" ht="12.75" customHeight="1" x14ac:dyDescent="0.2">
      <c r="A618" s="31"/>
      <c r="B618" s="31"/>
      <c r="C618" s="31"/>
      <c r="D618" s="31"/>
      <c r="E618" s="31"/>
      <c r="F618" s="31"/>
      <c r="G618" s="31"/>
      <c r="H618" s="31"/>
      <c r="I618" s="31"/>
      <c r="J618" s="31"/>
    </row>
    <row r="619" spans="1:10" ht="12.75" customHeight="1" x14ac:dyDescent="0.2">
      <c r="A619" s="31"/>
      <c r="B619" s="31"/>
      <c r="C619" s="31"/>
      <c r="D619" s="31"/>
      <c r="E619" s="31"/>
      <c r="F619" s="31"/>
      <c r="G619" s="31"/>
      <c r="H619" s="31"/>
      <c r="I619" s="31"/>
      <c r="J619" s="31"/>
    </row>
    <row r="620" spans="1:10" ht="12.75" customHeight="1" x14ac:dyDescent="0.2">
      <c r="A620" s="31"/>
      <c r="B620" s="31"/>
      <c r="C620" s="31"/>
      <c r="D620" s="31"/>
      <c r="E620" s="31"/>
      <c r="F620" s="31"/>
      <c r="G620" s="31"/>
      <c r="H620" s="31"/>
      <c r="I620" s="31"/>
      <c r="J620" s="31"/>
    </row>
    <row r="621" spans="1:10" ht="12.75" customHeight="1" x14ac:dyDescent="0.2">
      <c r="A621" s="31"/>
      <c r="B621" s="31"/>
      <c r="C621" s="31"/>
      <c r="D621" s="31"/>
      <c r="E621" s="31"/>
      <c r="F621" s="31"/>
      <c r="G621" s="31"/>
      <c r="H621" s="31"/>
      <c r="I621" s="31"/>
      <c r="J621" s="31"/>
    </row>
    <row r="622" spans="1:10" ht="12.75" customHeight="1" x14ac:dyDescent="0.2">
      <c r="A622" s="31"/>
      <c r="B622" s="31"/>
      <c r="C622" s="31"/>
      <c r="D622" s="31"/>
      <c r="E622" s="31"/>
      <c r="F622" s="31"/>
      <c r="G622" s="31"/>
      <c r="H622" s="31"/>
      <c r="I622" s="31"/>
      <c r="J622" s="31"/>
    </row>
    <row r="623" spans="1:10" ht="12.75" customHeight="1" x14ac:dyDescent="0.2">
      <c r="A623" s="31"/>
      <c r="B623" s="31"/>
      <c r="C623" s="31"/>
      <c r="D623" s="31"/>
      <c r="E623" s="31"/>
      <c r="F623" s="31"/>
      <c r="G623" s="31"/>
      <c r="H623" s="31"/>
      <c r="I623" s="31"/>
      <c r="J623" s="31"/>
    </row>
    <row r="624" spans="1:10" ht="12.75" customHeight="1" x14ac:dyDescent="0.2">
      <c r="A624" s="31"/>
      <c r="B624" s="31"/>
      <c r="C624" s="31"/>
      <c r="D624" s="31"/>
      <c r="E624" s="31"/>
      <c r="F624" s="31"/>
      <c r="G624" s="31"/>
      <c r="H624" s="31"/>
      <c r="I624" s="31"/>
      <c r="J624" s="31"/>
    </row>
    <row r="625" spans="1:10" ht="12.75" customHeight="1" x14ac:dyDescent="0.2">
      <c r="A625" s="31"/>
      <c r="B625" s="31"/>
      <c r="C625" s="31"/>
      <c r="D625" s="31"/>
      <c r="E625" s="31"/>
      <c r="F625" s="31"/>
      <c r="G625" s="31"/>
      <c r="H625" s="31"/>
      <c r="I625" s="31"/>
      <c r="J625" s="31"/>
    </row>
    <row r="626" spans="1:10" ht="12.75" customHeight="1" x14ac:dyDescent="0.2">
      <c r="A626" s="31"/>
      <c r="B626" s="31"/>
      <c r="C626" s="31"/>
      <c r="D626" s="31"/>
      <c r="E626" s="31"/>
      <c r="F626" s="31"/>
      <c r="G626" s="31"/>
      <c r="H626" s="31"/>
      <c r="I626" s="31"/>
      <c r="J626" s="31"/>
    </row>
    <row r="627" spans="1:10" ht="12.75" customHeight="1" x14ac:dyDescent="0.2">
      <c r="A627" s="31"/>
      <c r="B627" s="31"/>
      <c r="C627" s="31"/>
      <c r="D627" s="31"/>
      <c r="E627" s="31"/>
      <c r="F627" s="31"/>
      <c r="G627" s="31"/>
      <c r="H627" s="31"/>
      <c r="I627" s="31"/>
      <c r="J627" s="31"/>
    </row>
    <row r="628" spans="1:10" ht="12.75" customHeight="1" x14ac:dyDescent="0.2">
      <c r="A628" s="31"/>
      <c r="B628" s="31"/>
      <c r="C628" s="31"/>
      <c r="D628" s="31"/>
      <c r="E628" s="31"/>
      <c r="F628" s="31"/>
      <c r="G628" s="31"/>
      <c r="H628" s="31"/>
      <c r="I628" s="31"/>
      <c r="J628" s="31"/>
    </row>
    <row r="629" spans="1:10" ht="12.75" customHeight="1" x14ac:dyDescent="0.2">
      <c r="A629" s="31"/>
      <c r="B629" s="31"/>
      <c r="C629" s="31"/>
      <c r="D629" s="31"/>
      <c r="E629" s="31"/>
      <c r="F629" s="31"/>
      <c r="G629" s="31"/>
      <c r="H629" s="31"/>
      <c r="I629" s="31"/>
      <c r="J629" s="31"/>
    </row>
    <row r="630" spans="1:10" ht="12.75" customHeight="1" x14ac:dyDescent="0.2">
      <c r="A630" s="31"/>
      <c r="B630" s="31"/>
      <c r="C630" s="31"/>
      <c r="D630" s="31"/>
      <c r="E630" s="31"/>
      <c r="F630" s="31"/>
      <c r="G630" s="31"/>
      <c r="H630" s="31"/>
      <c r="I630" s="31"/>
      <c r="J630" s="31"/>
    </row>
    <row r="631" spans="1:10" ht="12.75" customHeight="1" x14ac:dyDescent="0.2">
      <c r="A631" s="31"/>
      <c r="B631" s="31"/>
      <c r="C631" s="31"/>
      <c r="D631" s="31"/>
      <c r="E631" s="31"/>
      <c r="F631" s="31"/>
      <c r="G631" s="31"/>
      <c r="H631" s="31"/>
      <c r="I631" s="31"/>
      <c r="J631" s="31"/>
    </row>
    <row r="632" spans="1:10" ht="12.75" customHeight="1" x14ac:dyDescent="0.2">
      <c r="A632" s="31"/>
      <c r="B632" s="31"/>
      <c r="C632" s="31"/>
      <c r="D632" s="31"/>
      <c r="E632" s="31"/>
      <c r="F632" s="31"/>
      <c r="G632" s="31"/>
      <c r="H632" s="31"/>
      <c r="I632" s="31"/>
      <c r="J632" s="31"/>
    </row>
    <row r="633" spans="1:10" ht="12.75" customHeight="1" x14ac:dyDescent="0.2">
      <c r="A633" s="31"/>
      <c r="B633" s="31"/>
      <c r="C633" s="31"/>
      <c r="D633" s="31"/>
      <c r="E633" s="31"/>
      <c r="F633" s="31"/>
      <c r="G633" s="31"/>
      <c r="H633" s="31"/>
      <c r="I633" s="31"/>
      <c r="J633" s="31"/>
    </row>
    <row r="634" spans="1:10" ht="12.75" customHeight="1" x14ac:dyDescent="0.2">
      <c r="A634" s="31"/>
      <c r="B634" s="31"/>
      <c r="C634" s="31"/>
      <c r="D634" s="31"/>
      <c r="E634" s="31"/>
      <c r="F634" s="31"/>
      <c r="G634" s="31"/>
      <c r="H634" s="31"/>
      <c r="I634" s="31"/>
      <c r="J634" s="31"/>
    </row>
    <row r="635" spans="1:10" ht="12.75" customHeight="1" x14ac:dyDescent="0.2">
      <c r="A635" s="31"/>
      <c r="B635" s="31"/>
      <c r="C635" s="31"/>
      <c r="D635" s="31"/>
      <c r="E635" s="31"/>
      <c r="F635" s="31"/>
      <c r="G635" s="31"/>
      <c r="H635" s="31"/>
      <c r="I635" s="31"/>
      <c r="J635" s="31"/>
    </row>
    <row r="636" spans="1:10" ht="12.75" customHeight="1" x14ac:dyDescent="0.2">
      <c r="A636" s="31"/>
      <c r="B636" s="31"/>
      <c r="C636" s="31"/>
      <c r="D636" s="31"/>
      <c r="E636" s="31"/>
      <c r="F636" s="31"/>
      <c r="G636" s="31"/>
      <c r="H636" s="31"/>
      <c r="I636" s="31"/>
      <c r="J636" s="31"/>
    </row>
    <row r="637" spans="1:10" ht="12.75" customHeight="1" x14ac:dyDescent="0.2">
      <c r="A637" s="31"/>
      <c r="B637" s="31"/>
      <c r="C637" s="31"/>
      <c r="D637" s="31"/>
      <c r="E637" s="31"/>
      <c r="F637" s="31"/>
      <c r="G637" s="31"/>
      <c r="H637" s="31"/>
      <c r="I637" s="31"/>
      <c r="J637" s="31"/>
    </row>
    <row r="638" spans="1:10" ht="12.75" customHeight="1" x14ac:dyDescent="0.2">
      <c r="A638" s="31"/>
      <c r="B638" s="31"/>
      <c r="C638" s="31"/>
      <c r="D638" s="31"/>
      <c r="E638" s="31"/>
      <c r="F638" s="31"/>
      <c r="G638" s="31"/>
      <c r="H638" s="31"/>
      <c r="I638" s="31"/>
      <c r="J638" s="31"/>
    </row>
    <row r="639" spans="1:10" ht="12.75" customHeight="1" x14ac:dyDescent="0.2">
      <c r="A639" s="31"/>
      <c r="B639" s="31"/>
      <c r="C639" s="31"/>
      <c r="D639" s="31"/>
      <c r="E639" s="31"/>
      <c r="F639" s="31"/>
      <c r="G639" s="31"/>
      <c r="H639" s="31"/>
      <c r="I639" s="31"/>
      <c r="J639" s="31"/>
    </row>
    <row r="640" spans="1:10" ht="12.75" customHeight="1" x14ac:dyDescent="0.2">
      <c r="A640" s="31"/>
      <c r="B640" s="31"/>
      <c r="C640" s="31"/>
      <c r="D640" s="31"/>
      <c r="E640" s="31"/>
      <c r="F640" s="31"/>
      <c r="G640" s="31"/>
      <c r="H640" s="31"/>
      <c r="I640" s="31"/>
      <c r="J640" s="31"/>
    </row>
    <row r="641" spans="1:10" ht="12.75" customHeight="1" x14ac:dyDescent="0.2">
      <c r="A641" s="31"/>
      <c r="B641" s="31"/>
      <c r="C641" s="31"/>
      <c r="D641" s="31"/>
      <c r="E641" s="31"/>
      <c r="F641" s="31"/>
      <c r="G641" s="31"/>
      <c r="H641" s="31"/>
      <c r="I641" s="31"/>
      <c r="J641" s="31"/>
    </row>
    <row r="642" spans="1:10" ht="12.75" customHeight="1" x14ac:dyDescent="0.2">
      <c r="A642" s="31"/>
      <c r="B642" s="31"/>
      <c r="C642" s="31"/>
      <c r="D642" s="31"/>
      <c r="E642" s="31"/>
      <c r="F642" s="31"/>
      <c r="G642" s="31"/>
      <c r="H642" s="31"/>
      <c r="I642" s="31"/>
      <c r="J642" s="31"/>
    </row>
    <row r="643" spans="1:10" ht="12.75" customHeight="1" x14ac:dyDescent="0.2">
      <c r="A643" s="31"/>
      <c r="B643" s="31"/>
      <c r="C643" s="31"/>
      <c r="D643" s="31"/>
      <c r="E643" s="31"/>
      <c r="F643" s="31"/>
      <c r="G643" s="31"/>
      <c r="H643" s="31"/>
      <c r="I643" s="31"/>
      <c r="J643" s="31"/>
    </row>
    <row r="644" spans="1:10" ht="12.75" customHeight="1" x14ac:dyDescent="0.2">
      <c r="A644" s="31"/>
      <c r="B644" s="31"/>
      <c r="C644" s="31"/>
      <c r="D644" s="31"/>
      <c r="E644" s="31"/>
      <c r="F644" s="31"/>
      <c r="G644" s="31"/>
      <c r="H644" s="31"/>
      <c r="I644" s="31"/>
      <c r="J644" s="31"/>
    </row>
    <row r="645" spans="1:10" ht="12.75" customHeight="1" x14ac:dyDescent="0.2">
      <c r="A645" s="31"/>
      <c r="B645" s="31"/>
      <c r="C645" s="31"/>
      <c r="D645" s="31"/>
      <c r="E645" s="31"/>
      <c r="F645" s="31"/>
      <c r="G645" s="31"/>
      <c r="H645" s="31"/>
      <c r="I645" s="31"/>
      <c r="J645" s="31"/>
    </row>
    <row r="646" spans="1:10" ht="12.75" customHeight="1" x14ac:dyDescent="0.2">
      <c r="A646" s="31"/>
      <c r="B646" s="31"/>
      <c r="C646" s="31"/>
      <c r="D646" s="31"/>
      <c r="E646" s="31"/>
      <c r="F646" s="31"/>
      <c r="G646" s="31"/>
      <c r="H646" s="31"/>
      <c r="I646" s="31"/>
      <c r="J646" s="31"/>
    </row>
    <row r="647" spans="1:10" ht="12.75" customHeight="1" x14ac:dyDescent="0.2">
      <c r="A647" s="31"/>
      <c r="B647" s="31"/>
      <c r="C647" s="31"/>
      <c r="D647" s="31"/>
      <c r="E647" s="31"/>
      <c r="F647" s="31"/>
      <c r="G647" s="31"/>
      <c r="H647" s="31"/>
      <c r="I647" s="31"/>
      <c r="J647" s="31"/>
    </row>
    <row r="648" spans="1:10" ht="12.75" customHeight="1" x14ac:dyDescent="0.2">
      <c r="A648" s="31"/>
      <c r="B648" s="31"/>
      <c r="C648" s="31"/>
      <c r="D648" s="31"/>
      <c r="E648" s="31"/>
      <c r="F648" s="31"/>
      <c r="G648" s="31"/>
      <c r="H648" s="31"/>
      <c r="I648" s="31"/>
      <c r="J648" s="31"/>
    </row>
    <row r="649" spans="1:10" ht="12.75" customHeight="1" x14ac:dyDescent="0.2">
      <c r="A649" s="31"/>
      <c r="B649" s="31"/>
      <c r="C649" s="31"/>
      <c r="D649" s="31"/>
      <c r="E649" s="31"/>
      <c r="F649" s="31"/>
      <c r="G649" s="31"/>
      <c r="H649" s="31"/>
      <c r="I649" s="31"/>
      <c r="J649" s="31"/>
    </row>
    <row r="650" spans="1:10" ht="12.75" customHeight="1" x14ac:dyDescent="0.2">
      <c r="A650" s="31"/>
      <c r="B650" s="31"/>
      <c r="C650" s="31"/>
      <c r="D650" s="31"/>
      <c r="E650" s="31"/>
      <c r="F650" s="31"/>
      <c r="G650" s="31"/>
      <c r="H650" s="31"/>
      <c r="I650" s="31"/>
      <c r="J650" s="31"/>
    </row>
    <row r="651" spans="1:10" ht="12.75" customHeight="1" x14ac:dyDescent="0.2">
      <c r="A651" s="31"/>
      <c r="B651" s="31"/>
      <c r="C651" s="31"/>
      <c r="D651" s="31"/>
      <c r="E651" s="31"/>
      <c r="F651" s="31"/>
      <c r="G651" s="31"/>
      <c r="H651" s="31"/>
      <c r="I651" s="31"/>
      <c r="J651" s="31"/>
    </row>
    <row r="652" spans="1:10" ht="12.75" customHeight="1" x14ac:dyDescent="0.2">
      <c r="A652" s="31"/>
      <c r="B652" s="31"/>
      <c r="C652" s="31"/>
      <c r="D652" s="31"/>
      <c r="E652" s="31"/>
      <c r="F652" s="31"/>
      <c r="G652" s="31"/>
      <c r="H652" s="31"/>
      <c r="I652" s="31"/>
      <c r="J652" s="31"/>
    </row>
    <row r="653" spans="1:10" ht="12.75" customHeight="1" x14ac:dyDescent="0.2">
      <c r="A653" s="31"/>
      <c r="B653" s="31"/>
      <c r="C653" s="31"/>
      <c r="D653" s="31"/>
      <c r="E653" s="31"/>
      <c r="F653" s="31"/>
      <c r="G653" s="31"/>
      <c r="H653" s="31"/>
      <c r="I653" s="31"/>
      <c r="J653" s="31"/>
    </row>
    <row r="654" spans="1:10" ht="12.75" customHeight="1" x14ac:dyDescent="0.2">
      <c r="A654" s="31"/>
      <c r="B654" s="31"/>
      <c r="C654" s="31"/>
      <c r="D654" s="31"/>
      <c r="E654" s="31"/>
      <c r="F654" s="31"/>
      <c r="G654" s="31"/>
      <c r="H654" s="31"/>
      <c r="I654" s="31"/>
      <c r="J654" s="31"/>
    </row>
    <row r="655" spans="1:10" ht="12.75" customHeight="1" x14ac:dyDescent="0.2">
      <c r="A655" s="31"/>
      <c r="B655" s="31"/>
      <c r="C655" s="31"/>
      <c r="D655" s="31"/>
      <c r="E655" s="31"/>
      <c r="F655" s="31"/>
      <c r="G655" s="31"/>
      <c r="H655" s="31"/>
      <c r="I655" s="31"/>
      <c r="J655" s="31"/>
    </row>
    <row r="656" spans="1:10" ht="12.75" customHeight="1" x14ac:dyDescent="0.2">
      <c r="A656" s="31"/>
      <c r="B656" s="31"/>
      <c r="C656" s="31"/>
      <c r="D656" s="31"/>
      <c r="E656" s="31"/>
      <c r="F656" s="31"/>
      <c r="G656" s="31"/>
      <c r="H656" s="31"/>
      <c r="I656" s="31"/>
      <c r="J656" s="31"/>
    </row>
    <row r="657" spans="1:10" ht="12.75" customHeight="1" x14ac:dyDescent="0.2">
      <c r="A657" s="31"/>
      <c r="B657" s="31"/>
      <c r="C657" s="31"/>
      <c r="D657" s="31"/>
      <c r="E657" s="31"/>
      <c r="F657" s="31"/>
      <c r="G657" s="31"/>
      <c r="H657" s="31"/>
      <c r="I657" s="31"/>
      <c r="J657" s="31"/>
    </row>
    <row r="658" spans="1:10" ht="12.75" customHeight="1" x14ac:dyDescent="0.2">
      <c r="A658" s="31"/>
      <c r="B658" s="31"/>
      <c r="C658" s="31"/>
      <c r="D658" s="31"/>
      <c r="E658" s="31"/>
      <c r="F658" s="31"/>
      <c r="G658" s="31"/>
      <c r="H658" s="31"/>
      <c r="I658" s="31"/>
      <c r="J658" s="31"/>
    </row>
    <row r="659" spans="1:10" ht="12.75" customHeight="1" x14ac:dyDescent="0.2">
      <c r="A659" s="31"/>
      <c r="B659" s="31"/>
      <c r="C659" s="31"/>
      <c r="D659" s="31"/>
      <c r="E659" s="31"/>
      <c r="F659" s="31"/>
      <c r="G659" s="31"/>
      <c r="H659" s="31"/>
      <c r="I659" s="31"/>
      <c r="J659" s="31"/>
    </row>
    <row r="660" spans="1:10" ht="12.75" customHeight="1" x14ac:dyDescent="0.2">
      <c r="A660" s="31"/>
      <c r="B660" s="31"/>
      <c r="C660" s="31"/>
      <c r="D660" s="31"/>
      <c r="E660" s="31"/>
      <c r="F660" s="31"/>
      <c r="G660" s="31"/>
      <c r="H660" s="31"/>
      <c r="I660" s="31"/>
      <c r="J660" s="31"/>
    </row>
    <row r="661" spans="1:10" ht="12.75" customHeight="1" x14ac:dyDescent="0.2">
      <c r="A661" s="31"/>
      <c r="B661" s="31"/>
      <c r="C661" s="31"/>
      <c r="D661" s="31"/>
      <c r="E661" s="31"/>
      <c r="F661" s="31"/>
      <c r="G661" s="31"/>
      <c r="H661" s="31"/>
      <c r="I661" s="31"/>
      <c r="J661" s="31"/>
    </row>
    <row r="662" spans="1:10" ht="12.75" customHeight="1" x14ac:dyDescent="0.2">
      <c r="A662" s="31"/>
      <c r="B662" s="31"/>
      <c r="C662" s="31"/>
      <c r="D662" s="31"/>
      <c r="E662" s="31"/>
      <c r="F662" s="31"/>
      <c r="G662" s="31"/>
      <c r="H662" s="31"/>
      <c r="I662" s="31"/>
      <c r="J662" s="31"/>
    </row>
    <row r="663" spans="1:10" ht="12.75" customHeight="1" x14ac:dyDescent="0.2">
      <c r="A663" s="31"/>
      <c r="B663" s="31"/>
      <c r="C663" s="31"/>
      <c r="D663" s="31"/>
      <c r="E663" s="31"/>
      <c r="F663" s="31"/>
      <c r="G663" s="31"/>
      <c r="H663" s="31"/>
      <c r="I663" s="31"/>
      <c r="J663" s="31"/>
    </row>
    <row r="664" spans="1:10" ht="12.75" customHeight="1" x14ac:dyDescent="0.2">
      <c r="A664" s="31"/>
      <c r="B664" s="31"/>
      <c r="C664" s="31"/>
      <c r="D664" s="31"/>
      <c r="E664" s="31"/>
      <c r="F664" s="31"/>
      <c r="G664" s="31"/>
      <c r="H664" s="31"/>
      <c r="I664" s="31"/>
      <c r="J664" s="31"/>
    </row>
    <row r="665" spans="1:10" ht="12.75" customHeight="1" x14ac:dyDescent="0.2">
      <c r="A665" s="31"/>
      <c r="B665" s="31"/>
      <c r="C665" s="31"/>
      <c r="D665" s="31"/>
      <c r="E665" s="31"/>
      <c r="F665" s="31"/>
      <c r="G665" s="31"/>
      <c r="H665" s="31"/>
      <c r="I665" s="31"/>
      <c r="J665" s="31"/>
    </row>
    <row r="666" spans="1:10" ht="12.75" customHeight="1" x14ac:dyDescent="0.2">
      <c r="A666" s="31"/>
      <c r="B666" s="31"/>
      <c r="C666" s="31"/>
      <c r="D666" s="31"/>
      <c r="E666" s="31"/>
      <c r="F666" s="31"/>
      <c r="G666" s="31"/>
      <c r="H666" s="31"/>
      <c r="I666" s="31"/>
      <c r="J666" s="31"/>
    </row>
    <row r="667" spans="1:10" ht="12.75" customHeight="1" x14ac:dyDescent="0.2">
      <c r="A667" s="31"/>
      <c r="B667" s="31"/>
      <c r="C667" s="31"/>
      <c r="D667" s="31"/>
      <c r="E667" s="31"/>
      <c r="F667" s="31"/>
      <c r="G667" s="31"/>
      <c r="H667" s="31"/>
      <c r="I667" s="31"/>
      <c r="J667" s="31"/>
    </row>
    <row r="668" spans="1:10" ht="12.75" customHeight="1" x14ac:dyDescent="0.2">
      <c r="A668" s="31"/>
      <c r="B668" s="31"/>
      <c r="C668" s="31"/>
      <c r="D668" s="31"/>
      <c r="E668" s="31"/>
      <c r="F668" s="31"/>
      <c r="G668" s="31"/>
      <c r="H668" s="31"/>
      <c r="I668" s="31"/>
      <c r="J668" s="31"/>
    </row>
    <row r="669" spans="1:10" ht="12.75" customHeight="1" x14ac:dyDescent="0.2">
      <c r="A669" s="31"/>
      <c r="B669" s="31"/>
      <c r="C669" s="31"/>
      <c r="D669" s="31"/>
      <c r="E669" s="31"/>
      <c r="F669" s="31"/>
      <c r="G669" s="31"/>
      <c r="H669" s="31"/>
      <c r="I669" s="31"/>
      <c r="J669" s="31"/>
    </row>
    <row r="670" spans="1:10" ht="12.75" customHeight="1" x14ac:dyDescent="0.2">
      <c r="A670" s="31"/>
      <c r="B670" s="31"/>
      <c r="C670" s="31"/>
      <c r="D670" s="31"/>
      <c r="E670" s="31"/>
      <c r="F670" s="31"/>
      <c r="G670" s="31"/>
      <c r="H670" s="31"/>
      <c r="I670" s="31"/>
      <c r="J670" s="31"/>
    </row>
    <row r="671" spans="1:10" ht="12.75" customHeight="1" x14ac:dyDescent="0.2">
      <c r="A671" s="31"/>
      <c r="B671" s="31"/>
      <c r="C671" s="31"/>
      <c r="D671" s="31"/>
      <c r="E671" s="31"/>
      <c r="F671" s="31"/>
      <c r="G671" s="31"/>
      <c r="H671" s="31"/>
      <c r="I671" s="31"/>
      <c r="J671" s="31"/>
    </row>
    <row r="672" spans="1:10" ht="12.75" customHeight="1" x14ac:dyDescent="0.2">
      <c r="A672" s="31"/>
      <c r="B672" s="31"/>
      <c r="C672" s="31"/>
      <c r="D672" s="31"/>
      <c r="E672" s="31"/>
      <c r="F672" s="31"/>
      <c r="G672" s="31"/>
      <c r="H672" s="31"/>
      <c r="I672" s="31"/>
      <c r="J672" s="31"/>
    </row>
    <row r="673" spans="1:10" ht="12.75" customHeight="1" x14ac:dyDescent="0.2">
      <c r="A673" s="31"/>
      <c r="B673" s="31"/>
      <c r="C673" s="31"/>
      <c r="D673" s="31"/>
      <c r="E673" s="31"/>
      <c r="F673" s="31"/>
      <c r="G673" s="31"/>
      <c r="H673" s="31"/>
      <c r="I673" s="31"/>
      <c r="J673" s="31"/>
    </row>
    <row r="674" spans="1:10" ht="12.75" customHeight="1" x14ac:dyDescent="0.2">
      <c r="A674" s="31"/>
      <c r="B674" s="31"/>
      <c r="C674" s="31"/>
      <c r="D674" s="31"/>
      <c r="E674" s="31"/>
      <c r="F674" s="31"/>
      <c r="G674" s="31"/>
      <c r="H674" s="31"/>
      <c r="I674" s="31"/>
      <c r="J674" s="31"/>
    </row>
    <row r="675" spans="1:10" ht="12.75" customHeight="1" x14ac:dyDescent="0.2">
      <c r="A675" s="31"/>
      <c r="B675" s="31"/>
      <c r="C675" s="31"/>
      <c r="D675" s="31"/>
      <c r="E675" s="31"/>
      <c r="F675" s="31"/>
      <c r="G675" s="31"/>
      <c r="H675" s="31"/>
      <c r="I675" s="31"/>
      <c r="J675" s="31"/>
    </row>
    <row r="676" spans="1:10" ht="12.75" customHeight="1" x14ac:dyDescent="0.2">
      <c r="A676" s="31"/>
      <c r="B676" s="31"/>
      <c r="C676" s="31"/>
      <c r="D676" s="31"/>
      <c r="E676" s="31"/>
      <c r="F676" s="31"/>
      <c r="G676" s="31"/>
      <c r="H676" s="31"/>
      <c r="I676" s="31"/>
      <c r="J676" s="31"/>
    </row>
    <row r="677" spans="1:10" ht="12.75" customHeight="1" x14ac:dyDescent="0.2">
      <c r="A677" s="31"/>
      <c r="B677" s="31"/>
      <c r="C677" s="31"/>
      <c r="D677" s="31"/>
      <c r="E677" s="31"/>
      <c r="F677" s="31"/>
      <c r="G677" s="31"/>
      <c r="H677" s="31"/>
      <c r="I677" s="31"/>
      <c r="J677" s="31"/>
    </row>
    <row r="678" spans="1:10" ht="12.75" customHeight="1" x14ac:dyDescent="0.2">
      <c r="A678" s="31"/>
      <c r="B678" s="31"/>
      <c r="C678" s="31"/>
      <c r="D678" s="31"/>
      <c r="E678" s="31"/>
      <c r="F678" s="31"/>
      <c r="G678" s="31"/>
      <c r="H678" s="31"/>
      <c r="I678" s="31"/>
      <c r="J678" s="31"/>
    </row>
    <row r="679" spans="1:10" ht="12.75" customHeight="1" x14ac:dyDescent="0.2">
      <c r="A679" s="31"/>
      <c r="B679" s="31"/>
      <c r="C679" s="31"/>
      <c r="D679" s="31"/>
      <c r="E679" s="31"/>
      <c r="F679" s="31"/>
      <c r="G679" s="31"/>
      <c r="H679" s="31"/>
      <c r="I679" s="31"/>
      <c r="J679" s="31"/>
    </row>
    <row r="680" spans="1:10" ht="12.75" customHeight="1" x14ac:dyDescent="0.2">
      <c r="A680" s="31"/>
      <c r="B680" s="31"/>
      <c r="C680" s="31"/>
      <c r="D680" s="31"/>
      <c r="E680" s="31"/>
      <c r="F680" s="31"/>
      <c r="G680" s="31"/>
      <c r="H680" s="31"/>
      <c r="I680" s="31"/>
      <c r="J680" s="31"/>
    </row>
    <row r="681" spans="1:10" ht="12.75" customHeight="1" x14ac:dyDescent="0.2">
      <c r="A681" s="31"/>
      <c r="B681" s="31"/>
      <c r="C681" s="31"/>
      <c r="D681" s="31"/>
      <c r="E681" s="31"/>
      <c r="F681" s="31"/>
      <c r="G681" s="31"/>
      <c r="H681" s="31"/>
      <c r="I681" s="31"/>
      <c r="J681" s="31"/>
    </row>
    <row r="682" spans="1:10" ht="12.75" customHeight="1" x14ac:dyDescent="0.2">
      <c r="A682" s="31"/>
      <c r="B682" s="31"/>
      <c r="C682" s="31"/>
      <c r="D682" s="31"/>
      <c r="E682" s="31"/>
      <c r="F682" s="31"/>
      <c r="G682" s="31"/>
      <c r="H682" s="31"/>
      <c r="I682" s="31"/>
      <c r="J682" s="31"/>
    </row>
    <row r="683" spans="1:10" ht="12.75" customHeight="1" x14ac:dyDescent="0.2">
      <c r="A683" s="31"/>
      <c r="B683" s="31"/>
      <c r="C683" s="31"/>
      <c r="D683" s="31"/>
      <c r="E683" s="31"/>
      <c r="F683" s="31"/>
      <c r="G683" s="31"/>
      <c r="H683" s="31"/>
      <c r="I683" s="31"/>
      <c r="J683" s="31"/>
    </row>
    <row r="684" spans="1:10" ht="12.75" customHeight="1" x14ac:dyDescent="0.2">
      <c r="A684" s="31"/>
      <c r="B684" s="31"/>
      <c r="C684" s="31"/>
      <c r="D684" s="31"/>
      <c r="E684" s="31"/>
      <c r="F684" s="31"/>
      <c r="G684" s="31"/>
      <c r="H684" s="31"/>
      <c r="I684" s="31"/>
      <c r="J684" s="31"/>
    </row>
    <row r="685" spans="1:10" ht="12.75" customHeight="1" x14ac:dyDescent="0.2">
      <c r="A685" s="31"/>
      <c r="B685" s="31"/>
      <c r="C685" s="31"/>
      <c r="D685" s="31"/>
      <c r="E685" s="31"/>
      <c r="F685" s="31"/>
      <c r="G685" s="31"/>
      <c r="H685" s="31"/>
      <c r="I685" s="31"/>
      <c r="J685" s="31"/>
    </row>
    <row r="686" spans="1:10" ht="12.75" customHeight="1" x14ac:dyDescent="0.2">
      <c r="A686" s="31"/>
      <c r="B686" s="31"/>
      <c r="C686" s="31"/>
      <c r="D686" s="31"/>
      <c r="E686" s="31"/>
      <c r="F686" s="31"/>
      <c r="G686" s="31"/>
      <c r="H686" s="31"/>
      <c r="I686" s="31"/>
      <c r="J686" s="31"/>
    </row>
    <row r="687" spans="1:10" ht="12.75" customHeight="1" x14ac:dyDescent="0.2">
      <c r="A687" s="31"/>
      <c r="B687" s="31"/>
      <c r="C687" s="31"/>
      <c r="D687" s="31"/>
      <c r="E687" s="31"/>
      <c r="F687" s="31"/>
      <c r="G687" s="31"/>
      <c r="H687" s="31"/>
      <c r="I687" s="31"/>
      <c r="J687" s="31"/>
    </row>
    <row r="688" spans="1:10" ht="12.75" customHeight="1" x14ac:dyDescent="0.2">
      <c r="A688" s="31"/>
      <c r="B688" s="31"/>
      <c r="C688" s="31"/>
      <c r="D688" s="31"/>
      <c r="E688" s="31"/>
      <c r="F688" s="31"/>
      <c r="G688" s="31"/>
      <c r="H688" s="31"/>
      <c r="I688" s="31"/>
      <c r="J688" s="31"/>
    </row>
    <row r="689" spans="1:10" ht="12.75" customHeight="1" x14ac:dyDescent="0.2">
      <c r="A689" s="31"/>
      <c r="B689" s="31"/>
      <c r="C689" s="31"/>
      <c r="D689" s="31"/>
      <c r="E689" s="31"/>
      <c r="F689" s="31"/>
      <c r="G689" s="31"/>
      <c r="H689" s="31"/>
      <c r="I689" s="31"/>
      <c r="J689" s="31"/>
    </row>
    <row r="690" spans="1:10" ht="12.75" customHeight="1" x14ac:dyDescent="0.2">
      <c r="A690" s="31"/>
      <c r="B690" s="31"/>
      <c r="C690" s="31"/>
      <c r="D690" s="31"/>
      <c r="E690" s="31"/>
      <c r="F690" s="31"/>
      <c r="G690" s="31"/>
      <c r="H690" s="31"/>
      <c r="I690" s="31"/>
      <c r="J690" s="31"/>
    </row>
    <row r="691" spans="1:10" ht="12.75" customHeight="1" x14ac:dyDescent="0.2">
      <c r="A691" s="31"/>
      <c r="B691" s="31"/>
      <c r="C691" s="31"/>
      <c r="D691" s="31"/>
      <c r="E691" s="31"/>
      <c r="F691" s="31"/>
      <c r="G691" s="31"/>
      <c r="H691" s="31"/>
      <c r="I691" s="31"/>
      <c r="J691" s="31"/>
    </row>
    <row r="692" spans="1:10" ht="12.75" customHeight="1" x14ac:dyDescent="0.2">
      <c r="A692" s="31"/>
      <c r="B692" s="31"/>
      <c r="C692" s="31"/>
      <c r="D692" s="31"/>
      <c r="E692" s="31"/>
      <c r="F692" s="31"/>
      <c r="G692" s="31"/>
      <c r="H692" s="31"/>
      <c r="I692" s="31"/>
      <c r="J692" s="31"/>
    </row>
    <row r="693" spans="1:10" ht="12.75" customHeight="1" x14ac:dyDescent="0.2">
      <c r="A693" s="31"/>
      <c r="B693" s="31"/>
      <c r="C693" s="31"/>
      <c r="D693" s="31"/>
      <c r="E693" s="31"/>
      <c r="F693" s="31"/>
      <c r="G693" s="31"/>
      <c r="H693" s="31"/>
      <c r="I693" s="31"/>
      <c r="J693" s="31"/>
    </row>
    <row r="694" spans="1:10" ht="12.75" customHeight="1" x14ac:dyDescent="0.2">
      <c r="A694" s="31"/>
      <c r="B694" s="31"/>
      <c r="C694" s="31"/>
      <c r="D694" s="31"/>
      <c r="E694" s="31"/>
      <c r="F694" s="31"/>
      <c r="G694" s="31"/>
      <c r="H694" s="31"/>
      <c r="I694" s="31"/>
      <c r="J694" s="31"/>
    </row>
    <row r="695" spans="1:10" ht="12.75" customHeight="1" x14ac:dyDescent="0.2">
      <c r="A695" s="31"/>
      <c r="B695" s="31"/>
      <c r="C695" s="31"/>
      <c r="D695" s="31"/>
      <c r="E695" s="31"/>
      <c r="F695" s="31"/>
      <c r="G695" s="31"/>
      <c r="H695" s="31"/>
      <c r="I695" s="31"/>
      <c r="J695" s="31"/>
    </row>
    <row r="696" spans="1:10" ht="12.75" customHeight="1" x14ac:dyDescent="0.2">
      <c r="A696" s="31"/>
      <c r="B696" s="31"/>
      <c r="C696" s="31"/>
      <c r="D696" s="31"/>
      <c r="E696" s="31"/>
      <c r="F696" s="31"/>
      <c r="G696" s="31"/>
      <c r="H696" s="31"/>
      <c r="I696" s="31"/>
      <c r="J696" s="31"/>
    </row>
    <row r="697" spans="1:10" ht="12.75" customHeight="1" x14ac:dyDescent="0.2">
      <c r="A697" s="31"/>
      <c r="B697" s="31"/>
      <c r="C697" s="31"/>
      <c r="D697" s="31"/>
      <c r="E697" s="31"/>
      <c r="F697" s="31"/>
      <c r="G697" s="31"/>
      <c r="H697" s="31"/>
      <c r="I697" s="31"/>
      <c r="J697" s="31"/>
    </row>
    <row r="698" spans="1:10" ht="12.75" customHeight="1" x14ac:dyDescent="0.2">
      <c r="A698" s="31"/>
      <c r="B698" s="31"/>
      <c r="C698" s="31"/>
      <c r="D698" s="31"/>
      <c r="E698" s="31"/>
      <c r="F698" s="31"/>
      <c r="G698" s="31"/>
      <c r="H698" s="31"/>
      <c r="I698" s="31"/>
      <c r="J698" s="31"/>
    </row>
    <row r="699" spans="1:10" ht="12.75" customHeight="1" x14ac:dyDescent="0.2">
      <c r="A699" s="31"/>
      <c r="B699" s="31"/>
      <c r="C699" s="31"/>
      <c r="D699" s="31"/>
      <c r="E699" s="31"/>
      <c r="F699" s="31"/>
      <c r="G699" s="31"/>
      <c r="H699" s="31"/>
      <c r="I699" s="31"/>
      <c r="J699" s="31"/>
    </row>
    <row r="700" spans="1:10" ht="12.75" customHeight="1" x14ac:dyDescent="0.2">
      <c r="A700" s="31"/>
      <c r="B700" s="31"/>
      <c r="C700" s="31"/>
      <c r="D700" s="31"/>
      <c r="E700" s="31"/>
      <c r="F700" s="31"/>
      <c r="G700" s="31"/>
      <c r="H700" s="31"/>
      <c r="I700" s="31"/>
      <c r="J700" s="31"/>
    </row>
    <row r="701" spans="1:10" ht="12.75" customHeight="1" x14ac:dyDescent="0.2">
      <c r="A701" s="31"/>
      <c r="B701" s="31"/>
      <c r="C701" s="31"/>
      <c r="D701" s="31"/>
      <c r="E701" s="31"/>
      <c r="F701" s="31"/>
      <c r="G701" s="31"/>
      <c r="H701" s="31"/>
      <c r="I701" s="31"/>
      <c r="J701" s="31"/>
    </row>
    <row r="702" spans="1:10" ht="12.75" customHeight="1" x14ac:dyDescent="0.2">
      <c r="A702" s="31"/>
      <c r="B702" s="31"/>
      <c r="C702" s="31"/>
      <c r="D702" s="31"/>
      <c r="E702" s="31"/>
      <c r="F702" s="31"/>
      <c r="G702" s="31"/>
      <c r="H702" s="31"/>
      <c r="I702" s="31"/>
      <c r="J702" s="31"/>
    </row>
    <row r="703" spans="1:10" ht="12.75" customHeight="1" x14ac:dyDescent="0.2">
      <c r="A703" s="31"/>
      <c r="B703" s="31"/>
      <c r="C703" s="31"/>
      <c r="D703" s="31"/>
      <c r="E703" s="31"/>
      <c r="F703" s="31"/>
      <c r="G703" s="31"/>
      <c r="H703" s="31"/>
      <c r="I703" s="31"/>
      <c r="J703" s="31"/>
    </row>
    <row r="704" spans="1:10" ht="12.75" customHeight="1" x14ac:dyDescent="0.2">
      <c r="A704" s="31"/>
      <c r="B704" s="31"/>
      <c r="C704" s="31"/>
      <c r="D704" s="31"/>
      <c r="E704" s="31"/>
      <c r="F704" s="31"/>
      <c r="G704" s="31"/>
      <c r="H704" s="31"/>
      <c r="I704" s="31"/>
      <c r="J704" s="31"/>
    </row>
    <row r="705" spans="1:10" ht="12.75" customHeight="1" x14ac:dyDescent="0.2">
      <c r="A705" s="31"/>
      <c r="B705" s="31"/>
      <c r="C705" s="31"/>
      <c r="D705" s="31"/>
      <c r="E705" s="31"/>
      <c r="F705" s="31"/>
      <c r="G705" s="31"/>
      <c r="H705" s="31"/>
      <c r="I705" s="31"/>
      <c r="J705" s="31"/>
    </row>
    <row r="706" spans="1:10" ht="12.75" customHeight="1" x14ac:dyDescent="0.2">
      <c r="A706" s="31"/>
      <c r="B706" s="31"/>
      <c r="C706" s="31"/>
      <c r="D706" s="31"/>
      <c r="E706" s="31"/>
      <c r="F706" s="31"/>
      <c r="G706" s="31"/>
      <c r="H706" s="31"/>
      <c r="I706" s="31"/>
      <c r="J706" s="31"/>
    </row>
    <row r="707" spans="1:10" ht="12.75" customHeight="1" x14ac:dyDescent="0.2">
      <c r="A707" s="31"/>
      <c r="B707" s="31"/>
      <c r="C707" s="31"/>
      <c r="D707" s="31"/>
      <c r="E707" s="31"/>
      <c r="F707" s="31"/>
      <c r="G707" s="31"/>
      <c r="H707" s="31"/>
      <c r="I707" s="31"/>
      <c r="J707" s="31"/>
    </row>
    <row r="708" spans="1:10" ht="12.75" customHeight="1" x14ac:dyDescent="0.2">
      <c r="A708" s="31"/>
      <c r="B708" s="31"/>
      <c r="C708" s="31"/>
      <c r="D708" s="31"/>
      <c r="E708" s="31"/>
      <c r="F708" s="31"/>
      <c r="G708" s="31"/>
      <c r="H708" s="31"/>
      <c r="I708" s="31"/>
      <c r="J708" s="31"/>
    </row>
    <row r="709" spans="1:10" ht="12.75" customHeight="1" x14ac:dyDescent="0.2">
      <c r="A709" s="31"/>
      <c r="B709" s="31"/>
      <c r="C709" s="31"/>
      <c r="D709" s="31"/>
      <c r="E709" s="31"/>
      <c r="F709" s="31"/>
      <c r="G709" s="31"/>
      <c r="H709" s="31"/>
      <c r="I709" s="31"/>
      <c r="J709" s="31"/>
    </row>
    <row r="710" spans="1:10" ht="12.75" customHeight="1" x14ac:dyDescent="0.2">
      <c r="A710" s="31"/>
      <c r="B710" s="31"/>
      <c r="C710" s="31"/>
      <c r="D710" s="31"/>
      <c r="E710" s="31"/>
      <c r="F710" s="31"/>
      <c r="G710" s="31"/>
      <c r="H710" s="31"/>
      <c r="I710" s="31"/>
      <c r="J710" s="31"/>
    </row>
    <row r="711" spans="1:10" ht="12.75" customHeight="1" x14ac:dyDescent="0.2">
      <c r="A711" s="31"/>
      <c r="B711" s="31"/>
      <c r="C711" s="31"/>
      <c r="D711" s="31"/>
      <c r="E711" s="31"/>
      <c r="F711" s="31"/>
      <c r="G711" s="31"/>
      <c r="H711" s="31"/>
      <c r="I711" s="31"/>
      <c r="J711" s="31"/>
    </row>
    <row r="712" spans="1:10" ht="12.75" customHeight="1" x14ac:dyDescent="0.2">
      <c r="A712" s="31"/>
      <c r="B712" s="31"/>
      <c r="C712" s="31"/>
      <c r="D712" s="31"/>
      <c r="E712" s="31"/>
      <c r="F712" s="31"/>
      <c r="G712" s="31"/>
      <c r="H712" s="31"/>
      <c r="I712" s="31"/>
      <c r="J712" s="31"/>
    </row>
    <row r="713" spans="1:10" ht="12.75" customHeight="1" x14ac:dyDescent="0.2">
      <c r="A713" s="31"/>
      <c r="B713" s="31"/>
      <c r="C713" s="31"/>
      <c r="D713" s="31"/>
      <c r="E713" s="31"/>
      <c r="F713" s="31"/>
      <c r="G713" s="31"/>
      <c r="H713" s="31"/>
      <c r="I713" s="31"/>
      <c r="J713" s="31"/>
    </row>
    <row r="714" spans="1:10" ht="12.75" customHeight="1" x14ac:dyDescent="0.2">
      <c r="A714" s="31"/>
      <c r="B714" s="31"/>
      <c r="C714" s="31"/>
      <c r="D714" s="31"/>
      <c r="E714" s="31"/>
      <c r="F714" s="31"/>
      <c r="G714" s="31"/>
      <c r="H714" s="31"/>
      <c r="I714" s="31"/>
      <c r="J714" s="31"/>
    </row>
    <row r="715" spans="1:10" ht="12.75" customHeight="1" x14ac:dyDescent="0.2">
      <c r="A715" s="31"/>
      <c r="B715" s="31"/>
      <c r="C715" s="31"/>
      <c r="D715" s="31"/>
      <c r="E715" s="31"/>
      <c r="F715" s="31"/>
      <c r="G715" s="31"/>
      <c r="H715" s="31"/>
      <c r="I715" s="31"/>
      <c r="J715" s="31"/>
    </row>
    <row r="716" spans="1:10" ht="12.75" customHeight="1" x14ac:dyDescent="0.2">
      <c r="A716" s="31"/>
      <c r="B716" s="31"/>
      <c r="C716" s="31"/>
      <c r="D716" s="31"/>
      <c r="E716" s="31"/>
      <c r="F716" s="31"/>
      <c r="G716" s="31"/>
      <c r="H716" s="31"/>
      <c r="I716" s="31"/>
      <c r="J716" s="31"/>
    </row>
    <row r="717" spans="1:10" ht="12.75" customHeight="1" x14ac:dyDescent="0.2">
      <c r="A717" s="31"/>
      <c r="B717" s="31"/>
      <c r="C717" s="31"/>
      <c r="D717" s="31"/>
      <c r="E717" s="31"/>
      <c r="F717" s="31"/>
      <c r="G717" s="31"/>
      <c r="H717" s="31"/>
      <c r="I717" s="31"/>
      <c r="J717" s="31"/>
    </row>
    <row r="718" spans="1:10" ht="12.75" customHeight="1" x14ac:dyDescent="0.2">
      <c r="A718" s="31"/>
      <c r="B718" s="31"/>
      <c r="C718" s="31"/>
      <c r="D718" s="31"/>
      <c r="E718" s="31"/>
      <c r="F718" s="31"/>
      <c r="G718" s="31"/>
      <c r="H718" s="31"/>
      <c r="I718" s="31"/>
      <c r="J718" s="31"/>
    </row>
    <row r="719" spans="1:10" ht="12.75" customHeight="1" x14ac:dyDescent="0.2">
      <c r="A719" s="31"/>
      <c r="B719" s="31"/>
      <c r="C719" s="31"/>
      <c r="D719" s="31"/>
      <c r="E719" s="31"/>
      <c r="F719" s="31"/>
      <c r="G719" s="31"/>
      <c r="H719" s="31"/>
      <c r="I719" s="31"/>
      <c r="J719" s="31"/>
    </row>
    <row r="720" spans="1:10" ht="12.75" customHeight="1" x14ac:dyDescent="0.2">
      <c r="A720" s="31"/>
      <c r="B720" s="31"/>
      <c r="C720" s="31"/>
      <c r="D720" s="31"/>
      <c r="E720" s="31"/>
      <c r="F720" s="31"/>
      <c r="G720" s="31"/>
      <c r="H720" s="31"/>
      <c r="I720" s="31"/>
      <c r="J720" s="31"/>
    </row>
    <row r="721" spans="1:10" ht="12.75" customHeight="1" x14ac:dyDescent="0.2">
      <c r="A721" s="31"/>
      <c r="B721" s="31"/>
      <c r="C721" s="31"/>
      <c r="D721" s="31"/>
      <c r="E721" s="31"/>
      <c r="F721" s="31"/>
      <c r="G721" s="31"/>
      <c r="H721" s="31"/>
      <c r="I721" s="31"/>
      <c r="J721" s="31"/>
    </row>
    <row r="722" spans="1:10" ht="12.75" customHeight="1" x14ac:dyDescent="0.2">
      <c r="A722" s="31"/>
      <c r="B722" s="31"/>
      <c r="C722" s="31"/>
      <c r="D722" s="31"/>
      <c r="E722" s="31"/>
      <c r="F722" s="31"/>
      <c r="G722" s="31"/>
      <c r="H722" s="31"/>
      <c r="I722" s="31"/>
      <c r="J722" s="31"/>
    </row>
    <row r="723" spans="1:10" ht="12.75" customHeight="1" x14ac:dyDescent="0.2">
      <c r="A723" s="31"/>
      <c r="B723" s="31"/>
      <c r="C723" s="31"/>
      <c r="D723" s="31"/>
      <c r="E723" s="31"/>
      <c r="F723" s="31"/>
      <c r="G723" s="31"/>
      <c r="H723" s="31"/>
      <c r="I723" s="31"/>
      <c r="J723" s="31"/>
    </row>
    <row r="724" spans="1:10" ht="12.75" customHeight="1" x14ac:dyDescent="0.2">
      <c r="A724" s="31"/>
      <c r="B724" s="31"/>
      <c r="C724" s="31"/>
      <c r="D724" s="31"/>
      <c r="E724" s="31"/>
      <c r="F724" s="31"/>
      <c r="G724" s="31"/>
      <c r="H724" s="31"/>
      <c r="I724" s="31"/>
      <c r="J724" s="31"/>
    </row>
    <row r="725" spans="1:10" ht="12.75" customHeight="1" x14ac:dyDescent="0.2">
      <c r="A725" s="31"/>
      <c r="B725" s="31"/>
      <c r="C725" s="31"/>
      <c r="D725" s="31"/>
      <c r="E725" s="31"/>
      <c r="F725" s="31"/>
      <c r="G725" s="31"/>
      <c r="H725" s="31"/>
      <c r="I725" s="31"/>
      <c r="J725" s="31"/>
    </row>
    <row r="726" spans="1:10" ht="12.75" customHeight="1" x14ac:dyDescent="0.2">
      <c r="A726" s="31"/>
      <c r="B726" s="31"/>
      <c r="C726" s="31"/>
      <c r="D726" s="31"/>
      <c r="E726" s="31"/>
      <c r="F726" s="31"/>
      <c r="G726" s="31"/>
      <c r="H726" s="31"/>
      <c r="I726" s="31"/>
      <c r="J726" s="31"/>
    </row>
    <row r="727" spans="1:10" ht="12.75" customHeight="1" x14ac:dyDescent="0.2">
      <c r="A727" s="31"/>
      <c r="B727" s="31"/>
      <c r="C727" s="31"/>
      <c r="D727" s="31"/>
      <c r="E727" s="31"/>
      <c r="F727" s="31"/>
      <c r="G727" s="31"/>
      <c r="H727" s="31"/>
      <c r="I727" s="31"/>
      <c r="J727" s="31"/>
    </row>
    <row r="728" spans="1:10" ht="12.75" customHeight="1" x14ac:dyDescent="0.2">
      <c r="A728" s="31"/>
      <c r="B728" s="31"/>
      <c r="C728" s="31"/>
      <c r="D728" s="31"/>
      <c r="E728" s="31"/>
      <c r="F728" s="31"/>
      <c r="G728" s="31"/>
      <c r="H728" s="31"/>
      <c r="I728" s="31"/>
      <c r="J728" s="31"/>
    </row>
    <row r="729" spans="1:10" ht="12.75" customHeight="1" x14ac:dyDescent="0.2">
      <c r="A729" s="31"/>
      <c r="B729" s="31"/>
      <c r="C729" s="31"/>
      <c r="D729" s="31"/>
      <c r="E729" s="31"/>
      <c r="F729" s="31"/>
      <c r="G729" s="31"/>
      <c r="H729" s="31"/>
      <c r="I729" s="31"/>
      <c r="J729" s="31"/>
    </row>
    <row r="730" spans="1:10" ht="12.75" customHeight="1" x14ac:dyDescent="0.2">
      <c r="A730" s="31"/>
      <c r="B730" s="31"/>
      <c r="C730" s="31"/>
      <c r="D730" s="31"/>
      <c r="E730" s="31"/>
      <c r="F730" s="31"/>
      <c r="G730" s="31"/>
      <c r="H730" s="31"/>
      <c r="I730" s="31"/>
      <c r="J730" s="31"/>
    </row>
    <row r="731" spans="1:10" ht="12.75" customHeight="1" x14ac:dyDescent="0.2">
      <c r="A731" s="31"/>
      <c r="B731" s="31"/>
      <c r="C731" s="31"/>
      <c r="D731" s="31"/>
      <c r="E731" s="31"/>
      <c r="F731" s="31"/>
      <c r="G731" s="31"/>
      <c r="H731" s="31"/>
      <c r="I731" s="31"/>
      <c r="J731" s="31"/>
    </row>
    <row r="732" spans="1:10" ht="12.75" customHeight="1" x14ac:dyDescent="0.2">
      <c r="A732" s="31"/>
      <c r="B732" s="31"/>
      <c r="C732" s="31"/>
      <c r="D732" s="31"/>
      <c r="E732" s="31"/>
      <c r="F732" s="31"/>
      <c r="G732" s="31"/>
      <c r="H732" s="31"/>
      <c r="I732" s="31"/>
      <c r="J732" s="31"/>
    </row>
    <row r="733" spans="1:10" ht="12.75" customHeight="1" x14ac:dyDescent="0.2">
      <c r="A733" s="31"/>
      <c r="B733" s="31"/>
      <c r="C733" s="31"/>
      <c r="D733" s="31"/>
      <c r="E733" s="31"/>
      <c r="F733" s="31"/>
      <c r="G733" s="31"/>
      <c r="H733" s="31"/>
      <c r="I733" s="31"/>
      <c r="J733" s="31"/>
    </row>
    <row r="734" spans="1:10" ht="12.75" customHeight="1" x14ac:dyDescent="0.2">
      <c r="A734" s="31"/>
      <c r="B734" s="31"/>
      <c r="C734" s="31"/>
      <c r="D734" s="31"/>
      <c r="E734" s="31"/>
      <c r="F734" s="31"/>
      <c r="G734" s="31"/>
      <c r="H734" s="31"/>
      <c r="I734" s="31"/>
      <c r="J734" s="31"/>
    </row>
    <row r="735" spans="1:10" ht="12.75" customHeight="1" x14ac:dyDescent="0.2">
      <c r="A735" s="31"/>
      <c r="B735" s="31"/>
      <c r="C735" s="31"/>
      <c r="D735" s="31"/>
      <c r="E735" s="31"/>
      <c r="F735" s="31"/>
      <c r="G735" s="31"/>
      <c r="H735" s="31"/>
      <c r="I735" s="31"/>
      <c r="J735" s="31"/>
    </row>
    <row r="736" spans="1:10" ht="12.75" customHeight="1" x14ac:dyDescent="0.2">
      <c r="A736" s="31"/>
      <c r="B736" s="31"/>
      <c r="C736" s="31"/>
      <c r="D736" s="31"/>
      <c r="E736" s="31"/>
      <c r="F736" s="31"/>
      <c r="G736" s="31"/>
      <c r="H736" s="31"/>
      <c r="I736" s="31"/>
      <c r="J736" s="31"/>
    </row>
    <row r="737" spans="1:10" ht="12.75" customHeight="1" x14ac:dyDescent="0.2">
      <c r="A737" s="31"/>
      <c r="B737" s="31"/>
      <c r="C737" s="31"/>
      <c r="D737" s="31"/>
      <c r="E737" s="31"/>
      <c r="F737" s="31"/>
      <c r="G737" s="31"/>
      <c r="H737" s="31"/>
      <c r="I737" s="31"/>
      <c r="J737" s="31"/>
    </row>
    <row r="738" spans="1:10" ht="12.75" customHeight="1" x14ac:dyDescent="0.2">
      <c r="A738" s="31"/>
      <c r="B738" s="31"/>
      <c r="C738" s="31"/>
      <c r="D738" s="31"/>
      <c r="E738" s="31"/>
      <c r="F738" s="31"/>
      <c r="G738" s="31"/>
      <c r="H738" s="31"/>
      <c r="I738" s="31"/>
      <c r="J738" s="31"/>
    </row>
    <row r="739" spans="1:10" ht="12.75" customHeight="1" x14ac:dyDescent="0.2">
      <c r="A739" s="31"/>
      <c r="B739" s="31"/>
      <c r="C739" s="31"/>
      <c r="D739" s="31"/>
      <c r="E739" s="31"/>
      <c r="F739" s="31"/>
      <c r="G739" s="31"/>
      <c r="H739" s="31"/>
      <c r="I739" s="31"/>
      <c r="J739" s="31"/>
    </row>
    <row r="740" spans="1:10" ht="12.75" customHeight="1" x14ac:dyDescent="0.2">
      <c r="A740" s="31"/>
      <c r="B740" s="31"/>
      <c r="C740" s="31"/>
      <c r="D740" s="31"/>
      <c r="E740" s="31"/>
      <c r="F740" s="31"/>
      <c r="G740" s="31"/>
      <c r="H740" s="31"/>
      <c r="I740" s="31"/>
      <c r="J740" s="31"/>
    </row>
    <row r="741" spans="1:10" ht="12.75" customHeight="1" x14ac:dyDescent="0.2">
      <c r="A741" s="31"/>
      <c r="B741" s="31"/>
      <c r="C741" s="31"/>
      <c r="D741" s="31"/>
      <c r="E741" s="31"/>
      <c r="F741" s="31"/>
      <c r="G741" s="31"/>
      <c r="H741" s="31"/>
      <c r="I741" s="31"/>
      <c r="J741" s="31"/>
    </row>
    <row r="742" spans="1:10" ht="12.75" customHeight="1" x14ac:dyDescent="0.2">
      <c r="A742" s="31"/>
      <c r="B742" s="31"/>
      <c r="C742" s="31"/>
      <c r="D742" s="31"/>
      <c r="E742" s="31"/>
      <c r="F742" s="31"/>
      <c r="G742" s="31"/>
      <c r="H742" s="31"/>
      <c r="I742" s="31"/>
      <c r="J742" s="31"/>
    </row>
    <row r="743" spans="1:10" ht="12.75" customHeight="1" x14ac:dyDescent="0.2">
      <c r="A743" s="31"/>
      <c r="B743" s="31"/>
      <c r="C743" s="31"/>
      <c r="D743" s="31"/>
      <c r="E743" s="31"/>
      <c r="F743" s="31"/>
      <c r="G743" s="31"/>
      <c r="H743" s="31"/>
      <c r="I743" s="31"/>
      <c r="J743" s="31"/>
    </row>
    <row r="744" spans="1:10" ht="12.75" customHeight="1" x14ac:dyDescent="0.2">
      <c r="A744" s="31"/>
      <c r="B744" s="31"/>
      <c r="C744" s="31"/>
      <c r="D744" s="31"/>
      <c r="E744" s="31"/>
      <c r="F744" s="31"/>
      <c r="G744" s="31"/>
      <c r="H744" s="31"/>
      <c r="I744" s="31"/>
      <c r="J744" s="31"/>
    </row>
    <row r="745" spans="1:10" ht="12.75" customHeight="1" x14ac:dyDescent="0.2">
      <c r="A745" s="31"/>
      <c r="B745" s="31"/>
      <c r="C745" s="31"/>
      <c r="D745" s="31"/>
      <c r="E745" s="31"/>
      <c r="F745" s="31"/>
      <c r="G745" s="31"/>
      <c r="H745" s="31"/>
      <c r="I745" s="31"/>
      <c r="J745" s="31"/>
    </row>
    <row r="746" spans="1:10" ht="12.75" customHeight="1" x14ac:dyDescent="0.2">
      <c r="A746" s="31"/>
      <c r="B746" s="31"/>
      <c r="C746" s="31"/>
      <c r="D746" s="31"/>
      <c r="E746" s="31"/>
      <c r="F746" s="31"/>
      <c r="G746" s="31"/>
      <c r="H746" s="31"/>
      <c r="I746" s="31"/>
      <c r="J746" s="31"/>
    </row>
    <row r="747" spans="1:10" ht="12.75" customHeight="1" x14ac:dyDescent="0.2">
      <c r="A747" s="31"/>
      <c r="B747" s="31"/>
      <c r="C747" s="31"/>
      <c r="D747" s="31"/>
      <c r="E747" s="31"/>
      <c r="F747" s="31"/>
      <c r="G747" s="31"/>
      <c r="H747" s="31"/>
      <c r="I747" s="31"/>
      <c r="J747" s="31"/>
    </row>
    <row r="748" spans="1:10" ht="12.75" customHeight="1" x14ac:dyDescent="0.2">
      <c r="A748" s="31"/>
      <c r="B748" s="31"/>
      <c r="C748" s="31"/>
      <c r="D748" s="31"/>
      <c r="E748" s="31"/>
      <c r="F748" s="31"/>
      <c r="G748" s="31"/>
      <c r="H748" s="31"/>
      <c r="I748" s="31"/>
      <c r="J748" s="31"/>
    </row>
    <row r="749" spans="1:10" ht="12.75" customHeight="1" x14ac:dyDescent="0.2">
      <c r="A749" s="31"/>
      <c r="B749" s="31"/>
      <c r="C749" s="31"/>
      <c r="D749" s="31"/>
      <c r="E749" s="31"/>
      <c r="F749" s="31"/>
      <c r="G749" s="31"/>
      <c r="H749" s="31"/>
      <c r="I749" s="31"/>
      <c r="J749" s="31"/>
    </row>
    <row r="750" spans="1:10" ht="12.75" customHeight="1" x14ac:dyDescent="0.2">
      <c r="A750" s="31"/>
      <c r="B750" s="31"/>
      <c r="C750" s="31"/>
      <c r="D750" s="31"/>
      <c r="E750" s="31"/>
      <c r="F750" s="31"/>
      <c r="G750" s="31"/>
      <c r="H750" s="31"/>
      <c r="I750" s="31"/>
      <c r="J750" s="31"/>
    </row>
    <row r="751" spans="1:10" ht="12.75" customHeight="1" x14ac:dyDescent="0.2">
      <c r="A751" s="31"/>
      <c r="B751" s="31"/>
      <c r="C751" s="31"/>
      <c r="D751" s="31"/>
      <c r="E751" s="31"/>
      <c r="F751" s="31"/>
      <c r="G751" s="31"/>
      <c r="H751" s="31"/>
      <c r="I751" s="31"/>
      <c r="J751" s="31"/>
    </row>
    <row r="752" spans="1:10" ht="12.75" customHeight="1" x14ac:dyDescent="0.2">
      <c r="A752" s="31"/>
      <c r="B752" s="31"/>
      <c r="C752" s="31"/>
      <c r="D752" s="31"/>
      <c r="E752" s="31"/>
      <c r="F752" s="31"/>
      <c r="G752" s="31"/>
      <c r="H752" s="31"/>
      <c r="I752" s="31"/>
      <c r="J752" s="31"/>
    </row>
    <row r="753" spans="1:10" ht="12.75" customHeight="1" x14ac:dyDescent="0.2">
      <c r="A753" s="31"/>
      <c r="B753" s="31"/>
      <c r="C753" s="31"/>
      <c r="D753" s="31"/>
      <c r="E753" s="31"/>
      <c r="F753" s="31"/>
      <c r="G753" s="31"/>
      <c r="H753" s="31"/>
      <c r="I753" s="31"/>
      <c r="J753" s="31"/>
    </row>
    <row r="754" spans="1:10" ht="12.75" customHeight="1" x14ac:dyDescent="0.2">
      <c r="A754" s="31"/>
      <c r="B754" s="31"/>
      <c r="C754" s="31"/>
      <c r="D754" s="31"/>
      <c r="E754" s="31"/>
      <c r="F754" s="31"/>
      <c r="G754" s="31"/>
      <c r="H754" s="31"/>
      <c r="I754" s="31"/>
      <c r="J754" s="31"/>
    </row>
    <row r="755" spans="1:10" ht="12.75" customHeight="1" x14ac:dyDescent="0.2">
      <c r="A755" s="31"/>
      <c r="B755" s="31"/>
      <c r="C755" s="31"/>
      <c r="D755" s="31"/>
      <c r="E755" s="31"/>
      <c r="F755" s="31"/>
      <c r="G755" s="31"/>
      <c r="H755" s="31"/>
      <c r="I755" s="31"/>
      <c r="J755" s="31"/>
    </row>
    <row r="756" spans="1:10" ht="12.75" customHeight="1" x14ac:dyDescent="0.2">
      <c r="A756" s="31"/>
      <c r="B756" s="31"/>
      <c r="C756" s="31"/>
      <c r="D756" s="31"/>
      <c r="E756" s="31"/>
      <c r="F756" s="31"/>
      <c r="G756" s="31"/>
      <c r="H756" s="31"/>
      <c r="I756" s="31"/>
      <c r="J756" s="31"/>
    </row>
    <row r="757" spans="1:10" ht="12.75" customHeight="1" x14ac:dyDescent="0.2">
      <c r="A757" s="31"/>
      <c r="B757" s="31"/>
      <c r="C757" s="31"/>
      <c r="D757" s="31"/>
      <c r="E757" s="31"/>
      <c r="F757" s="31"/>
      <c r="G757" s="31"/>
      <c r="H757" s="31"/>
      <c r="I757" s="31"/>
      <c r="J757" s="31"/>
    </row>
    <row r="758" spans="1:10" ht="12.75" customHeight="1" x14ac:dyDescent="0.2">
      <c r="A758" s="31"/>
      <c r="B758" s="31"/>
      <c r="C758" s="31"/>
      <c r="D758" s="31"/>
      <c r="E758" s="31"/>
      <c r="F758" s="31"/>
      <c r="G758" s="31"/>
      <c r="H758" s="31"/>
      <c r="I758" s="31"/>
      <c r="J758" s="31"/>
    </row>
    <row r="759" spans="1:10" ht="12.75" customHeight="1" x14ac:dyDescent="0.2">
      <c r="A759" s="31"/>
      <c r="B759" s="31"/>
      <c r="C759" s="31"/>
      <c r="D759" s="31"/>
      <c r="E759" s="31"/>
      <c r="F759" s="31"/>
      <c r="G759" s="31"/>
      <c r="H759" s="31"/>
      <c r="I759" s="31"/>
      <c r="J759" s="31"/>
    </row>
    <row r="760" spans="1:10" ht="12.75" customHeight="1" x14ac:dyDescent="0.2">
      <c r="A760" s="31"/>
      <c r="B760" s="31"/>
      <c r="C760" s="31"/>
      <c r="D760" s="31"/>
      <c r="E760" s="31"/>
      <c r="F760" s="31"/>
      <c r="G760" s="31"/>
      <c r="H760" s="31"/>
      <c r="I760" s="31"/>
      <c r="J760" s="31"/>
    </row>
    <row r="761" spans="1:10" ht="12.75" customHeight="1" x14ac:dyDescent="0.2">
      <c r="A761" s="31"/>
      <c r="B761" s="31"/>
      <c r="C761" s="31"/>
      <c r="D761" s="31"/>
      <c r="E761" s="31"/>
      <c r="F761" s="31"/>
      <c r="G761" s="31"/>
      <c r="H761" s="31"/>
      <c r="I761" s="31"/>
      <c r="J761" s="31"/>
    </row>
    <row r="762" spans="1:10" ht="12.75" customHeight="1" x14ac:dyDescent="0.2">
      <c r="A762" s="31"/>
      <c r="B762" s="31"/>
      <c r="C762" s="31"/>
      <c r="D762" s="31"/>
      <c r="E762" s="31"/>
      <c r="F762" s="31"/>
      <c r="G762" s="31"/>
      <c r="H762" s="31"/>
      <c r="I762" s="31"/>
      <c r="J762" s="31"/>
    </row>
    <row r="763" spans="1:10" ht="12.75" customHeight="1" x14ac:dyDescent="0.2">
      <c r="A763" s="31"/>
      <c r="B763" s="31"/>
      <c r="C763" s="31"/>
      <c r="D763" s="31"/>
      <c r="E763" s="31"/>
      <c r="F763" s="31"/>
      <c r="G763" s="31"/>
      <c r="H763" s="31"/>
      <c r="I763" s="31"/>
      <c r="J763" s="31"/>
    </row>
    <row r="764" spans="1:10" ht="12.75" customHeight="1" x14ac:dyDescent="0.2">
      <c r="A764" s="31"/>
      <c r="B764" s="31"/>
      <c r="C764" s="31"/>
      <c r="D764" s="31"/>
      <c r="E764" s="31"/>
      <c r="F764" s="31"/>
      <c r="G764" s="31"/>
      <c r="H764" s="31"/>
      <c r="I764" s="31"/>
      <c r="J764" s="31"/>
    </row>
    <row r="765" spans="1:10" ht="12.75" customHeight="1" x14ac:dyDescent="0.2">
      <c r="A765" s="31"/>
      <c r="B765" s="31"/>
      <c r="C765" s="31"/>
      <c r="D765" s="31"/>
      <c r="E765" s="31"/>
      <c r="F765" s="31"/>
      <c r="G765" s="31"/>
      <c r="H765" s="31"/>
      <c r="I765" s="31"/>
      <c r="J765" s="31"/>
    </row>
    <row r="766" spans="1:10" ht="12.75" customHeight="1" x14ac:dyDescent="0.2">
      <c r="A766" s="31"/>
      <c r="B766" s="31"/>
      <c r="C766" s="31"/>
      <c r="D766" s="31"/>
      <c r="E766" s="31"/>
      <c r="F766" s="31"/>
      <c r="G766" s="31"/>
      <c r="H766" s="31"/>
      <c r="I766" s="31"/>
      <c r="J766" s="31"/>
    </row>
    <row r="767" spans="1:10" ht="12.75" customHeight="1" x14ac:dyDescent="0.2">
      <c r="A767" s="31"/>
      <c r="B767" s="31"/>
      <c r="C767" s="31"/>
      <c r="D767" s="31"/>
      <c r="E767" s="31"/>
      <c r="F767" s="31"/>
      <c r="G767" s="31"/>
      <c r="H767" s="31"/>
      <c r="I767" s="31"/>
      <c r="J767" s="31"/>
    </row>
    <row r="768" spans="1:10" ht="12.75" customHeight="1" x14ac:dyDescent="0.2">
      <c r="A768" s="31"/>
      <c r="B768" s="31"/>
      <c r="C768" s="31"/>
      <c r="D768" s="31"/>
      <c r="E768" s="31"/>
      <c r="F768" s="31"/>
      <c r="G768" s="31"/>
      <c r="H768" s="31"/>
      <c r="I768" s="31"/>
      <c r="J768" s="31"/>
    </row>
    <row r="769" spans="1:10" ht="12.75" customHeight="1" x14ac:dyDescent="0.2">
      <c r="A769" s="31"/>
      <c r="B769" s="31"/>
      <c r="C769" s="31"/>
      <c r="D769" s="31"/>
      <c r="E769" s="31"/>
      <c r="F769" s="31"/>
      <c r="G769" s="31"/>
      <c r="H769" s="31"/>
      <c r="I769" s="31"/>
      <c r="J769" s="31"/>
    </row>
    <row r="770" spans="1:10" ht="12.75" customHeight="1" x14ac:dyDescent="0.2">
      <c r="A770" s="31"/>
      <c r="B770" s="31"/>
      <c r="C770" s="31"/>
      <c r="D770" s="31"/>
      <c r="E770" s="31"/>
      <c r="F770" s="31"/>
      <c r="G770" s="31"/>
      <c r="H770" s="31"/>
      <c r="I770" s="31"/>
      <c r="J770" s="31"/>
    </row>
    <row r="771" spans="1:10" ht="12.75" customHeight="1" x14ac:dyDescent="0.2">
      <c r="A771" s="31"/>
      <c r="B771" s="31"/>
      <c r="C771" s="31"/>
      <c r="D771" s="31"/>
      <c r="E771" s="31"/>
      <c r="F771" s="31"/>
      <c r="G771" s="31"/>
      <c r="H771" s="31"/>
      <c r="I771" s="31"/>
      <c r="J771" s="31"/>
    </row>
    <row r="772" spans="1:10" ht="12.75" customHeight="1" x14ac:dyDescent="0.2">
      <c r="A772" s="31"/>
      <c r="B772" s="31"/>
      <c r="C772" s="31"/>
      <c r="D772" s="31"/>
      <c r="E772" s="31"/>
      <c r="F772" s="31"/>
      <c r="G772" s="31"/>
      <c r="H772" s="31"/>
      <c r="I772" s="31"/>
      <c r="J772" s="31"/>
    </row>
    <row r="773" spans="1:10" ht="12.75" customHeight="1" x14ac:dyDescent="0.2">
      <c r="A773" s="31"/>
      <c r="B773" s="31"/>
      <c r="C773" s="31"/>
      <c r="D773" s="31"/>
      <c r="E773" s="31"/>
      <c r="F773" s="31"/>
      <c r="G773" s="31"/>
      <c r="H773" s="31"/>
      <c r="I773" s="31"/>
      <c r="J773" s="31"/>
    </row>
    <row r="774" spans="1:10" ht="12.75" customHeight="1" x14ac:dyDescent="0.2">
      <c r="A774" s="31"/>
      <c r="B774" s="31"/>
      <c r="C774" s="31"/>
      <c r="D774" s="31"/>
      <c r="E774" s="31"/>
      <c r="F774" s="31"/>
      <c r="G774" s="31"/>
      <c r="H774" s="31"/>
      <c r="I774" s="31"/>
      <c r="J774" s="31"/>
    </row>
    <row r="775" spans="1:10" ht="12.75" customHeight="1" x14ac:dyDescent="0.2">
      <c r="A775" s="31"/>
      <c r="B775" s="31"/>
      <c r="C775" s="31"/>
      <c r="D775" s="31"/>
      <c r="E775" s="31"/>
      <c r="F775" s="31"/>
      <c r="G775" s="31"/>
      <c r="H775" s="31"/>
      <c r="I775" s="31"/>
      <c r="J775" s="31"/>
    </row>
    <row r="776" spans="1:10" ht="12.75" customHeight="1" x14ac:dyDescent="0.2">
      <c r="A776" s="31"/>
      <c r="B776" s="31"/>
      <c r="C776" s="31"/>
      <c r="D776" s="31"/>
      <c r="E776" s="31"/>
      <c r="F776" s="31"/>
      <c r="G776" s="31"/>
      <c r="H776" s="31"/>
      <c r="I776" s="31"/>
      <c r="J776" s="31"/>
    </row>
    <row r="777" spans="1:10" ht="12.75" customHeight="1" x14ac:dyDescent="0.2">
      <c r="A777" s="31"/>
      <c r="B777" s="31"/>
      <c r="C777" s="31"/>
      <c r="D777" s="31"/>
      <c r="E777" s="31"/>
      <c r="F777" s="31"/>
      <c r="G777" s="31"/>
      <c r="H777" s="31"/>
      <c r="I777" s="31"/>
      <c r="J777" s="31"/>
    </row>
    <row r="778" spans="1:10" ht="12.75" customHeight="1" x14ac:dyDescent="0.2">
      <c r="A778" s="31"/>
      <c r="B778" s="31"/>
      <c r="C778" s="31"/>
      <c r="D778" s="31"/>
      <c r="E778" s="31"/>
      <c r="F778" s="31"/>
      <c r="G778" s="31"/>
      <c r="H778" s="31"/>
      <c r="I778" s="31"/>
      <c r="J778" s="31"/>
    </row>
    <row r="779" spans="1:10" ht="12.75" customHeight="1" x14ac:dyDescent="0.2">
      <c r="A779" s="31"/>
      <c r="B779" s="31"/>
      <c r="C779" s="31"/>
      <c r="D779" s="31"/>
      <c r="E779" s="31"/>
      <c r="F779" s="31"/>
      <c r="G779" s="31"/>
      <c r="H779" s="31"/>
      <c r="I779" s="31"/>
      <c r="J779" s="31"/>
    </row>
    <row r="780" spans="1:10" ht="12.75" customHeight="1" x14ac:dyDescent="0.2">
      <c r="A780" s="31"/>
      <c r="B780" s="31"/>
      <c r="C780" s="31"/>
      <c r="D780" s="31"/>
      <c r="E780" s="31"/>
      <c r="F780" s="31"/>
      <c r="G780" s="31"/>
      <c r="H780" s="31"/>
      <c r="I780" s="31"/>
      <c r="J780" s="31"/>
    </row>
    <row r="781" spans="1:10" ht="12.75" customHeight="1" x14ac:dyDescent="0.2">
      <c r="A781" s="31"/>
      <c r="B781" s="31"/>
      <c r="C781" s="31"/>
      <c r="D781" s="31"/>
      <c r="E781" s="31"/>
      <c r="F781" s="31"/>
      <c r="G781" s="31"/>
      <c r="H781" s="31"/>
      <c r="I781" s="31"/>
      <c r="J781" s="31"/>
    </row>
    <row r="782" spans="1:10" ht="12.75" customHeight="1" x14ac:dyDescent="0.2">
      <c r="A782" s="31"/>
      <c r="B782" s="31"/>
      <c r="C782" s="31"/>
      <c r="D782" s="31"/>
      <c r="E782" s="31"/>
      <c r="F782" s="31"/>
      <c r="G782" s="31"/>
      <c r="H782" s="31"/>
      <c r="I782" s="31"/>
      <c r="J782" s="31"/>
    </row>
    <row r="783" spans="1:10" ht="12.75" customHeight="1" x14ac:dyDescent="0.2">
      <c r="A783" s="31"/>
      <c r="B783" s="31"/>
      <c r="C783" s="31"/>
      <c r="D783" s="31"/>
      <c r="E783" s="31"/>
      <c r="F783" s="31"/>
      <c r="G783" s="31"/>
      <c r="H783" s="31"/>
      <c r="I783" s="31"/>
      <c r="J783" s="31"/>
    </row>
    <row r="784" spans="1:10" ht="12.75" customHeight="1" x14ac:dyDescent="0.2">
      <c r="A784" s="31"/>
      <c r="B784" s="31"/>
      <c r="C784" s="31"/>
      <c r="D784" s="31"/>
      <c r="E784" s="31"/>
      <c r="F784" s="31"/>
      <c r="G784" s="31"/>
      <c r="H784" s="31"/>
      <c r="I784" s="31"/>
      <c r="J784" s="31"/>
    </row>
    <row r="785" spans="1:10" ht="12.75" customHeight="1" x14ac:dyDescent="0.2">
      <c r="A785" s="31"/>
      <c r="B785" s="31"/>
      <c r="C785" s="31"/>
      <c r="D785" s="31"/>
      <c r="E785" s="31"/>
      <c r="F785" s="31"/>
      <c r="G785" s="31"/>
      <c r="H785" s="31"/>
      <c r="I785" s="31"/>
      <c r="J785" s="31"/>
    </row>
    <row r="786" spans="1:10" ht="12.75" customHeight="1" x14ac:dyDescent="0.2">
      <c r="A786" s="31"/>
      <c r="B786" s="31"/>
      <c r="C786" s="31"/>
      <c r="D786" s="31"/>
      <c r="E786" s="31"/>
      <c r="F786" s="31"/>
      <c r="G786" s="31"/>
      <c r="H786" s="31"/>
      <c r="I786" s="31"/>
      <c r="J786" s="31"/>
    </row>
    <row r="787" spans="1:10" ht="12.75" customHeight="1" x14ac:dyDescent="0.2">
      <c r="A787" s="31"/>
      <c r="B787" s="31"/>
      <c r="C787" s="31"/>
      <c r="D787" s="31"/>
      <c r="E787" s="31"/>
      <c r="F787" s="31"/>
      <c r="G787" s="31"/>
      <c r="H787" s="31"/>
      <c r="I787" s="31"/>
      <c r="J787" s="31"/>
    </row>
    <row r="788" spans="1:10" ht="12.75" customHeight="1" x14ac:dyDescent="0.2">
      <c r="A788" s="31"/>
      <c r="B788" s="31"/>
      <c r="C788" s="31"/>
      <c r="D788" s="31"/>
      <c r="E788" s="31"/>
      <c r="F788" s="31"/>
      <c r="G788" s="31"/>
      <c r="H788" s="31"/>
      <c r="I788" s="31"/>
      <c r="J788" s="31"/>
    </row>
    <row r="789" spans="1:10" ht="12.75" customHeight="1" x14ac:dyDescent="0.2">
      <c r="A789" s="31"/>
      <c r="B789" s="31"/>
      <c r="C789" s="31"/>
      <c r="D789" s="31"/>
      <c r="E789" s="31"/>
      <c r="F789" s="31"/>
      <c r="G789" s="31"/>
      <c r="H789" s="31"/>
      <c r="I789" s="31"/>
      <c r="J789" s="31"/>
    </row>
    <row r="790" spans="1:10" ht="12.75" customHeight="1" x14ac:dyDescent="0.2">
      <c r="A790" s="31"/>
      <c r="B790" s="31"/>
      <c r="C790" s="31"/>
      <c r="D790" s="31"/>
      <c r="E790" s="31"/>
      <c r="F790" s="31"/>
      <c r="G790" s="31"/>
      <c r="H790" s="31"/>
      <c r="I790" s="31"/>
      <c r="J790" s="31"/>
    </row>
    <row r="791" spans="1:10" ht="12.75" customHeight="1" x14ac:dyDescent="0.2">
      <c r="A791" s="31"/>
      <c r="B791" s="31"/>
      <c r="C791" s="31"/>
      <c r="D791" s="31"/>
      <c r="E791" s="31"/>
      <c r="F791" s="31"/>
      <c r="G791" s="31"/>
      <c r="H791" s="31"/>
      <c r="I791" s="31"/>
      <c r="J791" s="31"/>
    </row>
    <row r="792" spans="1:10" ht="12.75" customHeight="1" x14ac:dyDescent="0.2">
      <c r="A792" s="31"/>
      <c r="B792" s="31"/>
      <c r="C792" s="31"/>
      <c r="D792" s="31"/>
      <c r="E792" s="31"/>
      <c r="F792" s="31"/>
      <c r="G792" s="31"/>
      <c r="H792" s="31"/>
      <c r="I792" s="31"/>
      <c r="J792" s="31"/>
    </row>
    <row r="793" spans="1:10" ht="12.75" customHeight="1" x14ac:dyDescent="0.2">
      <c r="A793" s="31"/>
      <c r="B793" s="31"/>
      <c r="C793" s="31"/>
      <c r="D793" s="31"/>
      <c r="E793" s="31"/>
      <c r="F793" s="31"/>
      <c r="G793" s="31"/>
      <c r="H793" s="31"/>
      <c r="I793" s="31"/>
      <c r="J793" s="31"/>
    </row>
    <row r="794" spans="1:10" ht="12.75" customHeight="1" x14ac:dyDescent="0.2">
      <c r="A794" s="31"/>
      <c r="B794" s="31"/>
      <c r="C794" s="31"/>
      <c r="D794" s="31"/>
      <c r="E794" s="31"/>
      <c r="F794" s="31"/>
      <c r="G794" s="31"/>
      <c r="H794" s="31"/>
      <c r="I794" s="31"/>
      <c r="J794" s="31"/>
    </row>
    <row r="795" spans="1:10" ht="12.75" customHeight="1" x14ac:dyDescent="0.2">
      <c r="A795" s="31"/>
      <c r="B795" s="31"/>
      <c r="C795" s="31"/>
      <c r="D795" s="31"/>
      <c r="E795" s="31"/>
      <c r="F795" s="31"/>
      <c r="G795" s="31"/>
      <c r="H795" s="31"/>
      <c r="I795" s="31"/>
      <c r="J795" s="31"/>
    </row>
    <row r="796" spans="1:10" ht="12.75" customHeight="1" x14ac:dyDescent="0.2">
      <c r="A796" s="31"/>
      <c r="B796" s="31"/>
      <c r="C796" s="31"/>
      <c r="D796" s="31"/>
      <c r="E796" s="31"/>
      <c r="F796" s="31"/>
      <c r="G796" s="31"/>
      <c r="H796" s="31"/>
      <c r="I796" s="31"/>
      <c r="J796" s="31"/>
    </row>
    <row r="797" spans="1:10" ht="12.75" customHeight="1" x14ac:dyDescent="0.2">
      <c r="A797" s="31"/>
      <c r="B797" s="31"/>
      <c r="C797" s="31"/>
      <c r="D797" s="31"/>
      <c r="E797" s="31"/>
      <c r="F797" s="31"/>
      <c r="G797" s="31"/>
      <c r="H797" s="31"/>
      <c r="I797" s="31"/>
      <c r="J797" s="31"/>
    </row>
    <row r="798" spans="1:10" ht="12.75" customHeight="1" x14ac:dyDescent="0.2">
      <c r="A798" s="31"/>
      <c r="B798" s="31"/>
      <c r="C798" s="31"/>
      <c r="D798" s="31"/>
      <c r="E798" s="31"/>
      <c r="F798" s="31"/>
      <c r="G798" s="31"/>
      <c r="H798" s="31"/>
      <c r="I798" s="31"/>
      <c r="J798" s="31"/>
    </row>
    <row r="799" spans="1:10" ht="12.75" customHeight="1" x14ac:dyDescent="0.2">
      <c r="A799" s="31"/>
      <c r="B799" s="31"/>
      <c r="C799" s="31"/>
      <c r="D799" s="31"/>
      <c r="E799" s="31"/>
      <c r="F799" s="31"/>
      <c r="G799" s="31"/>
      <c r="H799" s="31"/>
      <c r="I799" s="31"/>
      <c r="J799" s="31"/>
    </row>
    <row r="800" spans="1:10" ht="12.75" customHeight="1" x14ac:dyDescent="0.2">
      <c r="A800" s="31"/>
      <c r="B800" s="31"/>
      <c r="C800" s="31"/>
      <c r="D800" s="31"/>
      <c r="E800" s="31"/>
      <c r="F800" s="31"/>
      <c r="G800" s="31"/>
      <c r="H800" s="31"/>
      <c r="I800" s="31"/>
      <c r="J800" s="31"/>
    </row>
    <row r="801" spans="1:10" ht="12.75" customHeight="1" x14ac:dyDescent="0.2">
      <c r="A801" s="31"/>
      <c r="B801" s="31"/>
      <c r="C801" s="31"/>
      <c r="D801" s="31"/>
      <c r="E801" s="31"/>
      <c r="F801" s="31"/>
      <c r="G801" s="31"/>
      <c r="H801" s="31"/>
      <c r="I801" s="31"/>
      <c r="J801" s="31"/>
    </row>
    <row r="802" spans="1:10" ht="12.75" customHeight="1" x14ac:dyDescent="0.2">
      <c r="A802" s="31"/>
      <c r="B802" s="31"/>
      <c r="C802" s="31"/>
      <c r="D802" s="31"/>
      <c r="E802" s="31"/>
      <c r="F802" s="31"/>
      <c r="G802" s="31"/>
      <c r="H802" s="31"/>
      <c r="I802" s="31"/>
      <c r="J802" s="31"/>
    </row>
    <row r="803" spans="1:10" ht="12.75" customHeight="1" x14ac:dyDescent="0.2">
      <c r="A803" s="31"/>
      <c r="B803" s="31"/>
      <c r="C803" s="31"/>
      <c r="D803" s="31"/>
      <c r="E803" s="31"/>
      <c r="F803" s="31"/>
      <c r="G803" s="31"/>
      <c r="H803" s="31"/>
      <c r="I803" s="31"/>
      <c r="J803" s="31"/>
    </row>
    <row r="804" spans="1:10" ht="12.75" customHeight="1" x14ac:dyDescent="0.2">
      <c r="A804" s="31"/>
      <c r="B804" s="31"/>
      <c r="C804" s="31"/>
      <c r="D804" s="31"/>
      <c r="E804" s="31"/>
      <c r="F804" s="31"/>
      <c r="G804" s="31"/>
      <c r="H804" s="31"/>
      <c r="I804" s="31"/>
      <c r="J804" s="31"/>
    </row>
    <row r="805" spans="1:10" ht="12.75" customHeight="1" x14ac:dyDescent="0.2">
      <c r="A805" s="31"/>
      <c r="B805" s="31"/>
      <c r="C805" s="31"/>
      <c r="D805" s="31"/>
      <c r="E805" s="31"/>
      <c r="F805" s="31"/>
      <c r="G805" s="31"/>
      <c r="H805" s="31"/>
      <c r="I805" s="31"/>
      <c r="J805" s="31"/>
    </row>
    <row r="806" spans="1:10" ht="12.75" customHeight="1" x14ac:dyDescent="0.2">
      <c r="A806" s="31"/>
      <c r="B806" s="31"/>
      <c r="C806" s="31"/>
      <c r="D806" s="31"/>
      <c r="E806" s="31"/>
      <c r="F806" s="31"/>
      <c r="G806" s="31"/>
      <c r="H806" s="31"/>
      <c r="I806" s="31"/>
      <c r="J806" s="31"/>
    </row>
    <row r="807" spans="1:10" ht="12.75" customHeight="1" x14ac:dyDescent="0.2">
      <c r="A807" s="31"/>
      <c r="B807" s="31"/>
      <c r="C807" s="31"/>
      <c r="D807" s="31"/>
      <c r="E807" s="31"/>
      <c r="F807" s="31"/>
      <c r="G807" s="31"/>
      <c r="H807" s="31"/>
      <c r="I807" s="31"/>
      <c r="J807" s="31"/>
    </row>
    <row r="808" spans="1:10" ht="12.75" customHeight="1" x14ac:dyDescent="0.2">
      <c r="A808" s="31"/>
      <c r="B808" s="31"/>
      <c r="C808" s="31"/>
      <c r="D808" s="31"/>
      <c r="E808" s="31"/>
      <c r="F808" s="31"/>
      <c r="G808" s="31"/>
      <c r="H808" s="31"/>
      <c r="I808" s="31"/>
      <c r="J808" s="31"/>
    </row>
    <row r="809" spans="1:10" ht="12.75" customHeight="1" x14ac:dyDescent="0.2">
      <c r="A809" s="31"/>
      <c r="B809" s="31"/>
      <c r="C809" s="31"/>
      <c r="D809" s="31"/>
      <c r="E809" s="31"/>
      <c r="F809" s="31"/>
      <c r="G809" s="31"/>
      <c r="H809" s="31"/>
      <c r="I809" s="31"/>
      <c r="J809" s="31"/>
    </row>
    <row r="810" spans="1:10" ht="12.75" customHeight="1" x14ac:dyDescent="0.2">
      <c r="A810" s="31"/>
      <c r="B810" s="31"/>
      <c r="C810" s="31"/>
      <c r="D810" s="31"/>
      <c r="E810" s="31"/>
      <c r="F810" s="31"/>
      <c r="G810" s="31"/>
      <c r="H810" s="31"/>
      <c r="I810" s="31"/>
      <c r="J810" s="31"/>
    </row>
    <row r="811" spans="1:10" ht="12.75" customHeight="1" x14ac:dyDescent="0.2">
      <c r="A811" s="31"/>
      <c r="B811" s="31"/>
      <c r="C811" s="31"/>
      <c r="D811" s="31"/>
      <c r="E811" s="31"/>
      <c r="F811" s="31"/>
      <c r="G811" s="31"/>
      <c r="H811" s="31"/>
      <c r="I811" s="31"/>
      <c r="J811" s="31"/>
    </row>
    <row r="812" spans="1:10" ht="12.75" customHeight="1" x14ac:dyDescent="0.2">
      <c r="A812" s="31"/>
      <c r="B812" s="31"/>
      <c r="C812" s="31"/>
      <c r="D812" s="31"/>
      <c r="E812" s="31"/>
      <c r="F812" s="31"/>
      <c r="G812" s="31"/>
      <c r="H812" s="31"/>
      <c r="I812" s="31"/>
      <c r="J812" s="31"/>
    </row>
    <row r="813" spans="1:10" ht="12.75" customHeight="1" x14ac:dyDescent="0.2">
      <c r="A813" s="31"/>
      <c r="B813" s="31"/>
      <c r="C813" s="31"/>
      <c r="D813" s="31"/>
      <c r="E813" s="31"/>
      <c r="F813" s="31"/>
      <c r="G813" s="31"/>
      <c r="H813" s="31"/>
      <c r="I813" s="31"/>
      <c r="J813" s="31"/>
    </row>
    <row r="814" spans="1:10" ht="12.75" customHeight="1" x14ac:dyDescent="0.2">
      <c r="A814" s="31"/>
      <c r="B814" s="31"/>
      <c r="C814" s="31"/>
      <c r="D814" s="31"/>
      <c r="E814" s="31"/>
      <c r="F814" s="31"/>
      <c r="G814" s="31"/>
      <c r="H814" s="31"/>
      <c r="I814" s="31"/>
      <c r="J814" s="31"/>
    </row>
    <row r="815" spans="1:10" ht="12.75" customHeight="1" x14ac:dyDescent="0.2">
      <c r="A815" s="31"/>
      <c r="B815" s="31"/>
      <c r="C815" s="31"/>
      <c r="D815" s="31"/>
      <c r="E815" s="31"/>
      <c r="F815" s="31"/>
      <c r="G815" s="31"/>
      <c r="H815" s="31"/>
      <c r="I815" s="31"/>
      <c r="J815" s="31"/>
    </row>
    <row r="816" spans="1:10" ht="12.75" customHeight="1" x14ac:dyDescent="0.2">
      <c r="A816" s="31"/>
      <c r="B816" s="31"/>
      <c r="C816" s="31"/>
      <c r="D816" s="31"/>
      <c r="E816" s="31"/>
      <c r="F816" s="31"/>
      <c r="G816" s="31"/>
      <c r="H816" s="31"/>
      <c r="I816" s="31"/>
      <c r="J816" s="31"/>
    </row>
    <row r="817" spans="1:10" ht="12.75" customHeight="1" x14ac:dyDescent="0.2">
      <c r="A817" s="31"/>
      <c r="B817" s="31"/>
      <c r="C817" s="31"/>
      <c r="D817" s="31"/>
      <c r="E817" s="31"/>
      <c r="F817" s="31"/>
      <c r="G817" s="31"/>
      <c r="H817" s="31"/>
      <c r="I817" s="31"/>
      <c r="J817" s="31"/>
    </row>
    <row r="818" spans="1:10" ht="12.75" customHeight="1" x14ac:dyDescent="0.2">
      <c r="A818" s="31"/>
      <c r="B818" s="31"/>
      <c r="C818" s="31"/>
      <c r="D818" s="31"/>
      <c r="E818" s="31"/>
      <c r="F818" s="31"/>
      <c r="G818" s="31"/>
      <c r="H818" s="31"/>
      <c r="I818" s="31"/>
      <c r="J818" s="31"/>
    </row>
    <row r="819" spans="1:10" ht="12.75" customHeight="1" x14ac:dyDescent="0.2">
      <c r="A819" s="31"/>
      <c r="B819" s="31"/>
      <c r="C819" s="31"/>
      <c r="D819" s="31"/>
      <c r="E819" s="31"/>
      <c r="F819" s="31"/>
      <c r="G819" s="31"/>
      <c r="H819" s="31"/>
      <c r="I819" s="31"/>
      <c r="J819" s="31"/>
    </row>
    <row r="820" spans="1:10" ht="12.75" customHeight="1" x14ac:dyDescent="0.2">
      <c r="A820" s="31"/>
      <c r="B820" s="31"/>
      <c r="C820" s="31"/>
      <c r="D820" s="31"/>
      <c r="E820" s="31"/>
      <c r="F820" s="31"/>
      <c r="G820" s="31"/>
      <c r="H820" s="31"/>
      <c r="I820" s="31"/>
      <c r="J820" s="31"/>
    </row>
    <row r="821" spans="1:10" ht="12.75" customHeight="1" x14ac:dyDescent="0.2">
      <c r="A821" s="31"/>
      <c r="B821" s="31"/>
      <c r="C821" s="31"/>
      <c r="D821" s="31"/>
      <c r="E821" s="31"/>
      <c r="F821" s="31"/>
      <c r="G821" s="31"/>
      <c r="H821" s="31"/>
      <c r="I821" s="31"/>
      <c r="J821" s="31"/>
    </row>
    <row r="822" spans="1:10" ht="12.75" customHeight="1" x14ac:dyDescent="0.2">
      <c r="A822" s="31"/>
      <c r="B822" s="31"/>
      <c r="C822" s="31"/>
      <c r="D822" s="31"/>
      <c r="E822" s="31"/>
      <c r="F822" s="31"/>
      <c r="G822" s="31"/>
      <c r="H822" s="31"/>
      <c r="I822" s="31"/>
      <c r="J822" s="31"/>
    </row>
    <row r="823" spans="1:10" ht="12.75" customHeight="1" x14ac:dyDescent="0.2">
      <c r="A823" s="31"/>
      <c r="B823" s="31"/>
      <c r="C823" s="31"/>
      <c r="D823" s="31"/>
      <c r="E823" s="31"/>
      <c r="F823" s="31"/>
      <c r="G823" s="31"/>
      <c r="H823" s="31"/>
      <c r="I823" s="31"/>
      <c r="J823" s="31"/>
    </row>
    <row r="824" spans="1:10" ht="12.75" customHeight="1" x14ac:dyDescent="0.2">
      <c r="A824" s="31"/>
      <c r="B824" s="31"/>
      <c r="C824" s="31"/>
      <c r="D824" s="31"/>
      <c r="E824" s="31"/>
      <c r="F824" s="31"/>
      <c r="G824" s="31"/>
      <c r="H824" s="31"/>
      <c r="I824" s="31"/>
      <c r="J824" s="31"/>
    </row>
    <row r="825" spans="1:10" ht="12.75" customHeight="1" x14ac:dyDescent="0.2">
      <c r="A825" s="31"/>
      <c r="B825" s="31"/>
      <c r="C825" s="31"/>
      <c r="D825" s="31"/>
      <c r="E825" s="31"/>
      <c r="F825" s="31"/>
      <c r="G825" s="31"/>
      <c r="H825" s="31"/>
      <c r="I825" s="31"/>
      <c r="J825" s="31"/>
    </row>
    <row r="826" spans="1:10" ht="12.75" customHeight="1" x14ac:dyDescent="0.2">
      <c r="A826" s="31"/>
      <c r="B826" s="31"/>
      <c r="C826" s="31"/>
      <c r="D826" s="31"/>
      <c r="E826" s="31"/>
      <c r="F826" s="31"/>
      <c r="G826" s="31"/>
      <c r="H826" s="31"/>
      <c r="I826" s="31"/>
      <c r="J826" s="31"/>
    </row>
    <row r="827" spans="1:10" ht="12.75" customHeight="1" x14ac:dyDescent="0.2">
      <c r="A827" s="31"/>
      <c r="B827" s="31"/>
      <c r="C827" s="31"/>
      <c r="D827" s="31"/>
      <c r="E827" s="31"/>
      <c r="F827" s="31"/>
      <c r="G827" s="31"/>
      <c r="H827" s="31"/>
      <c r="I827" s="31"/>
      <c r="J827" s="31"/>
    </row>
    <row r="828" spans="1:10" ht="12.75" customHeight="1" x14ac:dyDescent="0.2">
      <c r="A828" s="31"/>
      <c r="B828" s="31"/>
      <c r="C828" s="31"/>
      <c r="D828" s="31"/>
      <c r="E828" s="31"/>
      <c r="F828" s="31"/>
      <c r="G828" s="31"/>
      <c r="H828" s="31"/>
      <c r="I828" s="31"/>
      <c r="J828" s="31"/>
    </row>
    <row r="829" spans="1:10" ht="12.75" customHeight="1" x14ac:dyDescent="0.2">
      <c r="A829" s="31"/>
      <c r="B829" s="31"/>
      <c r="C829" s="31"/>
      <c r="D829" s="31"/>
      <c r="E829" s="31"/>
      <c r="F829" s="31"/>
      <c r="G829" s="31"/>
      <c r="H829" s="31"/>
      <c r="I829" s="31"/>
      <c r="J829" s="31"/>
    </row>
    <row r="830" spans="1:10" ht="12.75" customHeight="1" x14ac:dyDescent="0.2">
      <c r="A830" s="31"/>
      <c r="B830" s="31"/>
      <c r="C830" s="31"/>
      <c r="D830" s="31"/>
      <c r="E830" s="31"/>
      <c r="F830" s="31"/>
      <c r="G830" s="31"/>
      <c r="H830" s="31"/>
      <c r="I830" s="31"/>
      <c r="J830" s="31"/>
    </row>
    <row r="831" spans="1:10" ht="12.75" customHeight="1" x14ac:dyDescent="0.2">
      <c r="A831" s="31"/>
      <c r="B831" s="31"/>
      <c r="C831" s="31"/>
      <c r="D831" s="31"/>
      <c r="E831" s="31"/>
      <c r="F831" s="31"/>
      <c r="G831" s="31"/>
      <c r="H831" s="31"/>
      <c r="I831" s="31"/>
      <c r="J831" s="31"/>
    </row>
    <row r="832" spans="1:10" ht="12.75" customHeight="1" x14ac:dyDescent="0.2">
      <c r="A832" s="31"/>
      <c r="B832" s="31"/>
      <c r="C832" s="31"/>
      <c r="D832" s="31"/>
      <c r="E832" s="31"/>
      <c r="F832" s="31"/>
      <c r="G832" s="31"/>
      <c r="H832" s="31"/>
      <c r="I832" s="31"/>
      <c r="J832" s="31"/>
    </row>
    <row r="833" spans="1:10" ht="12.75" customHeight="1" x14ac:dyDescent="0.2">
      <c r="A833" s="31"/>
      <c r="B833" s="31"/>
      <c r="C833" s="31"/>
      <c r="D833" s="31"/>
      <c r="E833" s="31"/>
      <c r="F833" s="31"/>
      <c r="G833" s="31"/>
      <c r="H833" s="31"/>
      <c r="I833" s="31"/>
      <c r="J833" s="31"/>
    </row>
    <row r="834" spans="1:10" ht="12.75" customHeight="1" x14ac:dyDescent="0.2">
      <c r="A834" s="31"/>
      <c r="B834" s="31"/>
      <c r="C834" s="31"/>
      <c r="D834" s="31"/>
      <c r="E834" s="31"/>
      <c r="F834" s="31"/>
      <c r="G834" s="31"/>
      <c r="H834" s="31"/>
      <c r="I834" s="31"/>
      <c r="J834" s="31"/>
    </row>
    <row r="835" spans="1:10" ht="12.75" customHeight="1" x14ac:dyDescent="0.2">
      <c r="A835" s="31"/>
      <c r="B835" s="31"/>
      <c r="C835" s="31"/>
      <c r="D835" s="31"/>
      <c r="E835" s="31"/>
      <c r="F835" s="31"/>
      <c r="G835" s="31"/>
      <c r="H835" s="31"/>
      <c r="I835" s="31"/>
      <c r="J835" s="31"/>
    </row>
    <row r="836" spans="1:10" ht="12.75" customHeight="1" x14ac:dyDescent="0.2">
      <c r="A836" s="31"/>
      <c r="B836" s="31"/>
      <c r="C836" s="31"/>
      <c r="D836" s="31"/>
      <c r="E836" s="31"/>
      <c r="F836" s="31"/>
      <c r="G836" s="31"/>
      <c r="H836" s="31"/>
      <c r="I836" s="31"/>
      <c r="J836" s="31"/>
    </row>
    <row r="837" spans="1:10" ht="12.75" customHeight="1" x14ac:dyDescent="0.2">
      <c r="A837" s="31"/>
      <c r="B837" s="31"/>
      <c r="C837" s="31"/>
      <c r="D837" s="31"/>
      <c r="E837" s="31"/>
      <c r="F837" s="31"/>
      <c r="G837" s="31"/>
      <c r="H837" s="31"/>
      <c r="I837" s="31"/>
      <c r="J837" s="31"/>
    </row>
    <row r="838" spans="1:10" ht="12.75" customHeight="1" x14ac:dyDescent="0.2">
      <c r="A838" s="31"/>
      <c r="B838" s="31"/>
      <c r="C838" s="31"/>
      <c r="D838" s="31"/>
      <c r="E838" s="31"/>
      <c r="F838" s="31"/>
      <c r="G838" s="31"/>
      <c r="H838" s="31"/>
      <c r="I838" s="31"/>
      <c r="J838" s="31"/>
    </row>
    <row r="839" spans="1:10" ht="12.75" customHeight="1" x14ac:dyDescent="0.2">
      <c r="A839" s="31"/>
      <c r="B839" s="31"/>
      <c r="C839" s="31"/>
      <c r="D839" s="31"/>
      <c r="E839" s="31"/>
      <c r="F839" s="31"/>
      <c r="G839" s="31"/>
      <c r="H839" s="31"/>
      <c r="I839" s="31"/>
      <c r="J839" s="31"/>
    </row>
    <row r="840" spans="1:10" ht="12.75" customHeight="1" x14ac:dyDescent="0.2">
      <c r="A840" s="31"/>
      <c r="B840" s="31"/>
      <c r="C840" s="31"/>
      <c r="D840" s="31"/>
      <c r="E840" s="31"/>
      <c r="F840" s="31"/>
      <c r="G840" s="31"/>
      <c r="H840" s="31"/>
      <c r="I840" s="31"/>
      <c r="J840" s="31"/>
    </row>
    <row r="841" spans="1:10" ht="12.75" customHeight="1" x14ac:dyDescent="0.2">
      <c r="A841" s="31"/>
      <c r="B841" s="31"/>
      <c r="C841" s="31"/>
      <c r="D841" s="31"/>
      <c r="E841" s="31"/>
      <c r="F841" s="31"/>
      <c r="G841" s="31"/>
      <c r="H841" s="31"/>
      <c r="I841" s="31"/>
      <c r="J841" s="31"/>
    </row>
    <row r="842" spans="1:10" ht="12.75" customHeight="1" x14ac:dyDescent="0.2">
      <c r="A842" s="31"/>
      <c r="B842" s="31"/>
      <c r="C842" s="31"/>
      <c r="D842" s="31"/>
      <c r="E842" s="31"/>
      <c r="F842" s="31"/>
      <c r="G842" s="31"/>
      <c r="H842" s="31"/>
      <c r="I842" s="31"/>
      <c r="J842" s="31"/>
    </row>
    <row r="843" spans="1:10" ht="12.75" customHeight="1" x14ac:dyDescent="0.2">
      <c r="A843" s="31"/>
      <c r="B843" s="31"/>
      <c r="C843" s="31"/>
      <c r="D843" s="31"/>
      <c r="E843" s="31"/>
      <c r="F843" s="31"/>
      <c r="G843" s="31"/>
      <c r="H843" s="31"/>
      <c r="I843" s="31"/>
      <c r="J843" s="31"/>
    </row>
    <row r="844" spans="1:10" ht="12.75" customHeight="1" x14ac:dyDescent="0.2">
      <c r="A844" s="31"/>
      <c r="B844" s="31"/>
      <c r="C844" s="31"/>
      <c r="D844" s="31"/>
      <c r="E844" s="31"/>
      <c r="F844" s="31"/>
      <c r="G844" s="31"/>
      <c r="H844" s="31"/>
      <c r="I844" s="31"/>
      <c r="J844" s="31"/>
    </row>
    <row r="845" spans="1:10" ht="12.75" customHeight="1" x14ac:dyDescent="0.2">
      <c r="A845" s="31"/>
      <c r="B845" s="31"/>
      <c r="C845" s="31"/>
      <c r="D845" s="31"/>
      <c r="E845" s="31"/>
      <c r="F845" s="31"/>
      <c r="G845" s="31"/>
      <c r="H845" s="31"/>
      <c r="I845" s="31"/>
      <c r="J845" s="31"/>
    </row>
    <row r="846" spans="1:10" ht="12.75" customHeight="1" x14ac:dyDescent="0.2">
      <c r="A846" s="31"/>
      <c r="B846" s="31"/>
      <c r="C846" s="31"/>
      <c r="D846" s="31"/>
      <c r="E846" s="31"/>
      <c r="F846" s="31"/>
      <c r="G846" s="31"/>
      <c r="H846" s="31"/>
      <c r="I846" s="31"/>
      <c r="J846" s="31"/>
    </row>
    <row r="847" spans="1:10" ht="12.75" customHeight="1" x14ac:dyDescent="0.2">
      <c r="A847" s="31"/>
      <c r="B847" s="31"/>
      <c r="C847" s="31"/>
      <c r="D847" s="31"/>
      <c r="E847" s="31"/>
      <c r="F847" s="31"/>
      <c r="G847" s="31"/>
      <c r="H847" s="31"/>
      <c r="I847" s="31"/>
      <c r="J847" s="31"/>
    </row>
    <row r="848" spans="1:10" ht="12.75" customHeight="1" x14ac:dyDescent="0.2">
      <c r="A848" s="31"/>
      <c r="B848" s="31"/>
      <c r="C848" s="31"/>
      <c r="D848" s="31"/>
      <c r="E848" s="31"/>
      <c r="F848" s="31"/>
      <c r="G848" s="31"/>
      <c r="H848" s="31"/>
      <c r="I848" s="31"/>
      <c r="J848" s="31"/>
    </row>
    <row r="849" spans="1:10" ht="12.75" customHeight="1" x14ac:dyDescent="0.2">
      <c r="A849" s="31"/>
      <c r="B849" s="31"/>
      <c r="C849" s="31"/>
      <c r="D849" s="31"/>
      <c r="E849" s="31"/>
      <c r="F849" s="31"/>
      <c r="G849" s="31"/>
      <c r="H849" s="31"/>
      <c r="I849" s="31"/>
      <c r="J849" s="31"/>
    </row>
    <row r="850" spans="1:10" ht="12.75" customHeight="1" x14ac:dyDescent="0.2">
      <c r="A850" s="31"/>
      <c r="B850" s="31"/>
      <c r="C850" s="31"/>
      <c r="D850" s="31"/>
      <c r="E850" s="31"/>
      <c r="F850" s="31"/>
      <c r="G850" s="31"/>
      <c r="H850" s="31"/>
      <c r="I850" s="31"/>
      <c r="J850" s="31"/>
    </row>
    <row r="851" spans="1:10" ht="12.75" customHeight="1" x14ac:dyDescent="0.2">
      <c r="A851" s="31"/>
      <c r="B851" s="31"/>
      <c r="C851" s="31"/>
      <c r="D851" s="31"/>
      <c r="E851" s="31"/>
      <c r="F851" s="31"/>
      <c r="G851" s="31"/>
      <c r="H851" s="31"/>
      <c r="I851" s="31"/>
      <c r="J851" s="31"/>
    </row>
    <row r="852" spans="1:10" ht="12.75" customHeight="1" x14ac:dyDescent="0.2">
      <c r="A852" s="31"/>
      <c r="B852" s="31"/>
      <c r="C852" s="31"/>
      <c r="D852" s="31"/>
      <c r="E852" s="31"/>
      <c r="F852" s="31"/>
      <c r="G852" s="31"/>
      <c r="H852" s="31"/>
      <c r="I852" s="31"/>
      <c r="J852" s="31"/>
    </row>
    <row r="853" spans="1:10" ht="12.75" customHeight="1" x14ac:dyDescent="0.2">
      <c r="A853" s="31"/>
      <c r="B853" s="31"/>
      <c r="C853" s="31"/>
      <c r="D853" s="31"/>
      <c r="E853" s="31"/>
      <c r="F853" s="31"/>
      <c r="G853" s="31"/>
      <c r="H853" s="31"/>
      <c r="I853" s="31"/>
      <c r="J853" s="31"/>
    </row>
    <row r="854" spans="1:10" ht="12.75" customHeight="1" x14ac:dyDescent="0.2">
      <c r="A854" s="31"/>
      <c r="B854" s="31"/>
      <c r="C854" s="31"/>
      <c r="D854" s="31"/>
      <c r="E854" s="31"/>
      <c r="F854" s="31"/>
      <c r="G854" s="31"/>
      <c r="H854" s="31"/>
      <c r="I854" s="31"/>
      <c r="J854" s="31"/>
    </row>
    <row r="855" spans="1:10" ht="12.75" customHeight="1" x14ac:dyDescent="0.2">
      <c r="A855" s="31"/>
      <c r="B855" s="31"/>
      <c r="C855" s="31"/>
      <c r="D855" s="31"/>
      <c r="E855" s="31"/>
      <c r="F855" s="31"/>
      <c r="G855" s="31"/>
      <c r="H855" s="31"/>
      <c r="I855" s="31"/>
      <c r="J855" s="31"/>
    </row>
    <row r="856" spans="1:10" ht="12.75" customHeight="1" x14ac:dyDescent="0.2">
      <c r="A856" s="31"/>
      <c r="B856" s="31"/>
      <c r="C856" s="31"/>
      <c r="D856" s="31"/>
      <c r="E856" s="31"/>
      <c r="F856" s="31"/>
      <c r="G856" s="31"/>
      <c r="H856" s="31"/>
      <c r="I856" s="31"/>
      <c r="J856" s="31"/>
    </row>
    <row r="857" spans="1:10" ht="12.75" customHeight="1" x14ac:dyDescent="0.2">
      <c r="A857" s="31"/>
      <c r="B857" s="31"/>
      <c r="C857" s="31"/>
      <c r="D857" s="31"/>
      <c r="E857" s="31"/>
      <c r="F857" s="31"/>
      <c r="G857" s="31"/>
      <c r="H857" s="31"/>
      <c r="I857" s="31"/>
      <c r="J857" s="31"/>
    </row>
    <row r="858" spans="1:10" ht="12.75" customHeight="1" x14ac:dyDescent="0.2">
      <c r="A858" s="31"/>
      <c r="B858" s="31"/>
      <c r="C858" s="31"/>
      <c r="D858" s="31"/>
      <c r="E858" s="31"/>
      <c r="F858" s="31"/>
      <c r="G858" s="31"/>
      <c r="H858" s="31"/>
      <c r="I858" s="31"/>
      <c r="J858" s="31"/>
    </row>
    <row r="859" spans="1:10" ht="12.75" customHeight="1" x14ac:dyDescent="0.2">
      <c r="A859" s="31"/>
      <c r="B859" s="31"/>
      <c r="C859" s="31"/>
      <c r="D859" s="31"/>
      <c r="E859" s="31"/>
      <c r="F859" s="31"/>
      <c r="G859" s="31"/>
      <c r="H859" s="31"/>
      <c r="I859" s="31"/>
      <c r="J859" s="31"/>
    </row>
    <row r="860" spans="1:10" ht="12.75" customHeight="1" x14ac:dyDescent="0.2">
      <c r="A860" s="31"/>
      <c r="B860" s="31"/>
      <c r="C860" s="31"/>
      <c r="D860" s="31"/>
      <c r="E860" s="31"/>
      <c r="F860" s="31"/>
      <c r="G860" s="31"/>
      <c r="H860" s="31"/>
      <c r="I860" s="31"/>
      <c r="J860" s="31"/>
    </row>
    <row r="861" spans="1:10" ht="12.75" customHeight="1" x14ac:dyDescent="0.2">
      <c r="A861" s="31"/>
      <c r="B861" s="31"/>
      <c r="C861" s="31"/>
      <c r="D861" s="31"/>
      <c r="E861" s="31"/>
      <c r="F861" s="31"/>
      <c r="G861" s="31"/>
      <c r="H861" s="31"/>
      <c r="I861" s="31"/>
      <c r="J861" s="31"/>
    </row>
    <row r="862" spans="1:10" ht="12.75" customHeight="1" x14ac:dyDescent="0.2">
      <c r="A862" s="31"/>
      <c r="B862" s="31"/>
      <c r="C862" s="31"/>
      <c r="D862" s="31"/>
      <c r="E862" s="31"/>
      <c r="F862" s="31"/>
      <c r="G862" s="31"/>
      <c r="H862" s="31"/>
      <c r="I862" s="31"/>
      <c r="J862" s="31"/>
    </row>
    <row r="863" spans="1:10" ht="12.75" customHeight="1" x14ac:dyDescent="0.2">
      <c r="A863" s="31"/>
      <c r="B863" s="31"/>
      <c r="C863" s="31"/>
      <c r="D863" s="31"/>
      <c r="E863" s="31"/>
      <c r="F863" s="31"/>
      <c r="G863" s="31"/>
      <c r="H863" s="31"/>
      <c r="I863" s="31"/>
      <c r="J863" s="31"/>
    </row>
    <row r="864" spans="1:10" ht="12.75" customHeight="1" x14ac:dyDescent="0.2">
      <c r="A864" s="31"/>
      <c r="B864" s="31"/>
      <c r="C864" s="31"/>
      <c r="D864" s="31"/>
      <c r="E864" s="31"/>
      <c r="F864" s="31"/>
      <c r="G864" s="31"/>
      <c r="H864" s="31"/>
      <c r="I864" s="31"/>
      <c r="J864" s="31"/>
    </row>
    <row r="865" spans="1:10" ht="12.75" customHeight="1" x14ac:dyDescent="0.2">
      <c r="A865" s="31"/>
      <c r="B865" s="31"/>
      <c r="C865" s="31"/>
      <c r="D865" s="31"/>
      <c r="E865" s="31"/>
      <c r="F865" s="31"/>
      <c r="G865" s="31"/>
      <c r="H865" s="31"/>
      <c r="I865" s="31"/>
      <c r="J865" s="31"/>
    </row>
    <row r="866" spans="1:10" ht="12.75" customHeight="1" x14ac:dyDescent="0.2">
      <c r="A866" s="31"/>
      <c r="B866" s="31"/>
      <c r="C866" s="31"/>
      <c r="D866" s="31"/>
      <c r="E866" s="31"/>
      <c r="F866" s="31"/>
      <c r="G866" s="31"/>
      <c r="H866" s="31"/>
      <c r="I866" s="31"/>
      <c r="J866" s="31"/>
    </row>
    <row r="867" spans="1:10" ht="12.75" customHeight="1" x14ac:dyDescent="0.2">
      <c r="A867" s="31"/>
      <c r="B867" s="31"/>
      <c r="C867" s="31"/>
      <c r="D867" s="31"/>
      <c r="E867" s="31"/>
      <c r="F867" s="31"/>
      <c r="G867" s="31"/>
      <c r="H867" s="31"/>
      <c r="I867" s="31"/>
      <c r="J867" s="31"/>
    </row>
    <row r="868" spans="1:10" ht="12.75" customHeight="1" x14ac:dyDescent="0.2">
      <c r="A868" s="31"/>
      <c r="B868" s="31"/>
      <c r="C868" s="31"/>
      <c r="D868" s="31"/>
      <c r="E868" s="31"/>
      <c r="F868" s="31"/>
      <c r="G868" s="31"/>
      <c r="H868" s="31"/>
      <c r="I868" s="31"/>
      <c r="J868" s="31"/>
    </row>
    <row r="869" spans="1:10" ht="12.75" customHeight="1" x14ac:dyDescent="0.2">
      <c r="A869" s="31"/>
      <c r="B869" s="31"/>
      <c r="C869" s="31"/>
      <c r="D869" s="31"/>
      <c r="E869" s="31"/>
      <c r="F869" s="31"/>
      <c r="G869" s="31"/>
      <c r="H869" s="31"/>
      <c r="I869" s="31"/>
      <c r="J869" s="31"/>
    </row>
    <row r="870" spans="1:10" ht="12.75" customHeight="1" x14ac:dyDescent="0.2">
      <c r="A870" s="31"/>
      <c r="B870" s="31"/>
      <c r="C870" s="31"/>
      <c r="D870" s="31"/>
      <c r="E870" s="31"/>
      <c r="F870" s="31"/>
      <c r="G870" s="31"/>
      <c r="H870" s="31"/>
      <c r="I870" s="31"/>
      <c r="J870" s="31"/>
    </row>
    <row r="871" spans="1:10" ht="12.75" customHeight="1" x14ac:dyDescent="0.2">
      <c r="A871" s="31"/>
      <c r="B871" s="31"/>
      <c r="C871" s="31"/>
      <c r="D871" s="31"/>
      <c r="E871" s="31"/>
      <c r="F871" s="31"/>
      <c r="G871" s="31"/>
      <c r="H871" s="31"/>
      <c r="I871" s="31"/>
      <c r="J871" s="31"/>
    </row>
    <row r="872" spans="1:10" ht="12.75" customHeight="1" x14ac:dyDescent="0.2">
      <c r="A872" s="31"/>
      <c r="B872" s="31"/>
      <c r="C872" s="31"/>
      <c r="D872" s="31"/>
      <c r="E872" s="31"/>
      <c r="F872" s="31"/>
      <c r="G872" s="31"/>
      <c r="H872" s="31"/>
      <c r="I872" s="31"/>
      <c r="J872" s="31"/>
    </row>
    <row r="873" spans="1:10" ht="12.75" customHeight="1" x14ac:dyDescent="0.2">
      <c r="A873" s="31"/>
      <c r="B873" s="31"/>
      <c r="C873" s="31"/>
      <c r="D873" s="31"/>
      <c r="E873" s="31"/>
      <c r="F873" s="31"/>
      <c r="G873" s="31"/>
      <c r="H873" s="31"/>
      <c r="I873" s="31"/>
      <c r="J873" s="31"/>
    </row>
    <row r="874" spans="1:10" ht="12.75" customHeight="1" x14ac:dyDescent="0.2">
      <c r="A874" s="31"/>
      <c r="B874" s="31"/>
      <c r="C874" s="31"/>
      <c r="D874" s="31"/>
      <c r="E874" s="31"/>
      <c r="F874" s="31"/>
      <c r="G874" s="31"/>
      <c r="H874" s="31"/>
      <c r="I874" s="31"/>
      <c r="J874" s="31"/>
    </row>
    <row r="875" spans="1:10" ht="12.75" customHeight="1" x14ac:dyDescent="0.2">
      <c r="A875" s="31"/>
      <c r="B875" s="31"/>
      <c r="C875" s="31"/>
      <c r="D875" s="31"/>
      <c r="E875" s="31"/>
      <c r="F875" s="31"/>
      <c r="G875" s="31"/>
      <c r="H875" s="31"/>
      <c r="I875" s="31"/>
      <c r="J875" s="31"/>
    </row>
    <row r="876" spans="1:10" ht="12.75" customHeight="1" x14ac:dyDescent="0.2">
      <c r="A876" s="31"/>
      <c r="B876" s="31"/>
      <c r="C876" s="31"/>
      <c r="D876" s="31"/>
      <c r="E876" s="31"/>
      <c r="F876" s="31"/>
      <c r="G876" s="31"/>
      <c r="H876" s="31"/>
      <c r="I876" s="31"/>
      <c r="J876" s="31"/>
    </row>
    <row r="877" spans="1:10" ht="12.75" customHeight="1" x14ac:dyDescent="0.2">
      <c r="A877" s="31"/>
      <c r="B877" s="31"/>
      <c r="C877" s="31"/>
      <c r="D877" s="31"/>
      <c r="E877" s="31"/>
      <c r="F877" s="31"/>
      <c r="G877" s="31"/>
      <c r="H877" s="31"/>
      <c r="I877" s="31"/>
      <c r="J877" s="31"/>
    </row>
    <row r="878" spans="1:10" ht="12.75" customHeight="1" x14ac:dyDescent="0.2">
      <c r="A878" s="31"/>
      <c r="B878" s="31"/>
      <c r="C878" s="31"/>
      <c r="D878" s="31"/>
      <c r="E878" s="31"/>
      <c r="F878" s="31"/>
      <c r="G878" s="31"/>
      <c r="H878" s="31"/>
      <c r="I878" s="31"/>
      <c r="J878" s="31"/>
    </row>
    <row r="879" spans="1:10" ht="12.75" customHeight="1" x14ac:dyDescent="0.2">
      <c r="A879" s="31"/>
      <c r="B879" s="31"/>
      <c r="C879" s="31"/>
      <c r="D879" s="31"/>
      <c r="E879" s="31"/>
      <c r="F879" s="31"/>
      <c r="G879" s="31"/>
      <c r="H879" s="31"/>
      <c r="I879" s="31"/>
      <c r="J879" s="31"/>
    </row>
    <row r="880" spans="1:10" ht="12.75" customHeight="1" x14ac:dyDescent="0.2">
      <c r="A880" s="31"/>
      <c r="B880" s="31"/>
      <c r="C880" s="31"/>
      <c r="D880" s="31"/>
      <c r="E880" s="31"/>
      <c r="F880" s="31"/>
      <c r="G880" s="31"/>
      <c r="H880" s="31"/>
      <c r="I880" s="31"/>
      <c r="J880" s="31"/>
    </row>
    <row r="881" spans="1:10" ht="12.75" customHeight="1" x14ac:dyDescent="0.2">
      <c r="A881" s="31"/>
      <c r="B881" s="31"/>
      <c r="C881" s="31"/>
      <c r="D881" s="31"/>
      <c r="E881" s="31"/>
      <c r="F881" s="31"/>
      <c r="G881" s="31"/>
      <c r="H881" s="31"/>
      <c r="I881" s="31"/>
      <c r="J881" s="31"/>
    </row>
    <row r="882" spans="1:10" ht="12.75" customHeight="1" x14ac:dyDescent="0.2">
      <c r="A882" s="31"/>
      <c r="B882" s="31"/>
      <c r="C882" s="31"/>
      <c r="D882" s="31"/>
      <c r="E882" s="31"/>
      <c r="F882" s="31"/>
      <c r="G882" s="31"/>
      <c r="H882" s="31"/>
      <c r="I882" s="31"/>
      <c r="J882" s="31"/>
    </row>
    <row r="883" spans="1:10" ht="12.75" customHeight="1" x14ac:dyDescent="0.2">
      <c r="A883" s="31"/>
      <c r="B883" s="31"/>
      <c r="C883" s="31"/>
      <c r="D883" s="31"/>
      <c r="E883" s="31"/>
      <c r="F883" s="31"/>
      <c r="G883" s="31"/>
      <c r="H883" s="31"/>
      <c r="I883" s="31"/>
      <c r="J883" s="31"/>
    </row>
    <row r="884" spans="1:10" ht="12.75" customHeight="1" x14ac:dyDescent="0.2">
      <c r="A884" s="31"/>
      <c r="B884" s="31"/>
      <c r="C884" s="31"/>
      <c r="D884" s="31"/>
      <c r="E884" s="31"/>
      <c r="F884" s="31"/>
      <c r="G884" s="31"/>
      <c r="H884" s="31"/>
      <c r="I884" s="31"/>
      <c r="J884" s="31"/>
    </row>
    <row r="885" spans="1:10" ht="12.75" customHeight="1" x14ac:dyDescent="0.2">
      <c r="A885" s="31"/>
      <c r="B885" s="31"/>
      <c r="C885" s="31"/>
      <c r="D885" s="31"/>
      <c r="E885" s="31"/>
      <c r="F885" s="31"/>
      <c r="G885" s="31"/>
      <c r="H885" s="31"/>
      <c r="I885" s="31"/>
      <c r="J885" s="31"/>
    </row>
    <row r="886" spans="1:10" ht="12.75" customHeight="1" x14ac:dyDescent="0.2">
      <c r="A886" s="31"/>
      <c r="B886" s="31"/>
      <c r="C886" s="31"/>
      <c r="D886" s="31"/>
      <c r="E886" s="31"/>
      <c r="F886" s="31"/>
      <c r="G886" s="31"/>
      <c r="H886" s="31"/>
      <c r="I886" s="31"/>
      <c r="J886" s="31"/>
    </row>
    <row r="887" spans="1:10" ht="12.75" customHeight="1" x14ac:dyDescent="0.2">
      <c r="A887" s="31"/>
      <c r="B887" s="31"/>
      <c r="C887" s="31"/>
      <c r="D887" s="31"/>
      <c r="E887" s="31"/>
      <c r="F887" s="31"/>
      <c r="G887" s="31"/>
      <c r="H887" s="31"/>
      <c r="I887" s="31"/>
      <c r="J887" s="31"/>
    </row>
    <row r="888" spans="1:10" ht="12.75" customHeight="1" x14ac:dyDescent="0.2">
      <c r="A888" s="31"/>
      <c r="B888" s="31"/>
      <c r="C888" s="31"/>
      <c r="D888" s="31"/>
      <c r="E888" s="31"/>
      <c r="F888" s="31"/>
      <c r="G888" s="31"/>
      <c r="H888" s="31"/>
      <c r="I888" s="31"/>
      <c r="J888" s="31"/>
    </row>
    <row r="889" spans="1:10" ht="12.75" customHeight="1" x14ac:dyDescent="0.2">
      <c r="A889" s="31"/>
      <c r="B889" s="31"/>
      <c r="C889" s="31"/>
      <c r="D889" s="31"/>
      <c r="E889" s="31"/>
      <c r="F889" s="31"/>
      <c r="G889" s="31"/>
      <c r="H889" s="31"/>
      <c r="I889" s="31"/>
      <c r="J889" s="31"/>
    </row>
    <row r="890" spans="1:10" ht="12.75" customHeight="1" x14ac:dyDescent="0.2">
      <c r="A890" s="31"/>
      <c r="B890" s="31"/>
      <c r="C890" s="31"/>
      <c r="D890" s="31"/>
      <c r="E890" s="31"/>
      <c r="F890" s="31"/>
      <c r="G890" s="31"/>
      <c r="H890" s="31"/>
      <c r="I890" s="31"/>
      <c r="J890" s="31"/>
    </row>
    <row r="891" spans="1:10" ht="12.75" customHeight="1" x14ac:dyDescent="0.2">
      <c r="A891" s="31"/>
      <c r="B891" s="31"/>
      <c r="C891" s="31"/>
      <c r="D891" s="31"/>
      <c r="E891" s="31"/>
      <c r="F891" s="31"/>
      <c r="G891" s="31"/>
      <c r="H891" s="31"/>
      <c r="I891" s="31"/>
      <c r="J891" s="31"/>
    </row>
    <row r="892" spans="1:10" ht="12.75" customHeight="1" x14ac:dyDescent="0.2">
      <c r="A892" s="31"/>
      <c r="B892" s="31"/>
      <c r="C892" s="31"/>
      <c r="D892" s="31"/>
      <c r="E892" s="31"/>
      <c r="F892" s="31"/>
      <c r="G892" s="31"/>
      <c r="H892" s="31"/>
      <c r="I892" s="31"/>
      <c r="J892" s="31"/>
    </row>
    <row r="893" spans="1:10" ht="12.75" customHeight="1" x14ac:dyDescent="0.2">
      <c r="A893" s="31"/>
      <c r="B893" s="31"/>
      <c r="C893" s="31"/>
      <c r="D893" s="31"/>
      <c r="E893" s="31"/>
      <c r="F893" s="31"/>
      <c r="G893" s="31"/>
      <c r="H893" s="31"/>
      <c r="I893" s="31"/>
      <c r="J893" s="31"/>
    </row>
    <row r="894" spans="1:10" ht="12.75" customHeight="1" x14ac:dyDescent="0.2">
      <c r="A894" s="31"/>
      <c r="B894" s="31"/>
      <c r="C894" s="31"/>
      <c r="D894" s="31"/>
      <c r="E894" s="31"/>
      <c r="F894" s="31"/>
      <c r="G894" s="31"/>
      <c r="H894" s="31"/>
      <c r="I894" s="31"/>
      <c r="J894" s="31"/>
    </row>
    <row r="895" spans="1:10" ht="12.75" customHeight="1" x14ac:dyDescent="0.2">
      <c r="A895" s="31"/>
      <c r="B895" s="31"/>
      <c r="C895" s="31"/>
      <c r="D895" s="31"/>
      <c r="E895" s="31"/>
      <c r="F895" s="31"/>
      <c r="G895" s="31"/>
      <c r="H895" s="31"/>
      <c r="I895" s="31"/>
      <c r="J895" s="31"/>
    </row>
    <row r="896" spans="1:10" ht="12.75" customHeight="1" x14ac:dyDescent="0.2">
      <c r="A896" s="31"/>
      <c r="B896" s="31"/>
      <c r="C896" s="31"/>
      <c r="D896" s="31"/>
      <c r="E896" s="31"/>
      <c r="F896" s="31"/>
      <c r="G896" s="31"/>
      <c r="H896" s="31"/>
      <c r="I896" s="31"/>
      <c r="J896" s="31"/>
    </row>
    <row r="897" spans="1:10" ht="12.75" customHeight="1" x14ac:dyDescent="0.2">
      <c r="A897" s="31"/>
      <c r="B897" s="31"/>
      <c r="C897" s="31"/>
      <c r="D897" s="31"/>
      <c r="E897" s="31"/>
      <c r="F897" s="31"/>
      <c r="G897" s="31"/>
      <c r="H897" s="31"/>
      <c r="I897" s="31"/>
      <c r="J897" s="31"/>
    </row>
    <row r="898" spans="1:10" ht="12.75" customHeight="1" x14ac:dyDescent="0.2">
      <c r="A898" s="31"/>
      <c r="B898" s="31"/>
      <c r="C898" s="31"/>
      <c r="D898" s="31"/>
      <c r="E898" s="31"/>
      <c r="F898" s="31"/>
      <c r="G898" s="31"/>
      <c r="H898" s="31"/>
      <c r="I898" s="31"/>
      <c r="J898" s="31"/>
    </row>
    <row r="899" spans="1:10" ht="12.75" customHeight="1" x14ac:dyDescent="0.2">
      <c r="A899" s="31"/>
      <c r="B899" s="31"/>
      <c r="C899" s="31"/>
      <c r="D899" s="31"/>
      <c r="E899" s="31"/>
      <c r="F899" s="31"/>
      <c r="G899" s="31"/>
      <c r="H899" s="31"/>
      <c r="I899" s="31"/>
      <c r="J899" s="31"/>
    </row>
    <row r="900" spans="1:10" ht="12.75" customHeight="1" x14ac:dyDescent="0.2">
      <c r="A900" s="31"/>
      <c r="B900" s="31"/>
      <c r="C900" s="31"/>
      <c r="D900" s="31"/>
      <c r="E900" s="31"/>
      <c r="F900" s="31"/>
      <c r="G900" s="31"/>
      <c r="H900" s="31"/>
      <c r="I900" s="31"/>
      <c r="J900" s="31"/>
    </row>
    <row r="901" spans="1:10" ht="12.75" customHeight="1" x14ac:dyDescent="0.2">
      <c r="A901" s="31"/>
      <c r="B901" s="31"/>
      <c r="C901" s="31"/>
      <c r="D901" s="31"/>
      <c r="E901" s="31"/>
      <c r="F901" s="31"/>
      <c r="G901" s="31"/>
      <c r="H901" s="31"/>
      <c r="I901" s="31"/>
      <c r="J901" s="31"/>
    </row>
    <row r="902" spans="1:10" ht="12.75" customHeight="1" x14ac:dyDescent="0.2">
      <c r="A902" s="31"/>
      <c r="B902" s="31"/>
      <c r="C902" s="31"/>
      <c r="D902" s="31"/>
      <c r="E902" s="31"/>
      <c r="F902" s="31"/>
      <c r="G902" s="31"/>
      <c r="H902" s="31"/>
      <c r="I902" s="31"/>
      <c r="J902" s="31"/>
    </row>
    <row r="903" spans="1:10" ht="12.75" customHeight="1" x14ac:dyDescent="0.2">
      <c r="A903" s="31"/>
      <c r="B903" s="31"/>
      <c r="C903" s="31"/>
      <c r="D903" s="31"/>
      <c r="E903" s="31"/>
      <c r="F903" s="31"/>
      <c r="G903" s="31"/>
      <c r="H903" s="31"/>
      <c r="I903" s="31"/>
      <c r="J903" s="31"/>
    </row>
    <row r="904" spans="1:10" ht="12.75" customHeight="1" x14ac:dyDescent="0.2">
      <c r="A904" s="31"/>
      <c r="B904" s="31"/>
      <c r="C904" s="31"/>
      <c r="D904" s="31"/>
      <c r="E904" s="31"/>
      <c r="F904" s="31"/>
      <c r="G904" s="31"/>
      <c r="H904" s="31"/>
      <c r="I904" s="31"/>
      <c r="J904" s="31"/>
    </row>
    <row r="905" spans="1:10" ht="12.75" customHeight="1" x14ac:dyDescent="0.2">
      <c r="A905" s="31"/>
      <c r="B905" s="31"/>
      <c r="C905" s="31"/>
      <c r="D905" s="31"/>
      <c r="E905" s="31"/>
      <c r="F905" s="31"/>
      <c r="G905" s="31"/>
      <c r="H905" s="31"/>
      <c r="I905" s="31"/>
      <c r="J905" s="31"/>
    </row>
    <row r="906" spans="1:10" ht="12.75" customHeight="1" x14ac:dyDescent="0.2">
      <c r="A906" s="31"/>
      <c r="B906" s="31"/>
      <c r="C906" s="31"/>
      <c r="D906" s="31"/>
      <c r="E906" s="31"/>
      <c r="F906" s="31"/>
      <c r="G906" s="31"/>
      <c r="H906" s="31"/>
      <c r="I906" s="31"/>
      <c r="J906" s="31"/>
    </row>
    <row r="907" spans="1:10" ht="12.75" customHeight="1" x14ac:dyDescent="0.2">
      <c r="A907" s="31"/>
      <c r="B907" s="31"/>
      <c r="C907" s="31"/>
      <c r="D907" s="31"/>
      <c r="E907" s="31"/>
      <c r="F907" s="31"/>
      <c r="G907" s="31"/>
      <c r="H907" s="31"/>
      <c r="I907" s="31"/>
      <c r="J907" s="31"/>
    </row>
    <row r="908" spans="1:10" ht="12.75" customHeight="1" x14ac:dyDescent="0.2">
      <c r="A908" s="31"/>
      <c r="B908" s="31"/>
      <c r="C908" s="31"/>
      <c r="D908" s="31"/>
      <c r="E908" s="31"/>
      <c r="F908" s="31"/>
      <c r="G908" s="31"/>
      <c r="H908" s="31"/>
      <c r="I908" s="31"/>
      <c r="J908" s="31"/>
    </row>
    <row r="909" spans="1:10" ht="12.75" customHeight="1" x14ac:dyDescent="0.2">
      <c r="A909" s="31"/>
      <c r="B909" s="31"/>
      <c r="C909" s="31"/>
      <c r="D909" s="31"/>
      <c r="E909" s="31"/>
      <c r="F909" s="31"/>
      <c r="G909" s="31"/>
      <c r="H909" s="31"/>
      <c r="I909" s="31"/>
      <c r="J909" s="31"/>
    </row>
    <row r="910" spans="1:10" ht="12.75" customHeight="1" x14ac:dyDescent="0.2">
      <c r="A910" s="31"/>
      <c r="B910" s="31"/>
      <c r="C910" s="31"/>
      <c r="D910" s="31"/>
      <c r="E910" s="31"/>
      <c r="F910" s="31"/>
      <c r="G910" s="31"/>
      <c r="H910" s="31"/>
      <c r="I910" s="31"/>
      <c r="J910" s="31"/>
    </row>
    <row r="911" spans="1:10" ht="12.75" customHeight="1" x14ac:dyDescent="0.2">
      <c r="A911" s="31"/>
      <c r="B911" s="31"/>
      <c r="C911" s="31"/>
      <c r="D911" s="31"/>
      <c r="E911" s="31"/>
      <c r="F911" s="31"/>
      <c r="G911" s="31"/>
      <c r="H911" s="31"/>
      <c r="I911" s="31"/>
      <c r="J911" s="31"/>
    </row>
    <row r="912" spans="1:10" ht="12.75" customHeight="1" x14ac:dyDescent="0.2">
      <c r="A912" s="31"/>
      <c r="B912" s="31"/>
      <c r="C912" s="31"/>
      <c r="D912" s="31"/>
      <c r="E912" s="31"/>
      <c r="F912" s="31"/>
      <c r="G912" s="31"/>
      <c r="H912" s="31"/>
      <c r="I912" s="31"/>
      <c r="J912" s="31"/>
    </row>
    <row r="913" spans="1:10" ht="12.75" customHeight="1" x14ac:dyDescent="0.2">
      <c r="A913" s="31"/>
      <c r="B913" s="31"/>
      <c r="C913" s="31"/>
      <c r="D913" s="31"/>
      <c r="E913" s="31"/>
      <c r="F913" s="31"/>
      <c r="G913" s="31"/>
      <c r="H913" s="31"/>
      <c r="I913" s="31"/>
      <c r="J913" s="31"/>
    </row>
    <row r="914" spans="1:10" ht="12.75" customHeight="1" x14ac:dyDescent="0.2">
      <c r="A914" s="31"/>
      <c r="B914" s="31"/>
      <c r="C914" s="31"/>
      <c r="D914" s="31"/>
      <c r="E914" s="31"/>
      <c r="F914" s="31"/>
      <c r="G914" s="31"/>
      <c r="H914" s="31"/>
      <c r="I914" s="31"/>
      <c r="J914" s="31"/>
    </row>
    <row r="915" spans="1:10" ht="12.75" customHeight="1" x14ac:dyDescent="0.2">
      <c r="A915" s="31"/>
      <c r="B915" s="31"/>
      <c r="C915" s="31"/>
      <c r="D915" s="31"/>
      <c r="E915" s="31"/>
      <c r="F915" s="31"/>
      <c r="G915" s="31"/>
      <c r="H915" s="31"/>
      <c r="I915" s="31"/>
      <c r="J915" s="31"/>
    </row>
    <row r="916" spans="1:10" ht="12.75" customHeight="1" x14ac:dyDescent="0.2">
      <c r="A916" s="31"/>
      <c r="B916" s="31"/>
      <c r="C916" s="31"/>
      <c r="D916" s="31"/>
      <c r="E916" s="31"/>
      <c r="F916" s="31"/>
      <c r="G916" s="31"/>
      <c r="H916" s="31"/>
      <c r="I916" s="31"/>
      <c r="J916" s="31"/>
    </row>
    <row r="917" spans="1:10" ht="12.75" customHeight="1" x14ac:dyDescent="0.2">
      <c r="A917" s="31"/>
      <c r="B917" s="31"/>
      <c r="C917" s="31"/>
      <c r="D917" s="31"/>
      <c r="E917" s="31"/>
      <c r="F917" s="31"/>
      <c r="G917" s="31"/>
      <c r="H917" s="31"/>
      <c r="I917" s="31"/>
      <c r="J917" s="31"/>
    </row>
    <row r="918" spans="1:10" ht="12.75" customHeight="1" x14ac:dyDescent="0.2">
      <c r="A918" s="31"/>
      <c r="B918" s="31"/>
      <c r="C918" s="31"/>
      <c r="D918" s="31"/>
      <c r="E918" s="31"/>
      <c r="F918" s="31"/>
      <c r="G918" s="31"/>
      <c r="H918" s="31"/>
      <c r="I918" s="31"/>
      <c r="J918" s="31"/>
    </row>
    <row r="919" spans="1:10" ht="12.75" customHeight="1" x14ac:dyDescent="0.2">
      <c r="A919" s="31"/>
      <c r="B919" s="31"/>
      <c r="C919" s="31"/>
      <c r="D919" s="31"/>
      <c r="E919" s="31"/>
      <c r="F919" s="31"/>
      <c r="G919" s="31"/>
      <c r="H919" s="31"/>
      <c r="I919" s="31"/>
      <c r="J919" s="31"/>
    </row>
    <row r="920" spans="1:10" ht="12.75" customHeight="1" x14ac:dyDescent="0.2">
      <c r="A920" s="31"/>
      <c r="B920" s="31"/>
      <c r="C920" s="31"/>
      <c r="D920" s="31"/>
      <c r="E920" s="31"/>
      <c r="F920" s="31"/>
      <c r="G920" s="31"/>
      <c r="H920" s="31"/>
      <c r="I920" s="31"/>
      <c r="J920" s="31"/>
    </row>
    <row r="921" spans="1:10" ht="12.75" customHeight="1" x14ac:dyDescent="0.2">
      <c r="A921" s="31"/>
      <c r="B921" s="31"/>
      <c r="C921" s="31"/>
      <c r="D921" s="31"/>
      <c r="E921" s="31"/>
      <c r="F921" s="31"/>
      <c r="G921" s="31"/>
      <c r="H921" s="31"/>
      <c r="I921" s="31"/>
      <c r="J921" s="31"/>
    </row>
    <row r="922" spans="1:10" ht="12.75" customHeight="1" x14ac:dyDescent="0.2">
      <c r="A922" s="31"/>
      <c r="B922" s="31"/>
      <c r="C922" s="31"/>
      <c r="D922" s="31"/>
      <c r="E922" s="31"/>
      <c r="F922" s="31"/>
      <c r="G922" s="31"/>
      <c r="H922" s="31"/>
      <c r="I922" s="31"/>
      <c r="J922" s="31"/>
    </row>
    <row r="923" spans="1:10" ht="12.75" customHeight="1" x14ac:dyDescent="0.2">
      <c r="A923" s="31"/>
      <c r="B923" s="31"/>
      <c r="C923" s="31"/>
      <c r="D923" s="31"/>
      <c r="E923" s="31"/>
      <c r="F923" s="31"/>
      <c r="G923" s="31"/>
      <c r="H923" s="31"/>
      <c r="I923" s="31"/>
      <c r="J923" s="31"/>
    </row>
    <row r="924" spans="1:10" ht="12.75" customHeight="1" x14ac:dyDescent="0.2">
      <c r="A924" s="31"/>
      <c r="B924" s="31"/>
      <c r="C924" s="31"/>
      <c r="D924" s="31"/>
      <c r="E924" s="31"/>
      <c r="F924" s="31"/>
      <c r="G924" s="31"/>
      <c r="H924" s="31"/>
      <c r="I924" s="31"/>
      <c r="J924" s="31"/>
    </row>
    <row r="925" spans="1:10" ht="12.75" customHeight="1" x14ac:dyDescent="0.2">
      <c r="A925" s="31"/>
      <c r="B925" s="31"/>
      <c r="C925" s="31"/>
      <c r="D925" s="31"/>
      <c r="E925" s="31"/>
      <c r="F925" s="31"/>
      <c r="G925" s="31"/>
      <c r="H925" s="31"/>
      <c r="I925" s="31"/>
      <c r="J925" s="31"/>
    </row>
    <row r="926" spans="1:10" ht="12.75" customHeight="1" x14ac:dyDescent="0.2">
      <c r="A926" s="31"/>
      <c r="B926" s="31"/>
      <c r="C926" s="31"/>
      <c r="D926" s="31"/>
      <c r="E926" s="31"/>
      <c r="F926" s="31"/>
      <c r="G926" s="31"/>
      <c r="H926" s="31"/>
      <c r="I926" s="31"/>
      <c r="J926" s="31"/>
    </row>
    <row r="927" spans="1:10" ht="12.75" customHeight="1" x14ac:dyDescent="0.2">
      <c r="A927" s="31"/>
      <c r="B927" s="31"/>
      <c r="C927" s="31"/>
      <c r="D927" s="31"/>
      <c r="E927" s="31"/>
      <c r="F927" s="31"/>
      <c r="G927" s="31"/>
      <c r="H927" s="31"/>
      <c r="I927" s="31"/>
      <c r="J927" s="31"/>
    </row>
    <row r="928" spans="1:10" ht="12.75" customHeight="1" x14ac:dyDescent="0.2">
      <c r="A928" s="31"/>
      <c r="B928" s="31"/>
      <c r="C928" s="31"/>
      <c r="D928" s="31"/>
      <c r="E928" s="31"/>
      <c r="F928" s="31"/>
      <c r="G928" s="31"/>
      <c r="H928" s="31"/>
      <c r="I928" s="31"/>
      <c r="J928" s="31"/>
    </row>
    <row r="929" spans="1:10" ht="12.75" customHeight="1" x14ac:dyDescent="0.2">
      <c r="A929" s="31"/>
      <c r="B929" s="31"/>
      <c r="C929" s="31"/>
      <c r="D929" s="31"/>
      <c r="E929" s="31"/>
      <c r="F929" s="31"/>
      <c r="G929" s="31"/>
      <c r="H929" s="31"/>
      <c r="I929" s="31"/>
      <c r="J929" s="31"/>
    </row>
    <row r="930" spans="1:10" ht="12.75" customHeight="1" x14ac:dyDescent="0.2">
      <c r="A930" s="31"/>
      <c r="B930" s="31"/>
      <c r="C930" s="31"/>
      <c r="D930" s="31"/>
      <c r="E930" s="31"/>
      <c r="F930" s="31"/>
      <c r="G930" s="31"/>
      <c r="H930" s="31"/>
      <c r="I930" s="31"/>
      <c r="J930" s="31"/>
    </row>
    <row r="931" spans="1:10" ht="12.75" customHeight="1" x14ac:dyDescent="0.2">
      <c r="A931" s="31"/>
      <c r="B931" s="31"/>
      <c r="C931" s="31"/>
      <c r="D931" s="31"/>
      <c r="E931" s="31"/>
      <c r="F931" s="31"/>
      <c r="G931" s="31"/>
      <c r="H931" s="31"/>
      <c r="I931" s="31"/>
      <c r="J931" s="31"/>
    </row>
    <row r="932" spans="1:10" ht="12.75" customHeight="1" x14ac:dyDescent="0.2">
      <c r="A932" s="31"/>
      <c r="B932" s="31"/>
      <c r="C932" s="31"/>
      <c r="D932" s="31"/>
      <c r="E932" s="31"/>
      <c r="F932" s="31"/>
      <c r="G932" s="31"/>
      <c r="H932" s="31"/>
      <c r="I932" s="31"/>
      <c r="J932" s="31"/>
    </row>
    <row r="933" spans="1:10" ht="12.75" customHeight="1" x14ac:dyDescent="0.2">
      <c r="A933" s="31"/>
      <c r="B933" s="31"/>
      <c r="C933" s="31"/>
      <c r="D933" s="31"/>
      <c r="E933" s="31"/>
      <c r="F933" s="31"/>
      <c r="G933" s="31"/>
      <c r="H933" s="31"/>
      <c r="I933" s="31"/>
      <c r="J933" s="31"/>
    </row>
    <row r="934" spans="1:10" ht="12.75" customHeight="1" x14ac:dyDescent="0.2">
      <c r="A934" s="31"/>
      <c r="B934" s="31"/>
      <c r="C934" s="31"/>
      <c r="D934" s="31"/>
      <c r="E934" s="31"/>
      <c r="F934" s="31"/>
      <c r="G934" s="31"/>
      <c r="H934" s="31"/>
      <c r="I934" s="31"/>
      <c r="J934" s="31"/>
    </row>
    <row r="935" spans="1:10" ht="12.75" customHeight="1" x14ac:dyDescent="0.2">
      <c r="A935" s="31"/>
      <c r="B935" s="31"/>
      <c r="C935" s="31"/>
      <c r="D935" s="31"/>
      <c r="E935" s="31"/>
      <c r="F935" s="31"/>
      <c r="G935" s="31"/>
      <c r="H935" s="31"/>
      <c r="I935" s="31"/>
      <c r="J935" s="31"/>
    </row>
    <row r="936" spans="1:10" ht="12.75" customHeight="1" x14ac:dyDescent="0.2">
      <c r="A936" s="31"/>
      <c r="B936" s="31"/>
      <c r="C936" s="31"/>
      <c r="D936" s="31"/>
      <c r="E936" s="31"/>
      <c r="F936" s="31"/>
      <c r="G936" s="31"/>
      <c r="H936" s="31"/>
      <c r="I936" s="31"/>
      <c r="J936" s="31"/>
    </row>
    <row r="937" spans="1:10" ht="12.75" customHeight="1" x14ac:dyDescent="0.2">
      <c r="A937" s="31"/>
      <c r="B937" s="31"/>
      <c r="C937" s="31"/>
      <c r="D937" s="31"/>
      <c r="E937" s="31"/>
      <c r="F937" s="31"/>
      <c r="G937" s="31"/>
      <c r="H937" s="31"/>
      <c r="I937" s="31"/>
      <c r="J937" s="31"/>
    </row>
    <row r="938" spans="1:10" ht="12.75" customHeight="1" x14ac:dyDescent="0.2">
      <c r="A938" s="31"/>
      <c r="B938" s="31"/>
      <c r="C938" s="31"/>
      <c r="D938" s="31"/>
      <c r="E938" s="31"/>
      <c r="F938" s="31"/>
      <c r="G938" s="31"/>
      <c r="H938" s="31"/>
      <c r="I938" s="31"/>
      <c r="J938" s="31"/>
    </row>
    <row r="939" spans="1:10" ht="12.75" customHeight="1" x14ac:dyDescent="0.2">
      <c r="A939" s="31"/>
      <c r="B939" s="31"/>
      <c r="C939" s="31"/>
      <c r="D939" s="31"/>
      <c r="E939" s="31"/>
      <c r="F939" s="31"/>
      <c r="G939" s="31"/>
      <c r="H939" s="31"/>
      <c r="I939" s="31"/>
      <c r="J939" s="31"/>
    </row>
    <row r="940" spans="1:10" ht="12.75" customHeight="1" x14ac:dyDescent="0.2">
      <c r="A940" s="31"/>
      <c r="B940" s="31"/>
      <c r="C940" s="31"/>
      <c r="D940" s="31"/>
      <c r="E940" s="31"/>
      <c r="F940" s="31"/>
      <c r="G940" s="31"/>
      <c r="H940" s="31"/>
      <c r="I940" s="31"/>
      <c r="J940" s="31"/>
    </row>
    <row r="941" spans="1:10" ht="12.75" customHeight="1" x14ac:dyDescent="0.2">
      <c r="A941" s="31"/>
      <c r="B941" s="31"/>
      <c r="C941" s="31"/>
      <c r="D941" s="31"/>
      <c r="E941" s="31"/>
      <c r="F941" s="31"/>
      <c r="G941" s="31"/>
      <c r="H941" s="31"/>
      <c r="I941" s="31"/>
      <c r="J941" s="31"/>
    </row>
    <row r="942" spans="1:10" ht="12.75" customHeight="1" x14ac:dyDescent="0.2">
      <c r="A942" s="31"/>
      <c r="B942" s="31"/>
      <c r="C942" s="31"/>
      <c r="D942" s="31"/>
      <c r="E942" s="31"/>
      <c r="F942" s="31"/>
      <c r="G942" s="31"/>
      <c r="H942" s="31"/>
      <c r="I942" s="31"/>
      <c r="J942" s="31"/>
    </row>
    <row r="943" spans="1:10" ht="12.75" customHeight="1" x14ac:dyDescent="0.2">
      <c r="A943" s="31"/>
      <c r="B943" s="31"/>
      <c r="C943" s="31"/>
      <c r="D943" s="31"/>
      <c r="E943" s="31"/>
      <c r="F943" s="31"/>
      <c r="G943" s="31"/>
      <c r="H943" s="31"/>
      <c r="I943" s="31"/>
      <c r="J943" s="31"/>
    </row>
    <row r="944" spans="1:10" ht="12.75" customHeight="1" x14ac:dyDescent="0.2">
      <c r="A944" s="31"/>
      <c r="B944" s="31"/>
      <c r="C944" s="31"/>
      <c r="D944" s="31"/>
      <c r="E944" s="31"/>
      <c r="F944" s="31"/>
      <c r="G944" s="31"/>
      <c r="H944" s="31"/>
      <c r="I944" s="31"/>
      <c r="J944" s="31"/>
    </row>
    <row r="945" spans="1:10" ht="12.75" customHeight="1" x14ac:dyDescent="0.2">
      <c r="A945" s="31"/>
      <c r="B945" s="31"/>
      <c r="C945" s="31"/>
      <c r="D945" s="31"/>
      <c r="E945" s="31"/>
      <c r="F945" s="31"/>
      <c r="G945" s="31"/>
      <c r="H945" s="31"/>
      <c r="I945" s="31"/>
      <c r="J945" s="31"/>
    </row>
    <row r="946" spans="1:10" ht="12.75" customHeight="1" x14ac:dyDescent="0.2">
      <c r="A946" s="31"/>
      <c r="B946" s="31"/>
      <c r="C946" s="31"/>
      <c r="D946" s="31"/>
      <c r="E946" s="31"/>
      <c r="F946" s="31"/>
      <c r="G946" s="31"/>
      <c r="H946" s="31"/>
      <c r="I946" s="31"/>
      <c r="J946" s="31"/>
    </row>
    <row r="947" spans="1:10" ht="12.75" customHeight="1" x14ac:dyDescent="0.2">
      <c r="A947" s="31"/>
      <c r="B947" s="31"/>
      <c r="C947" s="31"/>
      <c r="D947" s="31"/>
      <c r="E947" s="31"/>
      <c r="F947" s="31"/>
      <c r="G947" s="31"/>
      <c r="H947" s="31"/>
      <c r="I947" s="31"/>
      <c r="J947" s="31"/>
    </row>
    <row r="948" spans="1:10" ht="12.75" customHeight="1" x14ac:dyDescent="0.2">
      <c r="A948" s="31"/>
      <c r="B948" s="31"/>
      <c r="C948" s="31"/>
      <c r="D948" s="31"/>
      <c r="E948" s="31"/>
      <c r="F948" s="31"/>
      <c r="G948" s="31"/>
      <c r="H948" s="31"/>
      <c r="I948" s="31"/>
      <c r="J948" s="31"/>
    </row>
    <row r="949" spans="1:10" ht="12.75" customHeight="1" x14ac:dyDescent="0.2">
      <c r="A949" s="31"/>
      <c r="B949" s="31"/>
      <c r="C949" s="31"/>
      <c r="D949" s="31"/>
      <c r="E949" s="31"/>
      <c r="F949" s="31"/>
      <c r="G949" s="31"/>
      <c r="H949" s="31"/>
      <c r="I949" s="31"/>
      <c r="J949" s="31"/>
    </row>
    <row r="950" spans="1:10" ht="12.75" customHeight="1" x14ac:dyDescent="0.2">
      <c r="A950" s="31"/>
      <c r="B950" s="31"/>
      <c r="C950" s="31"/>
      <c r="D950" s="31"/>
      <c r="E950" s="31"/>
      <c r="F950" s="31"/>
      <c r="G950" s="31"/>
      <c r="H950" s="31"/>
      <c r="I950" s="31"/>
      <c r="J950" s="31"/>
    </row>
    <row r="951" spans="1:10" ht="12.75" customHeight="1" x14ac:dyDescent="0.2">
      <c r="A951" s="31"/>
      <c r="B951" s="31"/>
      <c r="C951" s="31"/>
      <c r="D951" s="31"/>
      <c r="E951" s="31"/>
      <c r="F951" s="31"/>
      <c r="G951" s="31"/>
      <c r="H951" s="31"/>
      <c r="I951" s="31"/>
      <c r="J951" s="31"/>
    </row>
    <row r="952" spans="1:10" ht="12.75" customHeight="1" x14ac:dyDescent="0.2">
      <c r="A952" s="31"/>
      <c r="B952" s="31"/>
      <c r="C952" s="31"/>
      <c r="D952" s="31"/>
      <c r="E952" s="31"/>
      <c r="F952" s="31"/>
      <c r="G952" s="31"/>
      <c r="H952" s="31"/>
      <c r="I952" s="31"/>
      <c r="J952" s="31"/>
    </row>
    <row r="953" spans="1:10" ht="12.75" customHeight="1" x14ac:dyDescent="0.2">
      <c r="A953" s="31"/>
      <c r="B953" s="31"/>
      <c r="C953" s="31"/>
      <c r="D953" s="31"/>
      <c r="E953" s="31"/>
      <c r="F953" s="31"/>
      <c r="G953" s="31"/>
      <c r="H953" s="31"/>
      <c r="I953" s="31"/>
      <c r="J953" s="31"/>
    </row>
    <row r="954" spans="1:10" ht="12.75" customHeight="1" x14ac:dyDescent="0.2">
      <c r="A954" s="31"/>
      <c r="B954" s="31"/>
      <c r="C954" s="31"/>
      <c r="D954" s="31"/>
      <c r="E954" s="31"/>
      <c r="F954" s="31"/>
      <c r="G954" s="31"/>
      <c r="H954" s="31"/>
      <c r="I954" s="31"/>
      <c r="J954" s="31"/>
    </row>
    <row r="955" spans="1:10" ht="12.75" customHeight="1" x14ac:dyDescent="0.2">
      <c r="A955" s="31"/>
      <c r="B955" s="31"/>
      <c r="C955" s="31"/>
      <c r="D955" s="31"/>
      <c r="E955" s="31"/>
      <c r="F955" s="31"/>
      <c r="G955" s="31"/>
      <c r="H955" s="31"/>
      <c r="I955" s="31"/>
      <c r="J955" s="31"/>
    </row>
    <row r="956" spans="1:10" ht="12.75" customHeight="1" x14ac:dyDescent="0.2">
      <c r="A956" s="31"/>
      <c r="B956" s="31"/>
      <c r="C956" s="31"/>
      <c r="D956" s="31"/>
      <c r="E956" s="31"/>
      <c r="F956" s="31"/>
      <c r="G956" s="31"/>
      <c r="H956" s="31"/>
      <c r="I956" s="31"/>
      <c r="J956" s="31"/>
    </row>
    <row r="957" spans="1:10" ht="12.75" customHeight="1" x14ac:dyDescent="0.2">
      <c r="A957" s="31"/>
      <c r="B957" s="31"/>
      <c r="C957" s="31"/>
      <c r="D957" s="31"/>
      <c r="E957" s="31"/>
      <c r="F957" s="31"/>
      <c r="G957" s="31"/>
      <c r="H957" s="31"/>
      <c r="I957" s="31"/>
      <c r="J957" s="31"/>
    </row>
    <row r="958" spans="1:10" ht="12.75" customHeight="1" x14ac:dyDescent="0.2">
      <c r="A958" s="31"/>
      <c r="B958" s="31"/>
      <c r="C958" s="31"/>
      <c r="D958" s="31"/>
      <c r="E958" s="31"/>
      <c r="F958" s="31"/>
      <c r="G958" s="31"/>
      <c r="H958" s="31"/>
      <c r="I958" s="31"/>
      <c r="J958" s="31"/>
    </row>
    <row r="959" spans="1:10" ht="12.75" customHeight="1" x14ac:dyDescent="0.2">
      <c r="A959" s="31"/>
      <c r="B959" s="31"/>
      <c r="C959" s="31"/>
      <c r="D959" s="31"/>
      <c r="E959" s="31"/>
      <c r="F959" s="31"/>
      <c r="G959" s="31"/>
      <c r="H959" s="31"/>
      <c r="I959" s="31"/>
      <c r="J959" s="31"/>
    </row>
    <row r="960" spans="1:10" ht="12.75" customHeight="1" x14ac:dyDescent="0.2">
      <c r="A960" s="31"/>
      <c r="B960" s="31"/>
      <c r="C960" s="31"/>
      <c r="D960" s="31"/>
      <c r="E960" s="31"/>
      <c r="F960" s="31"/>
      <c r="G960" s="31"/>
      <c r="H960" s="31"/>
      <c r="I960" s="31"/>
      <c r="J960" s="31"/>
    </row>
    <row r="961" spans="1:10" ht="12.75" customHeight="1" x14ac:dyDescent="0.2">
      <c r="A961" s="31"/>
      <c r="B961" s="31"/>
      <c r="C961" s="31"/>
      <c r="D961" s="31"/>
      <c r="E961" s="31"/>
      <c r="F961" s="31"/>
      <c r="G961" s="31"/>
      <c r="H961" s="31"/>
      <c r="I961" s="31"/>
      <c r="J961" s="31"/>
    </row>
    <row r="962" spans="1:10" ht="12.75" customHeight="1" x14ac:dyDescent="0.2">
      <c r="A962" s="31"/>
      <c r="B962" s="31"/>
      <c r="C962" s="31"/>
      <c r="D962" s="31"/>
      <c r="E962" s="31"/>
      <c r="F962" s="31"/>
      <c r="G962" s="31"/>
      <c r="H962" s="31"/>
      <c r="I962" s="31"/>
      <c r="J962" s="31"/>
    </row>
    <row r="963" spans="1:10" ht="12.75" customHeight="1" x14ac:dyDescent="0.2">
      <c r="A963" s="31"/>
      <c r="B963" s="31"/>
      <c r="C963" s="31"/>
      <c r="D963" s="31"/>
      <c r="E963" s="31"/>
      <c r="F963" s="31"/>
      <c r="G963" s="31"/>
      <c r="H963" s="31"/>
      <c r="I963" s="31"/>
      <c r="J963" s="31"/>
    </row>
    <row r="964" spans="1:10" ht="12.75" customHeight="1" x14ac:dyDescent="0.2">
      <c r="A964" s="31"/>
      <c r="B964" s="31"/>
      <c r="C964" s="31"/>
      <c r="D964" s="31"/>
      <c r="E964" s="31"/>
      <c r="F964" s="31"/>
      <c r="G964" s="31"/>
      <c r="H964" s="31"/>
      <c r="I964" s="31"/>
      <c r="J964" s="31"/>
    </row>
    <row r="965" spans="1:10" ht="12.75" customHeight="1" x14ac:dyDescent="0.2">
      <c r="A965" s="31"/>
      <c r="B965" s="31"/>
      <c r="C965" s="31"/>
      <c r="D965" s="31"/>
      <c r="E965" s="31"/>
      <c r="F965" s="31"/>
      <c r="G965" s="31"/>
      <c r="H965" s="31"/>
      <c r="I965" s="31"/>
      <c r="J965" s="31"/>
    </row>
    <row r="966" spans="1:10" ht="12.75" customHeight="1" x14ac:dyDescent="0.2">
      <c r="A966" s="31"/>
      <c r="B966" s="31"/>
      <c r="C966" s="31"/>
      <c r="D966" s="31"/>
      <c r="E966" s="31"/>
      <c r="F966" s="31"/>
      <c r="G966" s="31"/>
      <c r="H966" s="31"/>
      <c r="I966" s="31"/>
      <c r="J966" s="31"/>
    </row>
    <row r="967" spans="1:10" ht="12.75" customHeight="1" x14ac:dyDescent="0.2">
      <c r="A967" s="31"/>
      <c r="B967" s="31"/>
      <c r="C967" s="31"/>
      <c r="D967" s="31"/>
      <c r="E967" s="31"/>
      <c r="F967" s="31"/>
      <c r="G967" s="31"/>
      <c r="H967" s="31"/>
      <c r="I967" s="31"/>
      <c r="J967" s="31"/>
    </row>
    <row r="968" spans="1:10" ht="12.75" customHeight="1" x14ac:dyDescent="0.2">
      <c r="A968" s="31"/>
      <c r="B968" s="31"/>
      <c r="C968" s="31"/>
      <c r="D968" s="31"/>
      <c r="E968" s="31"/>
      <c r="F968" s="31"/>
      <c r="G968" s="31"/>
      <c r="H968" s="31"/>
      <c r="I968" s="31"/>
      <c r="J968" s="31"/>
    </row>
    <row r="969" spans="1:10" ht="12.75" customHeight="1" x14ac:dyDescent="0.2">
      <c r="A969" s="31"/>
      <c r="B969" s="31"/>
      <c r="C969" s="31"/>
      <c r="D969" s="31"/>
      <c r="E969" s="31"/>
      <c r="F969" s="31"/>
      <c r="G969" s="31"/>
      <c r="H969" s="31"/>
      <c r="I969" s="31"/>
      <c r="J969" s="31"/>
    </row>
    <row r="970" spans="1:10" ht="12.75" customHeight="1" x14ac:dyDescent="0.2">
      <c r="A970" s="31"/>
      <c r="B970" s="31"/>
      <c r="C970" s="31"/>
      <c r="D970" s="31"/>
      <c r="E970" s="31"/>
      <c r="F970" s="31"/>
      <c r="G970" s="31"/>
      <c r="H970" s="31"/>
      <c r="I970" s="31"/>
      <c r="J970" s="31"/>
    </row>
    <row r="971" spans="1:10" ht="12.75" customHeight="1" x14ac:dyDescent="0.2">
      <c r="A971" s="31"/>
      <c r="B971" s="31"/>
      <c r="C971" s="31"/>
      <c r="D971" s="31"/>
      <c r="E971" s="31"/>
      <c r="F971" s="31"/>
      <c r="G971" s="31"/>
      <c r="H971" s="31"/>
      <c r="I971" s="31"/>
      <c r="J971" s="31"/>
    </row>
    <row r="972" spans="1:10" ht="12.75" customHeight="1" x14ac:dyDescent="0.2">
      <c r="A972" s="31"/>
      <c r="B972" s="31"/>
      <c r="C972" s="31"/>
      <c r="D972" s="31"/>
      <c r="E972" s="31"/>
      <c r="F972" s="31"/>
      <c r="G972" s="31"/>
      <c r="H972" s="31"/>
      <c r="I972" s="31"/>
      <c r="J972" s="31"/>
    </row>
    <row r="973" spans="1:10" ht="12.75" customHeight="1" x14ac:dyDescent="0.2">
      <c r="A973" s="31"/>
      <c r="B973" s="31"/>
      <c r="C973" s="31"/>
      <c r="D973" s="31"/>
      <c r="E973" s="31"/>
      <c r="F973" s="31"/>
      <c r="G973" s="31"/>
      <c r="H973" s="31"/>
      <c r="I973" s="31"/>
      <c r="J973" s="31"/>
    </row>
    <row r="974" spans="1:10" ht="12.75" customHeight="1" x14ac:dyDescent="0.2">
      <c r="A974" s="31"/>
      <c r="B974" s="31"/>
      <c r="C974" s="31"/>
      <c r="D974" s="31"/>
      <c r="E974" s="31"/>
      <c r="F974" s="31"/>
      <c r="G974" s="31"/>
      <c r="H974" s="31"/>
      <c r="I974" s="31"/>
      <c r="J974" s="31"/>
    </row>
    <row r="975" spans="1:10" ht="12.75" customHeight="1" x14ac:dyDescent="0.2">
      <c r="A975" s="31"/>
      <c r="B975" s="31"/>
      <c r="C975" s="31"/>
      <c r="D975" s="31"/>
      <c r="E975" s="31"/>
      <c r="F975" s="31"/>
      <c r="G975" s="31"/>
      <c r="H975" s="31"/>
      <c r="I975" s="31"/>
      <c r="J975" s="31"/>
    </row>
    <row r="976" spans="1:10" ht="12.75" customHeight="1" x14ac:dyDescent="0.2">
      <c r="A976" s="31"/>
      <c r="B976" s="31"/>
      <c r="C976" s="31"/>
      <c r="D976" s="31"/>
      <c r="E976" s="31"/>
      <c r="F976" s="31"/>
      <c r="G976" s="31"/>
      <c r="H976" s="31"/>
      <c r="I976" s="31"/>
      <c r="J976" s="31"/>
    </row>
    <row r="977" spans="1:10" ht="12.75" customHeight="1" x14ac:dyDescent="0.2">
      <c r="A977" s="31"/>
      <c r="B977" s="31"/>
      <c r="C977" s="31"/>
      <c r="D977" s="31"/>
      <c r="E977" s="31"/>
      <c r="F977" s="31"/>
      <c r="G977" s="31"/>
      <c r="H977" s="31"/>
      <c r="I977" s="31"/>
      <c r="J977" s="31"/>
    </row>
    <row r="978" spans="1:10" ht="12.75" customHeight="1" x14ac:dyDescent="0.2">
      <c r="A978" s="31"/>
      <c r="B978" s="31"/>
      <c r="C978" s="31"/>
      <c r="D978" s="31"/>
      <c r="E978" s="31"/>
      <c r="F978" s="31"/>
      <c r="G978" s="31"/>
      <c r="H978" s="31"/>
      <c r="I978" s="31"/>
      <c r="J978" s="31"/>
    </row>
    <row r="979" spans="1:10" ht="12.75" customHeight="1" x14ac:dyDescent="0.2">
      <c r="A979" s="31"/>
      <c r="B979" s="31"/>
      <c r="C979" s="31"/>
      <c r="D979" s="31"/>
      <c r="E979" s="31"/>
      <c r="F979" s="31"/>
      <c r="G979" s="31"/>
      <c r="H979" s="31"/>
      <c r="I979" s="31"/>
      <c r="J979" s="31"/>
    </row>
    <row r="980" spans="1:10" ht="12.75" customHeight="1" x14ac:dyDescent="0.2">
      <c r="A980" s="31"/>
      <c r="B980" s="31"/>
      <c r="C980" s="31"/>
      <c r="D980" s="31"/>
      <c r="E980" s="31"/>
      <c r="F980" s="31"/>
      <c r="G980" s="31"/>
      <c r="H980" s="31"/>
      <c r="I980" s="31"/>
      <c r="J980" s="31"/>
    </row>
    <row r="981" spans="1:10" ht="12.75" customHeight="1" x14ac:dyDescent="0.2">
      <c r="A981" s="31"/>
      <c r="B981" s="31"/>
      <c r="C981" s="31"/>
      <c r="D981" s="31"/>
      <c r="E981" s="31"/>
      <c r="F981" s="31"/>
      <c r="G981" s="31"/>
      <c r="H981" s="31"/>
      <c r="I981" s="31"/>
      <c r="J981" s="31"/>
    </row>
    <row r="982" spans="1:10" ht="12.75" customHeight="1" x14ac:dyDescent="0.2">
      <c r="A982" s="31"/>
      <c r="B982" s="31"/>
      <c r="C982" s="31"/>
      <c r="D982" s="31"/>
      <c r="E982" s="31"/>
      <c r="F982" s="31"/>
      <c r="G982" s="31"/>
      <c r="H982" s="31"/>
      <c r="I982" s="31"/>
      <c r="J982" s="31"/>
    </row>
    <row r="983" spans="1:10" ht="12.75" customHeight="1" x14ac:dyDescent="0.2">
      <c r="A983" s="31"/>
      <c r="B983" s="31"/>
      <c r="C983" s="31"/>
      <c r="D983" s="31"/>
      <c r="E983" s="31"/>
      <c r="F983" s="31"/>
      <c r="G983" s="31"/>
      <c r="H983" s="31"/>
      <c r="I983" s="31"/>
      <c r="J983" s="31"/>
    </row>
    <row r="984" spans="1:10" ht="12.75" customHeight="1" x14ac:dyDescent="0.2">
      <c r="A984" s="31"/>
      <c r="B984" s="31"/>
      <c r="C984" s="31"/>
      <c r="D984" s="31"/>
      <c r="E984" s="31"/>
      <c r="F984" s="31"/>
      <c r="G984" s="31"/>
      <c r="H984" s="31"/>
      <c r="I984" s="31"/>
      <c r="J984" s="31"/>
    </row>
    <row r="985" spans="1:10" ht="12.75" customHeight="1" x14ac:dyDescent="0.2">
      <c r="A985" s="31"/>
      <c r="B985" s="31"/>
      <c r="C985" s="31"/>
      <c r="D985" s="31"/>
      <c r="E985" s="31"/>
      <c r="F985" s="31"/>
      <c r="G985" s="31"/>
      <c r="H985" s="31"/>
      <c r="I985" s="31"/>
      <c r="J985" s="31"/>
    </row>
    <row r="986" spans="1:10" ht="12.75" customHeight="1" x14ac:dyDescent="0.2">
      <c r="A986" s="31"/>
      <c r="B986" s="31"/>
      <c r="C986" s="31"/>
      <c r="D986" s="31"/>
      <c r="E986" s="31"/>
      <c r="F986" s="31"/>
      <c r="G986" s="31"/>
      <c r="H986" s="31"/>
      <c r="I986" s="31"/>
      <c r="J986" s="31"/>
    </row>
    <row r="987" spans="1:10" ht="12.75" customHeight="1" x14ac:dyDescent="0.2">
      <c r="A987" s="31"/>
      <c r="B987" s="31"/>
      <c r="C987" s="31"/>
      <c r="D987" s="31"/>
      <c r="E987" s="31"/>
      <c r="F987" s="31"/>
      <c r="G987" s="31"/>
      <c r="H987" s="31"/>
      <c r="I987" s="31"/>
      <c r="J987" s="31"/>
    </row>
    <row r="988" spans="1:10" ht="12.75" customHeight="1" x14ac:dyDescent="0.2">
      <c r="A988" s="31"/>
      <c r="B988" s="31"/>
      <c r="C988" s="31"/>
      <c r="D988" s="31"/>
      <c r="E988" s="31"/>
      <c r="F988" s="31"/>
      <c r="G988" s="31"/>
      <c r="H988" s="31"/>
      <c r="I988" s="31"/>
      <c r="J988" s="31"/>
    </row>
    <row r="989" spans="1:10" ht="12.75" customHeight="1" x14ac:dyDescent="0.2">
      <c r="A989" s="31"/>
      <c r="B989" s="31"/>
      <c r="C989" s="31"/>
      <c r="D989" s="31"/>
      <c r="E989" s="31"/>
      <c r="F989" s="31"/>
      <c r="G989" s="31"/>
      <c r="H989" s="31"/>
      <c r="I989" s="31"/>
      <c r="J989" s="31"/>
    </row>
    <row r="990" spans="1:10" ht="12.75" customHeight="1" x14ac:dyDescent="0.2">
      <c r="A990" s="31"/>
      <c r="B990" s="31"/>
      <c r="C990" s="31"/>
      <c r="D990" s="31"/>
      <c r="E990" s="31"/>
      <c r="F990" s="31"/>
      <c r="G990" s="31"/>
      <c r="H990" s="31"/>
      <c r="I990" s="31"/>
      <c r="J990" s="31"/>
    </row>
    <row r="991" spans="1:10" ht="12.75" customHeight="1" x14ac:dyDescent="0.2">
      <c r="A991" s="31"/>
      <c r="B991" s="31"/>
      <c r="C991" s="31"/>
      <c r="D991" s="31"/>
      <c r="E991" s="31"/>
      <c r="F991" s="31"/>
      <c r="G991" s="31"/>
      <c r="H991" s="31"/>
      <c r="I991" s="31"/>
      <c r="J991" s="31"/>
    </row>
    <row r="992" spans="1:10" ht="12.75" customHeight="1" x14ac:dyDescent="0.2">
      <c r="A992" s="31"/>
      <c r="B992" s="31"/>
      <c r="C992" s="31"/>
      <c r="D992" s="31"/>
      <c r="E992" s="31"/>
      <c r="F992" s="31"/>
      <c r="G992" s="31"/>
      <c r="H992" s="31"/>
      <c r="I992" s="31"/>
      <c r="J992" s="31"/>
    </row>
    <row r="993" spans="1:10" ht="12.75" customHeight="1" x14ac:dyDescent="0.2">
      <c r="A993" s="31"/>
      <c r="B993" s="31"/>
      <c r="C993" s="31"/>
      <c r="D993" s="31"/>
      <c r="E993" s="31"/>
      <c r="F993" s="31"/>
      <c r="G993" s="31"/>
      <c r="H993" s="31"/>
      <c r="I993" s="31"/>
      <c r="J993" s="31"/>
    </row>
    <row r="994" spans="1:10" ht="12.75" customHeight="1" x14ac:dyDescent="0.2">
      <c r="A994" s="31"/>
      <c r="B994" s="31"/>
      <c r="C994" s="31"/>
      <c r="D994" s="31"/>
      <c r="E994" s="31"/>
      <c r="F994" s="31"/>
      <c r="G994" s="31"/>
      <c r="H994" s="31"/>
      <c r="I994" s="31"/>
      <c r="J994" s="31"/>
    </row>
    <row r="995" spans="1:10" ht="12.75" customHeight="1" x14ac:dyDescent="0.2">
      <c r="A995" s="31"/>
      <c r="B995" s="31"/>
      <c r="C995" s="31"/>
      <c r="D995" s="31"/>
      <c r="E995" s="31"/>
      <c r="F995" s="31"/>
      <c r="G995" s="31"/>
      <c r="H995" s="31"/>
      <c r="I995" s="31"/>
      <c r="J995" s="31"/>
    </row>
    <row r="996" spans="1:10" ht="12.75" customHeight="1" x14ac:dyDescent="0.2">
      <c r="A996" s="31"/>
      <c r="B996" s="31"/>
      <c r="C996" s="31"/>
      <c r="D996" s="31"/>
      <c r="E996" s="31"/>
      <c r="F996" s="31"/>
      <c r="G996" s="31"/>
      <c r="H996" s="31"/>
      <c r="I996" s="31"/>
      <c r="J996" s="31"/>
    </row>
    <row r="997" spans="1:10" ht="12.75" customHeight="1" x14ac:dyDescent="0.2">
      <c r="A997" s="31"/>
      <c r="B997" s="31"/>
      <c r="C997" s="31"/>
      <c r="D997" s="31"/>
      <c r="E997" s="31"/>
      <c r="F997" s="31"/>
      <c r="G997" s="31"/>
      <c r="H997" s="31"/>
      <c r="I997" s="31"/>
      <c r="J997" s="31"/>
    </row>
    <row r="998" spans="1:10" ht="12.75" customHeight="1" x14ac:dyDescent="0.2">
      <c r="A998" s="31"/>
      <c r="B998" s="31"/>
      <c r="C998" s="31"/>
      <c r="D998" s="31"/>
      <c r="E998" s="31"/>
      <c r="F998" s="31"/>
      <c r="G998" s="31"/>
      <c r="H998" s="31"/>
      <c r="I998" s="31"/>
      <c r="J998" s="31"/>
    </row>
    <row r="999" spans="1:10" ht="12.75" customHeight="1" x14ac:dyDescent="0.2">
      <c r="A999" s="31"/>
      <c r="B999" s="31"/>
      <c r="C999" s="31"/>
      <c r="D999" s="31"/>
      <c r="E999" s="31"/>
      <c r="F999" s="31"/>
      <c r="G999" s="31"/>
      <c r="H999" s="31"/>
      <c r="I999" s="31"/>
      <c r="J999" s="31"/>
    </row>
    <row r="1000" spans="1:10" ht="12.75" customHeight="1" x14ac:dyDescent="0.2">
      <c r="A1000" s="31"/>
      <c r="B1000" s="31"/>
      <c r="C1000" s="31"/>
      <c r="D1000" s="31"/>
      <c r="E1000" s="31"/>
      <c r="F1000" s="31"/>
      <c r="G1000" s="31"/>
      <c r="H1000" s="31"/>
      <c r="I1000" s="31"/>
      <c r="J1000" s="31"/>
    </row>
  </sheetData>
  <mergeCells count="74">
    <mergeCell ref="BM3:BM5"/>
    <mergeCell ref="BN3:BN5"/>
    <mergeCell ref="BO3:BO5"/>
    <mergeCell ref="BP3:BP5"/>
    <mergeCell ref="BL3:BL5"/>
    <mergeCell ref="BS3:BS5"/>
    <mergeCell ref="BU3:BU5"/>
    <mergeCell ref="BT3:BT5"/>
    <mergeCell ref="BR3:BR5"/>
    <mergeCell ref="BQ3:BQ5"/>
    <mergeCell ref="AF3:AF5"/>
    <mergeCell ref="AA3:AA5"/>
    <mergeCell ref="AD3:AD5"/>
    <mergeCell ref="AE3:AE5"/>
    <mergeCell ref="AL3:AL5"/>
    <mergeCell ref="X3:X5"/>
    <mergeCell ref="Y3:Y5"/>
    <mergeCell ref="W3:W5"/>
    <mergeCell ref="Z3:Z5"/>
    <mergeCell ref="AC3:AC5"/>
    <mergeCell ref="AB3:AB5"/>
    <mergeCell ref="A2:L2"/>
    <mergeCell ref="A3:A5"/>
    <mergeCell ref="I3:I5"/>
    <mergeCell ref="B3:B5"/>
    <mergeCell ref="D3:D5"/>
    <mergeCell ref="C3:C5"/>
    <mergeCell ref="E3:E5"/>
    <mergeCell ref="U3:U5"/>
    <mergeCell ref="M3:M5"/>
    <mergeCell ref="V3:V5"/>
    <mergeCell ref="G3:G5"/>
    <mergeCell ref="F3:F5"/>
    <mergeCell ref="H3:H5"/>
    <mergeCell ref="J3:J5"/>
    <mergeCell ref="N3:N5"/>
    <mergeCell ref="K3:K5"/>
    <mergeCell ref="L3:L5"/>
    <mergeCell ref="O3:O5"/>
    <mergeCell ref="P3:P5"/>
    <mergeCell ref="Q3:Q5"/>
    <mergeCell ref="T3:T5"/>
    <mergeCell ref="R3:R5"/>
    <mergeCell ref="S3:S5"/>
    <mergeCell ref="BJ3:BJ5"/>
    <mergeCell ref="BK3:BK5"/>
    <mergeCell ref="AG3:AG5"/>
    <mergeCell ref="AH3:AH5"/>
    <mergeCell ref="AI3:AI5"/>
    <mergeCell ref="AJ3:AJ5"/>
    <mergeCell ref="AK3:AK5"/>
    <mergeCell ref="AN3:AN5"/>
    <mergeCell ref="AM3:AM5"/>
    <mergeCell ref="AV3:AV5"/>
    <mergeCell ref="AW3:AW5"/>
    <mergeCell ref="AS3:AS5"/>
    <mergeCell ref="AT3:AT5"/>
    <mergeCell ref="BA3:BA5"/>
    <mergeCell ref="AX3:AX5"/>
    <mergeCell ref="AZ3:AZ5"/>
    <mergeCell ref="AO3:AO5"/>
    <mergeCell ref="BF3:BF5"/>
    <mergeCell ref="BG3:BG5"/>
    <mergeCell ref="BH3:BH5"/>
    <mergeCell ref="BI3:BI5"/>
    <mergeCell ref="BC3:BC5"/>
    <mergeCell ref="BD3:BD5"/>
    <mergeCell ref="BE3:BE5"/>
    <mergeCell ref="AU3:AU5"/>
    <mergeCell ref="AY3:AY5"/>
    <mergeCell ref="BB3:BB5"/>
    <mergeCell ref="AP3:AP5"/>
    <mergeCell ref="AQ3:AQ5"/>
    <mergeCell ref="AR3:AR5"/>
  </mergeCells>
  <conditionalFormatting sqref="A6:BU123">
    <cfRule type="expression" dxfId="2" priority="1">
      <formula>IF(MOD(ROW()-ROWS($A$1:$A$6),6)&gt;=3,1)</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21"/>
  <sheetViews>
    <sheetView tabSelected="1" workbookViewId="0">
      <selection activeCell="B4" sqref="B4:F121"/>
    </sheetView>
  </sheetViews>
  <sheetFormatPr defaultRowHeight="12.75" x14ac:dyDescent="0.2"/>
  <cols>
    <col min="5" max="5" width="10.5703125" bestFit="1" customWidth="1"/>
    <col min="7" max="7" width="22" customWidth="1"/>
    <col min="9" max="9" width="15.140625" customWidth="1"/>
  </cols>
  <sheetData>
    <row r="1" spans="2:10" ht="24.75" customHeight="1" x14ac:dyDescent="0.2">
      <c r="C1" s="164" t="s">
        <v>155</v>
      </c>
      <c r="D1" s="175"/>
      <c r="E1" s="176"/>
      <c r="F1" s="175"/>
      <c r="G1" s="175"/>
      <c r="H1" s="172" t="s">
        <v>163</v>
      </c>
      <c r="I1" s="164" t="s">
        <v>164</v>
      </c>
    </row>
    <row r="2" spans="2:10" x14ac:dyDescent="0.2">
      <c r="C2" s="129"/>
      <c r="D2" s="51"/>
      <c r="E2" s="176"/>
      <c r="F2" s="51"/>
      <c r="G2" s="51"/>
      <c r="H2" s="173"/>
      <c r="I2" s="164"/>
    </row>
    <row r="3" spans="2:10" ht="13.5" thickBot="1" x14ac:dyDescent="0.25">
      <c r="C3" s="130"/>
      <c r="D3" s="51"/>
      <c r="E3" s="176"/>
      <c r="F3" s="51"/>
      <c r="G3" s="51"/>
      <c r="H3" s="174"/>
      <c r="I3" s="164"/>
    </row>
    <row r="4" spans="2:10" ht="13.5" thickBot="1" x14ac:dyDescent="0.25">
      <c r="B4" s="179" t="s">
        <v>1704</v>
      </c>
      <c r="C4" s="180" t="s">
        <v>226</v>
      </c>
      <c r="D4" s="180" t="s">
        <v>1705</v>
      </c>
      <c r="E4" s="178" t="s">
        <v>1707</v>
      </c>
      <c r="F4" s="181" t="s">
        <v>1706</v>
      </c>
      <c r="G4" s="183" t="e">
        <f>CONCATENATE(B4:F4)</f>
        <v>#VALUE!</v>
      </c>
      <c r="H4" s="170">
        <v>1.008</v>
      </c>
      <c r="I4" s="62">
        <f>AVERAGE(1.00784,1.00811)</f>
        <v>1.0079750000000001</v>
      </c>
      <c r="J4" t="str">
        <f>FIXED(I4,4)</f>
        <v>1.0080</v>
      </c>
    </row>
    <row r="5" spans="2:10" ht="13.5" thickBot="1" x14ac:dyDescent="0.25">
      <c r="B5" s="179" t="s">
        <v>1704</v>
      </c>
      <c r="C5" s="41" t="s">
        <v>249</v>
      </c>
      <c r="D5" s="180" t="s">
        <v>1705</v>
      </c>
      <c r="E5" s="178" t="s">
        <v>1708</v>
      </c>
      <c r="F5" s="181" t="s">
        <v>1706</v>
      </c>
      <c r="G5" s="177"/>
      <c r="H5" s="170">
        <v>4.0030000000000001</v>
      </c>
      <c r="I5" s="62">
        <v>4.0026020000000004</v>
      </c>
      <c r="J5" t="str">
        <f t="shared" ref="J5:J68" si="0">FIXED(I5,4)</f>
        <v>4.0026</v>
      </c>
    </row>
    <row r="6" spans="2:10" ht="13.5" thickBot="1" x14ac:dyDescent="0.25">
      <c r="B6" s="179" t="s">
        <v>1704</v>
      </c>
      <c r="C6" s="41" t="s">
        <v>263</v>
      </c>
      <c r="D6" s="180" t="s">
        <v>1705</v>
      </c>
      <c r="E6" s="178" t="s">
        <v>1709</v>
      </c>
      <c r="F6" s="181" t="s">
        <v>1706</v>
      </c>
      <c r="G6" s="177"/>
      <c r="H6" s="170">
        <v>6.968</v>
      </c>
      <c r="I6" s="62">
        <f>AVERAGE(6.938,6.997)</f>
        <v>6.9674999999999994</v>
      </c>
      <c r="J6" t="str">
        <f t="shared" si="0"/>
        <v>6.9675</v>
      </c>
    </row>
    <row r="7" spans="2:10" ht="13.5" thickBot="1" x14ac:dyDescent="0.25">
      <c r="B7" s="179" t="s">
        <v>1704</v>
      </c>
      <c r="C7" s="41" t="s">
        <v>282</v>
      </c>
      <c r="D7" s="180" t="s">
        <v>1705</v>
      </c>
      <c r="E7" s="178" t="s">
        <v>1710</v>
      </c>
      <c r="F7" s="181" t="s">
        <v>1706</v>
      </c>
      <c r="G7" s="177"/>
      <c r="H7" s="171">
        <v>9.0120000000000005</v>
      </c>
      <c r="I7" s="62">
        <v>9.0121830999999997</v>
      </c>
      <c r="J7" t="str">
        <f t="shared" si="0"/>
        <v>9.0122</v>
      </c>
    </row>
    <row r="8" spans="2:10" ht="13.5" thickBot="1" x14ac:dyDescent="0.25">
      <c r="B8" s="179" t="s">
        <v>1704</v>
      </c>
      <c r="C8" s="41" t="s">
        <v>8</v>
      </c>
      <c r="D8" s="180" t="s">
        <v>1705</v>
      </c>
      <c r="E8" s="178" t="s">
        <v>1711</v>
      </c>
      <c r="F8" s="181" t="s">
        <v>1706</v>
      </c>
      <c r="G8" s="177"/>
      <c r="H8" s="171">
        <v>10.81</v>
      </c>
      <c r="I8" s="62">
        <f>AVERAGE(10.806,10.821)</f>
        <v>10.813499999999999</v>
      </c>
      <c r="J8" t="str">
        <f t="shared" si="0"/>
        <v>10.8135</v>
      </c>
    </row>
    <row r="9" spans="2:10" ht="13.5" thickBot="1" x14ac:dyDescent="0.25">
      <c r="B9" s="179" t="s">
        <v>1704</v>
      </c>
      <c r="C9" s="41" t="s">
        <v>9</v>
      </c>
      <c r="D9" s="180" t="s">
        <v>1705</v>
      </c>
      <c r="E9" s="178" t="s">
        <v>1712</v>
      </c>
      <c r="F9" s="181" t="s">
        <v>1706</v>
      </c>
      <c r="G9" s="177"/>
      <c r="H9" s="171">
        <v>12.01</v>
      </c>
      <c r="I9" s="62">
        <f>AVERAGE(12.0096,12.0116)</f>
        <v>12.0106</v>
      </c>
      <c r="J9" t="str">
        <f t="shared" si="0"/>
        <v>12.0106</v>
      </c>
    </row>
    <row r="10" spans="2:10" ht="13.5" thickBot="1" x14ac:dyDescent="0.25">
      <c r="B10" s="179" t="s">
        <v>1704</v>
      </c>
      <c r="C10" s="41" t="s">
        <v>102</v>
      </c>
      <c r="D10" s="180" t="s">
        <v>1705</v>
      </c>
      <c r="E10" s="178" t="s">
        <v>1713</v>
      </c>
      <c r="F10" s="181" t="s">
        <v>1706</v>
      </c>
      <c r="G10" s="177"/>
      <c r="H10" s="170">
        <v>14.01</v>
      </c>
      <c r="I10" s="62">
        <f>AVERAGE(14.00643,14.00728)</f>
        <v>14.006855</v>
      </c>
      <c r="J10" t="str">
        <f t="shared" si="0"/>
        <v>14.0069</v>
      </c>
    </row>
    <row r="11" spans="2:10" ht="13.5" thickBot="1" x14ac:dyDescent="0.25">
      <c r="B11" s="179" t="s">
        <v>1704</v>
      </c>
      <c r="C11" s="41" t="s">
        <v>353</v>
      </c>
      <c r="D11" s="180" t="s">
        <v>1705</v>
      </c>
      <c r="E11" s="178" t="s">
        <v>1714</v>
      </c>
      <c r="F11" s="181" t="s">
        <v>1706</v>
      </c>
      <c r="G11" s="177"/>
      <c r="H11" s="170">
        <v>16</v>
      </c>
      <c r="I11" s="62">
        <f>AVERAGE(15.99903,15.99977)</f>
        <v>15.9994</v>
      </c>
      <c r="J11" t="str">
        <f t="shared" si="0"/>
        <v>15.9994</v>
      </c>
    </row>
    <row r="12" spans="2:10" ht="13.5" thickBot="1" x14ac:dyDescent="0.25">
      <c r="B12" s="179" t="s">
        <v>1704</v>
      </c>
      <c r="C12" s="41" t="s">
        <v>12</v>
      </c>
      <c r="D12" s="180" t="s">
        <v>1705</v>
      </c>
      <c r="E12" s="178" t="s">
        <v>1715</v>
      </c>
      <c r="F12" s="181" t="s">
        <v>1706</v>
      </c>
      <c r="G12" s="177"/>
      <c r="H12" s="170">
        <v>19</v>
      </c>
      <c r="I12" s="62">
        <v>18.998403162999999</v>
      </c>
      <c r="J12" t="str">
        <f t="shared" si="0"/>
        <v>18.9984</v>
      </c>
    </row>
    <row r="13" spans="2:10" ht="13.5" thickBot="1" x14ac:dyDescent="0.25">
      <c r="B13" s="179" t="s">
        <v>1704</v>
      </c>
      <c r="C13" s="41" t="s">
        <v>385</v>
      </c>
      <c r="D13" s="180" t="s">
        <v>1705</v>
      </c>
      <c r="E13" s="178" t="s">
        <v>1716</v>
      </c>
      <c r="F13" s="181" t="s">
        <v>1706</v>
      </c>
      <c r="G13" s="177"/>
      <c r="H13" s="171">
        <v>20.18</v>
      </c>
      <c r="I13" s="62">
        <v>20.1797</v>
      </c>
      <c r="J13" t="str">
        <f t="shared" si="0"/>
        <v>20.1797</v>
      </c>
    </row>
    <row r="14" spans="2:10" ht="13.5" thickBot="1" x14ac:dyDescent="0.25">
      <c r="B14" s="179" t="s">
        <v>1704</v>
      </c>
      <c r="C14" s="41" t="s">
        <v>394</v>
      </c>
      <c r="D14" s="180" t="s">
        <v>1705</v>
      </c>
      <c r="E14" s="178" t="s">
        <v>1717</v>
      </c>
      <c r="F14" s="181" t="s">
        <v>1706</v>
      </c>
      <c r="G14" s="177"/>
      <c r="H14" s="171">
        <v>22.99</v>
      </c>
      <c r="I14" s="62">
        <v>22.989769280000001</v>
      </c>
      <c r="J14" t="str">
        <f t="shared" si="0"/>
        <v>22.9898</v>
      </c>
    </row>
    <row r="15" spans="2:10" ht="13.5" thickBot="1" x14ac:dyDescent="0.25">
      <c r="B15" s="179" t="s">
        <v>1704</v>
      </c>
      <c r="C15" s="41" t="s">
        <v>409</v>
      </c>
      <c r="D15" s="180" t="s">
        <v>1705</v>
      </c>
      <c r="E15" s="178" t="s">
        <v>1718</v>
      </c>
      <c r="F15" s="181" t="s">
        <v>1706</v>
      </c>
      <c r="G15" s="177"/>
      <c r="H15" s="171">
        <v>24.31</v>
      </c>
      <c r="I15" s="62">
        <f>AVERAGE(24.304,24.307)</f>
        <v>24.305499999999999</v>
      </c>
      <c r="J15" t="str">
        <f t="shared" si="0"/>
        <v>24.3055</v>
      </c>
    </row>
    <row r="16" spans="2:10" ht="13.5" thickBot="1" x14ac:dyDescent="0.25">
      <c r="B16" s="179" t="s">
        <v>1704</v>
      </c>
      <c r="C16" s="41" t="s">
        <v>425</v>
      </c>
      <c r="D16" s="180" t="s">
        <v>1705</v>
      </c>
      <c r="E16" s="178" t="s">
        <v>1719</v>
      </c>
      <c r="F16" s="181" t="s">
        <v>1706</v>
      </c>
      <c r="G16" s="177"/>
      <c r="H16" s="170">
        <v>26.98</v>
      </c>
      <c r="I16" s="62">
        <v>26.981538499999999</v>
      </c>
      <c r="J16" t="str">
        <f t="shared" si="0"/>
        <v>26.9815</v>
      </c>
    </row>
    <row r="17" spans="2:10" ht="13.5" thickBot="1" x14ac:dyDescent="0.25">
      <c r="B17" s="179" t="s">
        <v>1704</v>
      </c>
      <c r="C17" s="41" t="s">
        <v>442</v>
      </c>
      <c r="D17" s="180" t="s">
        <v>1705</v>
      </c>
      <c r="E17" s="178" t="s">
        <v>1720</v>
      </c>
      <c r="F17" s="181" t="s">
        <v>1706</v>
      </c>
      <c r="G17" s="177"/>
      <c r="H17" s="170">
        <v>28.09</v>
      </c>
      <c r="I17" s="62">
        <f>AVERAGE(28.084,28.086)</f>
        <v>28.085000000000001</v>
      </c>
      <c r="J17" t="str">
        <f t="shared" si="0"/>
        <v>28.0850</v>
      </c>
    </row>
    <row r="18" spans="2:10" ht="13.5" thickBot="1" x14ac:dyDescent="0.25">
      <c r="B18" s="179" t="s">
        <v>1704</v>
      </c>
      <c r="C18" s="41" t="s">
        <v>103</v>
      </c>
      <c r="D18" s="180" t="s">
        <v>1705</v>
      </c>
      <c r="E18" s="178" t="s">
        <v>1721</v>
      </c>
      <c r="F18" s="181" t="s">
        <v>1706</v>
      </c>
      <c r="G18" s="177"/>
      <c r="H18" s="170">
        <v>30.97</v>
      </c>
      <c r="I18" s="62">
        <v>30.973761998000001</v>
      </c>
      <c r="J18" t="str">
        <f t="shared" si="0"/>
        <v>30.9738</v>
      </c>
    </row>
    <row r="19" spans="2:10" ht="13.5" thickBot="1" x14ac:dyDescent="0.25">
      <c r="B19" s="179" t="s">
        <v>1704</v>
      </c>
      <c r="C19" s="41" t="s">
        <v>477</v>
      </c>
      <c r="D19" s="180" t="s">
        <v>1705</v>
      </c>
      <c r="E19" s="178" t="s">
        <v>1722</v>
      </c>
      <c r="F19" s="181" t="s">
        <v>1706</v>
      </c>
      <c r="G19" s="177"/>
      <c r="H19" s="171">
        <v>32.07</v>
      </c>
      <c r="I19" s="62">
        <f>AVERAGE(32.059,32.076)</f>
        <v>32.067499999999995</v>
      </c>
      <c r="J19" t="str">
        <f t="shared" si="0"/>
        <v>32.0675</v>
      </c>
    </row>
    <row r="20" spans="2:10" ht="13.5" thickBot="1" x14ac:dyDescent="0.25">
      <c r="B20" s="179" t="s">
        <v>1704</v>
      </c>
      <c r="C20" s="41" t="s">
        <v>496</v>
      </c>
      <c r="D20" s="180" t="s">
        <v>1705</v>
      </c>
      <c r="E20" s="178" t="s">
        <v>1723</v>
      </c>
      <c r="F20" s="181" t="s">
        <v>1706</v>
      </c>
      <c r="G20" s="177"/>
      <c r="H20" s="171">
        <v>35.450000000000003</v>
      </c>
      <c r="I20" s="62">
        <f>AVERAGE(35.446,35.457)</f>
        <v>35.451499999999996</v>
      </c>
      <c r="J20" t="str">
        <f t="shared" si="0"/>
        <v>35.4515</v>
      </c>
    </row>
    <row r="21" spans="2:10" ht="13.5" thickBot="1" x14ac:dyDescent="0.25">
      <c r="B21" s="179" t="s">
        <v>1704</v>
      </c>
      <c r="C21" s="41" t="s">
        <v>512</v>
      </c>
      <c r="D21" s="180" t="s">
        <v>1705</v>
      </c>
      <c r="E21" s="178" t="s">
        <v>1724</v>
      </c>
      <c r="F21" s="181" t="s">
        <v>1706</v>
      </c>
      <c r="G21" s="177"/>
      <c r="H21" s="171">
        <v>39.950000000000003</v>
      </c>
      <c r="I21" s="62">
        <v>39.948</v>
      </c>
      <c r="J21" t="str">
        <f t="shared" si="0"/>
        <v>39.9480</v>
      </c>
    </row>
    <row r="22" spans="2:10" ht="13.5" thickBot="1" x14ac:dyDescent="0.25">
      <c r="B22" s="179" t="s">
        <v>1704</v>
      </c>
      <c r="C22" s="41" t="s">
        <v>13</v>
      </c>
      <c r="D22" s="180" t="s">
        <v>1705</v>
      </c>
      <c r="E22" s="178" t="s">
        <v>1725</v>
      </c>
      <c r="F22" s="181" t="s">
        <v>1706</v>
      </c>
      <c r="G22" s="177"/>
      <c r="H22" s="170">
        <v>39.1</v>
      </c>
      <c r="I22" s="62">
        <v>39.098300000000002</v>
      </c>
      <c r="J22" t="str">
        <f t="shared" si="0"/>
        <v>39.0983</v>
      </c>
    </row>
    <row r="23" spans="2:10" ht="13.5" thickBot="1" x14ac:dyDescent="0.25">
      <c r="B23" s="179" t="s">
        <v>1704</v>
      </c>
      <c r="C23" s="41" t="s">
        <v>535</v>
      </c>
      <c r="D23" s="180" t="s">
        <v>1705</v>
      </c>
      <c r="E23" s="178" t="s">
        <v>1726</v>
      </c>
      <c r="F23" s="181" t="s">
        <v>1706</v>
      </c>
      <c r="G23" s="177"/>
      <c r="H23" s="170">
        <v>40.08</v>
      </c>
      <c r="I23" s="62">
        <v>40.078000000000003</v>
      </c>
      <c r="J23" t="str">
        <f t="shared" si="0"/>
        <v>40.0780</v>
      </c>
    </row>
    <row r="24" spans="2:10" ht="13.5" thickBot="1" x14ac:dyDescent="0.25">
      <c r="B24" s="179" t="s">
        <v>1704</v>
      </c>
      <c r="C24" s="41" t="s">
        <v>549</v>
      </c>
      <c r="D24" s="180" t="s">
        <v>1705</v>
      </c>
      <c r="E24" s="178" t="s">
        <v>1727</v>
      </c>
      <c r="F24" s="181" t="s">
        <v>1706</v>
      </c>
      <c r="G24" s="177"/>
      <c r="H24" s="170">
        <v>44.96</v>
      </c>
      <c r="I24" s="62">
        <v>44.955908000000001</v>
      </c>
      <c r="J24" t="str">
        <f t="shared" si="0"/>
        <v>44.9559</v>
      </c>
    </row>
    <row r="25" spans="2:10" ht="13.5" thickBot="1" x14ac:dyDescent="0.25">
      <c r="B25" s="179" t="s">
        <v>1704</v>
      </c>
      <c r="C25" s="41" t="s">
        <v>565</v>
      </c>
      <c r="D25" s="180" t="s">
        <v>1705</v>
      </c>
      <c r="E25" s="178" t="s">
        <v>1728</v>
      </c>
      <c r="F25" s="181" t="s">
        <v>1706</v>
      </c>
      <c r="G25" s="177"/>
      <c r="H25" s="171">
        <v>47.87</v>
      </c>
      <c r="I25" s="62">
        <v>47.866999999999997</v>
      </c>
      <c r="J25" t="str">
        <f t="shared" si="0"/>
        <v>47.8670</v>
      </c>
    </row>
    <row r="26" spans="2:10" ht="13.5" thickBot="1" x14ac:dyDescent="0.25">
      <c r="B26" s="179" t="s">
        <v>1704</v>
      </c>
      <c r="C26" s="41" t="s">
        <v>581</v>
      </c>
      <c r="D26" s="180" t="s">
        <v>1705</v>
      </c>
      <c r="E26" s="178" t="s">
        <v>1729</v>
      </c>
      <c r="F26" s="181" t="s">
        <v>1706</v>
      </c>
      <c r="G26" s="177"/>
      <c r="H26" s="171">
        <v>50.94</v>
      </c>
      <c r="I26" s="62">
        <v>50.941499999999998</v>
      </c>
      <c r="J26" t="str">
        <f t="shared" si="0"/>
        <v>50.9415</v>
      </c>
    </row>
    <row r="27" spans="2:10" ht="13.5" thickBot="1" x14ac:dyDescent="0.25">
      <c r="B27" s="179" t="s">
        <v>1704</v>
      </c>
      <c r="C27" s="41" t="s">
        <v>596</v>
      </c>
      <c r="D27" s="180" t="s">
        <v>1705</v>
      </c>
      <c r="E27" s="178" t="s">
        <v>1730</v>
      </c>
      <c r="F27" s="181" t="s">
        <v>1706</v>
      </c>
      <c r="G27" s="177"/>
      <c r="H27" s="171">
        <v>52</v>
      </c>
      <c r="I27" s="62">
        <v>51.996099999999998</v>
      </c>
      <c r="J27" t="str">
        <f t="shared" si="0"/>
        <v>51.9961</v>
      </c>
    </row>
    <row r="28" spans="2:10" ht="13.5" thickBot="1" x14ac:dyDescent="0.25">
      <c r="B28" s="179" t="s">
        <v>1704</v>
      </c>
      <c r="C28" s="41" t="s">
        <v>612</v>
      </c>
      <c r="D28" s="180" t="s">
        <v>1705</v>
      </c>
      <c r="E28" s="178" t="s">
        <v>1731</v>
      </c>
      <c r="F28" s="181" t="s">
        <v>1706</v>
      </c>
      <c r="G28" s="177"/>
      <c r="H28" s="170">
        <v>54.94</v>
      </c>
      <c r="I28" s="62">
        <v>54.938043999999998</v>
      </c>
      <c r="J28" t="str">
        <f t="shared" si="0"/>
        <v>54.9380</v>
      </c>
    </row>
    <row r="29" spans="2:10" ht="13.5" thickBot="1" x14ac:dyDescent="0.25">
      <c r="B29" s="179" t="s">
        <v>1704</v>
      </c>
      <c r="C29" s="41" t="s">
        <v>630</v>
      </c>
      <c r="D29" s="180" t="s">
        <v>1705</v>
      </c>
      <c r="E29" s="178" t="s">
        <v>1732</v>
      </c>
      <c r="F29" s="181" t="s">
        <v>1706</v>
      </c>
      <c r="G29" s="177"/>
      <c r="H29" s="170">
        <v>55.85</v>
      </c>
      <c r="I29" s="62">
        <v>55.844999999999999</v>
      </c>
      <c r="J29" t="str">
        <f t="shared" si="0"/>
        <v>55.8450</v>
      </c>
    </row>
    <row r="30" spans="2:10" ht="13.5" thickBot="1" x14ac:dyDescent="0.25">
      <c r="B30" s="179" t="s">
        <v>1704</v>
      </c>
      <c r="C30" s="41" t="s">
        <v>646</v>
      </c>
      <c r="D30" s="180" t="s">
        <v>1705</v>
      </c>
      <c r="E30" s="178" t="s">
        <v>1733</v>
      </c>
      <c r="F30" s="181" t="s">
        <v>1706</v>
      </c>
      <c r="G30" s="177"/>
      <c r="H30" s="170">
        <v>58.93</v>
      </c>
      <c r="I30" s="62">
        <v>58.933194</v>
      </c>
      <c r="J30" t="str">
        <f t="shared" si="0"/>
        <v>58.9332</v>
      </c>
    </row>
    <row r="31" spans="2:10" ht="13.5" thickBot="1" x14ac:dyDescent="0.25">
      <c r="B31" s="179" t="s">
        <v>1704</v>
      </c>
      <c r="C31" s="41" t="s">
        <v>660</v>
      </c>
      <c r="D31" s="180" t="s">
        <v>1705</v>
      </c>
      <c r="E31" s="178" t="s">
        <v>1734</v>
      </c>
      <c r="F31" s="181" t="s">
        <v>1706</v>
      </c>
      <c r="G31" s="177"/>
      <c r="H31" s="171">
        <v>58.69</v>
      </c>
      <c r="I31" s="62">
        <v>58.693399999999997</v>
      </c>
      <c r="J31" t="str">
        <f t="shared" si="0"/>
        <v>58.6934</v>
      </c>
    </row>
    <row r="32" spans="2:10" ht="13.5" thickBot="1" x14ac:dyDescent="0.25">
      <c r="B32" s="179" t="s">
        <v>1704</v>
      </c>
      <c r="C32" s="41" t="s">
        <v>674</v>
      </c>
      <c r="D32" s="180" t="s">
        <v>1705</v>
      </c>
      <c r="E32" s="178" t="s">
        <v>1735</v>
      </c>
      <c r="F32" s="181" t="s">
        <v>1706</v>
      </c>
      <c r="G32" s="177"/>
      <c r="H32" s="171">
        <v>63.55</v>
      </c>
      <c r="I32" s="62">
        <v>63.545999999999999</v>
      </c>
      <c r="J32" t="str">
        <f t="shared" si="0"/>
        <v>63.5460</v>
      </c>
    </row>
    <row r="33" spans="2:10" ht="13.5" thickBot="1" x14ac:dyDescent="0.25">
      <c r="B33" s="179" t="s">
        <v>1704</v>
      </c>
      <c r="C33" s="41" t="s">
        <v>693</v>
      </c>
      <c r="D33" s="180" t="s">
        <v>1705</v>
      </c>
      <c r="E33" s="178" t="s">
        <v>1736</v>
      </c>
      <c r="F33" s="181" t="s">
        <v>1706</v>
      </c>
      <c r="G33" s="177"/>
      <c r="H33" s="171">
        <v>65.38</v>
      </c>
      <c r="I33" s="62">
        <v>65.38</v>
      </c>
      <c r="J33" t="str">
        <f t="shared" si="0"/>
        <v>65.3800</v>
      </c>
    </row>
    <row r="34" spans="2:10" ht="13.5" thickBot="1" x14ac:dyDescent="0.25">
      <c r="B34" s="179" t="s">
        <v>1704</v>
      </c>
      <c r="C34" s="41" t="s">
        <v>710</v>
      </c>
      <c r="D34" s="180" t="s">
        <v>1705</v>
      </c>
      <c r="E34" s="178" t="s">
        <v>1737</v>
      </c>
      <c r="F34" s="181" t="s">
        <v>1706</v>
      </c>
      <c r="G34" s="177"/>
      <c r="H34" s="170">
        <v>69.72</v>
      </c>
      <c r="I34" s="62">
        <v>69.722999999999999</v>
      </c>
      <c r="J34" t="str">
        <f t="shared" si="0"/>
        <v>69.7230</v>
      </c>
    </row>
    <row r="35" spans="2:10" ht="13.5" thickBot="1" x14ac:dyDescent="0.25">
      <c r="B35" s="179" t="s">
        <v>1704</v>
      </c>
      <c r="C35" s="41" t="s">
        <v>726</v>
      </c>
      <c r="D35" s="180" t="s">
        <v>1705</v>
      </c>
      <c r="E35" s="178" t="s">
        <v>1738</v>
      </c>
      <c r="F35" s="181" t="s">
        <v>1706</v>
      </c>
      <c r="G35" s="177"/>
      <c r="H35" s="170">
        <v>72.63</v>
      </c>
      <c r="I35" s="62">
        <v>72.63</v>
      </c>
      <c r="J35" t="str">
        <f t="shared" si="0"/>
        <v>72.6300</v>
      </c>
    </row>
    <row r="36" spans="2:10" ht="13.5" thickBot="1" x14ac:dyDescent="0.25">
      <c r="B36" s="179" t="s">
        <v>1704</v>
      </c>
      <c r="C36" s="41" t="s">
        <v>741</v>
      </c>
      <c r="D36" s="180" t="s">
        <v>1705</v>
      </c>
      <c r="E36" s="178" t="s">
        <v>1739</v>
      </c>
      <c r="F36" s="181" t="s">
        <v>1706</v>
      </c>
      <c r="G36" s="177"/>
      <c r="H36" s="170">
        <v>74.92</v>
      </c>
      <c r="I36" s="62">
        <v>74.921594999999996</v>
      </c>
      <c r="J36" t="str">
        <f t="shared" si="0"/>
        <v>74.9216</v>
      </c>
    </row>
    <row r="37" spans="2:10" ht="13.5" thickBot="1" x14ac:dyDescent="0.25">
      <c r="B37" s="179" t="s">
        <v>1704</v>
      </c>
      <c r="C37" s="41" t="s">
        <v>757</v>
      </c>
      <c r="D37" s="180" t="s">
        <v>1705</v>
      </c>
      <c r="E37" s="178" t="s">
        <v>1740</v>
      </c>
      <c r="F37" s="181" t="s">
        <v>1706</v>
      </c>
      <c r="G37" s="177"/>
      <c r="H37" s="171">
        <v>78.97</v>
      </c>
      <c r="I37" s="62">
        <v>78.971000000000004</v>
      </c>
      <c r="J37" t="str">
        <f t="shared" si="0"/>
        <v>78.9710</v>
      </c>
    </row>
    <row r="38" spans="2:10" ht="13.5" thickBot="1" x14ac:dyDescent="0.25">
      <c r="B38" s="179" t="s">
        <v>1704</v>
      </c>
      <c r="C38" s="41" t="s">
        <v>773</v>
      </c>
      <c r="D38" s="180" t="s">
        <v>1705</v>
      </c>
      <c r="E38" s="178" t="s">
        <v>1741</v>
      </c>
      <c r="F38" s="181" t="s">
        <v>1706</v>
      </c>
      <c r="G38" s="177"/>
      <c r="H38" s="171">
        <v>79.900000000000006</v>
      </c>
      <c r="I38" s="62">
        <f>AVERAGE(79.901,79.907)</f>
        <v>79.903999999999996</v>
      </c>
      <c r="J38" t="str">
        <f t="shared" si="0"/>
        <v>79.9040</v>
      </c>
    </row>
    <row r="39" spans="2:10" ht="13.5" thickBot="1" x14ac:dyDescent="0.25">
      <c r="B39" s="179" t="s">
        <v>1704</v>
      </c>
      <c r="C39" s="41" t="s">
        <v>791</v>
      </c>
      <c r="D39" s="180" t="s">
        <v>1705</v>
      </c>
      <c r="E39" s="178" t="s">
        <v>1742</v>
      </c>
      <c r="F39" s="181" t="s">
        <v>1706</v>
      </c>
      <c r="G39" s="177"/>
      <c r="H39" s="171">
        <v>83.8</v>
      </c>
      <c r="I39" s="62">
        <v>83.798000000000002</v>
      </c>
      <c r="J39" t="str">
        <f t="shared" si="0"/>
        <v>83.7980</v>
      </c>
    </row>
    <row r="40" spans="2:10" ht="13.5" thickBot="1" x14ac:dyDescent="0.25">
      <c r="B40" s="179" t="s">
        <v>1704</v>
      </c>
      <c r="C40" s="41" t="s">
        <v>799</v>
      </c>
      <c r="D40" s="180" t="s">
        <v>1705</v>
      </c>
      <c r="E40" s="178" t="s">
        <v>1743</v>
      </c>
      <c r="F40" s="181" t="s">
        <v>1706</v>
      </c>
      <c r="G40" s="177"/>
      <c r="H40" s="170">
        <v>85.47</v>
      </c>
      <c r="I40" s="62">
        <v>85.467799999999997</v>
      </c>
      <c r="J40" t="str">
        <f t="shared" si="0"/>
        <v>85.4678</v>
      </c>
    </row>
    <row r="41" spans="2:10" ht="13.5" thickBot="1" x14ac:dyDescent="0.25">
      <c r="B41" s="179" t="s">
        <v>1704</v>
      </c>
      <c r="C41" s="41" t="s">
        <v>813</v>
      </c>
      <c r="D41" s="180" t="s">
        <v>1705</v>
      </c>
      <c r="E41" s="178" t="s">
        <v>1744</v>
      </c>
      <c r="F41" s="181" t="s">
        <v>1706</v>
      </c>
      <c r="G41" s="177"/>
      <c r="H41" s="170">
        <v>87.62</v>
      </c>
      <c r="I41" s="62">
        <v>87.62</v>
      </c>
      <c r="J41" t="str">
        <f t="shared" si="0"/>
        <v>87.6200</v>
      </c>
    </row>
    <row r="42" spans="2:10" ht="13.5" thickBot="1" x14ac:dyDescent="0.25">
      <c r="B42" s="179" t="s">
        <v>1704</v>
      </c>
      <c r="C42" s="41" t="s">
        <v>106</v>
      </c>
      <c r="D42" s="180" t="s">
        <v>1705</v>
      </c>
      <c r="E42" s="178" t="s">
        <v>1745</v>
      </c>
      <c r="F42" s="181" t="s">
        <v>1706</v>
      </c>
      <c r="G42" s="177"/>
      <c r="H42" s="170">
        <v>88.91</v>
      </c>
      <c r="I42" s="62">
        <v>88.905839999999998</v>
      </c>
      <c r="J42" t="str">
        <f t="shared" si="0"/>
        <v>88.9058</v>
      </c>
    </row>
    <row r="43" spans="2:10" ht="13.5" thickBot="1" x14ac:dyDescent="0.25">
      <c r="B43" s="179" t="s">
        <v>1704</v>
      </c>
      <c r="C43" s="41" t="s">
        <v>844</v>
      </c>
      <c r="D43" s="180" t="s">
        <v>1705</v>
      </c>
      <c r="E43" s="178" t="s">
        <v>1746</v>
      </c>
      <c r="F43" s="181" t="s">
        <v>1706</v>
      </c>
      <c r="G43" s="177"/>
      <c r="H43" s="171">
        <v>91.22</v>
      </c>
      <c r="I43" s="62">
        <v>91.224000000000004</v>
      </c>
      <c r="J43" t="str">
        <f t="shared" si="0"/>
        <v>91.2240</v>
      </c>
    </row>
    <row r="44" spans="2:10" ht="13.5" thickBot="1" x14ac:dyDescent="0.25">
      <c r="B44" s="179" t="s">
        <v>1704</v>
      </c>
      <c r="C44" s="41" t="s">
        <v>859</v>
      </c>
      <c r="D44" s="180" t="s">
        <v>1705</v>
      </c>
      <c r="E44" s="178" t="s">
        <v>1747</v>
      </c>
      <c r="F44" s="181" t="s">
        <v>1706</v>
      </c>
      <c r="G44" s="177"/>
      <c r="H44" s="171">
        <v>92.91</v>
      </c>
      <c r="I44" s="62">
        <v>92.906369999999995</v>
      </c>
      <c r="J44" t="str">
        <f t="shared" si="0"/>
        <v>92.9064</v>
      </c>
    </row>
    <row r="45" spans="2:10" ht="13.5" thickBot="1" x14ac:dyDescent="0.25">
      <c r="B45" s="179" t="s">
        <v>1704</v>
      </c>
      <c r="C45" s="41" t="s">
        <v>872</v>
      </c>
      <c r="D45" s="180" t="s">
        <v>1705</v>
      </c>
      <c r="E45" s="178" t="s">
        <v>1748</v>
      </c>
      <c r="F45" s="181" t="s">
        <v>1706</v>
      </c>
      <c r="G45" s="177"/>
      <c r="H45" s="171">
        <v>95.95</v>
      </c>
      <c r="I45" s="62">
        <v>95.95</v>
      </c>
      <c r="J45" t="str">
        <f t="shared" si="0"/>
        <v>95.9500</v>
      </c>
    </row>
    <row r="46" spans="2:10" ht="13.5" thickBot="1" x14ac:dyDescent="0.25">
      <c r="B46" s="179" t="s">
        <v>1704</v>
      </c>
      <c r="C46" s="41" t="s">
        <v>886</v>
      </c>
      <c r="D46" s="180" t="s">
        <v>1705</v>
      </c>
      <c r="E46" s="178" t="s">
        <v>1749</v>
      </c>
      <c r="F46" s="181" t="s">
        <v>1706</v>
      </c>
      <c r="G46" s="177"/>
      <c r="H46" s="170">
        <v>98</v>
      </c>
      <c r="I46" s="62">
        <v>98</v>
      </c>
      <c r="J46" t="str">
        <f t="shared" si="0"/>
        <v>98.0000</v>
      </c>
    </row>
    <row r="47" spans="2:10" ht="13.5" thickBot="1" x14ac:dyDescent="0.25">
      <c r="B47" s="179" t="s">
        <v>1704</v>
      </c>
      <c r="C47" s="41" t="s">
        <v>902</v>
      </c>
      <c r="D47" s="180" t="s">
        <v>1705</v>
      </c>
      <c r="E47" s="64" t="s">
        <v>1750</v>
      </c>
      <c r="F47" s="181" t="s">
        <v>1706</v>
      </c>
      <c r="G47" s="177"/>
      <c r="H47" s="170">
        <v>101.1</v>
      </c>
      <c r="I47" s="62">
        <v>101.07</v>
      </c>
      <c r="J47" t="str">
        <f t="shared" si="0"/>
        <v>101.0700</v>
      </c>
    </row>
    <row r="48" spans="2:10" ht="13.5" thickBot="1" x14ac:dyDescent="0.25">
      <c r="B48" s="179" t="s">
        <v>1704</v>
      </c>
      <c r="C48" s="41" t="s">
        <v>915</v>
      </c>
      <c r="D48" s="180" t="s">
        <v>1705</v>
      </c>
      <c r="E48" s="64" t="s">
        <v>1751</v>
      </c>
      <c r="F48" s="181" t="s">
        <v>1706</v>
      </c>
      <c r="G48" s="177"/>
      <c r="H48" s="170">
        <v>102.9</v>
      </c>
      <c r="I48" s="62">
        <v>102.9055</v>
      </c>
      <c r="J48" t="str">
        <f t="shared" si="0"/>
        <v>102.9055</v>
      </c>
    </row>
    <row r="49" spans="2:10" ht="13.5" thickBot="1" x14ac:dyDescent="0.25">
      <c r="B49" s="179" t="s">
        <v>1704</v>
      </c>
      <c r="C49" s="41" t="s">
        <v>927</v>
      </c>
      <c r="D49" s="180" t="s">
        <v>1705</v>
      </c>
      <c r="E49" s="64" t="s">
        <v>1752</v>
      </c>
      <c r="F49" s="181" t="s">
        <v>1706</v>
      </c>
      <c r="G49" s="177"/>
      <c r="H49" s="171">
        <v>106.4</v>
      </c>
      <c r="I49" s="62">
        <v>106.42</v>
      </c>
      <c r="J49" t="str">
        <f t="shared" si="0"/>
        <v>106.4200</v>
      </c>
    </row>
    <row r="50" spans="2:10" ht="13.5" thickBot="1" x14ac:dyDescent="0.25">
      <c r="B50" s="179" t="s">
        <v>1704</v>
      </c>
      <c r="C50" s="41" t="s">
        <v>942</v>
      </c>
      <c r="D50" s="180" t="s">
        <v>1705</v>
      </c>
      <c r="E50" s="64" t="s">
        <v>1753</v>
      </c>
      <c r="F50" s="181" t="s">
        <v>1706</v>
      </c>
      <c r="G50" s="177"/>
      <c r="H50" s="171">
        <v>107.9</v>
      </c>
      <c r="I50" s="62">
        <v>107.8682</v>
      </c>
      <c r="J50" t="str">
        <f t="shared" si="0"/>
        <v>107.8682</v>
      </c>
    </row>
    <row r="51" spans="2:10" ht="13.5" thickBot="1" x14ac:dyDescent="0.25">
      <c r="B51" s="179" t="s">
        <v>1704</v>
      </c>
      <c r="C51" s="41" t="s">
        <v>957</v>
      </c>
      <c r="D51" s="180" t="s">
        <v>1705</v>
      </c>
      <c r="E51" s="64" t="s">
        <v>1754</v>
      </c>
      <c r="F51" s="181" t="s">
        <v>1706</v>
      </c>
      <c r="G51" s="177"/>
      <c r="H51" s="171">
        <v>112.4</v>
      </c>
      <c r="I51" s="62">
        <v>112.414</v>
      </c>
      <c r="J51" t="str">
        <f t="shared" si="0"/>
        <v>112.4140</v>
      </c>
    </row>
    <row r="52" spans="2:10" ht="13.5" thickBot="1" x14ac:dyDescent="0.25">
      <c r="B52" s="179" t="s">
        <v>1704</v>
      </c>
      <c r="C52" s="41" t="s">
        <v>968</v>
      </c>
      <c r="D52" s="180" t="s">
        <v>1705</v>
      </c>
      <c r="E52" s="64" t="s">
        <v>1755</v>
      </c>
      <c r="F52" s="181" t="s">
        <v>1706</v>
      </c>
      <c r="G52" s="177"/>
      <c r="H52" s="170">
        <v>114.8</v>
      </c>
      <c r="I52" s="62">
        <v>114.818</v>
      </c>
      <c r="J52" t="str">
        <f t="shared" si="0"/>
        <v>114.8180</v>
      </c>
    </row>
    <row r="53" spans="2:10" ht="13.5" thickBot="1" x14ac:dyDescent="0.25">
      <c r="B53" s="179" t="s">
        <v>1704</v>
      </c>
      <c r="C53" s="41" t="s">
        <v>982</v>
      </c>
      <c r="D53" s="180" t="s">
        <v>1705</v>
      </c>
      <c r="E53" s="64" t="s">
        <v>1756</v>
      </c>
      <c r="F53" s="181" t="s">
        <v>1706</v>
      </c>
      <c r="G53" s="177"/>
      <c r="H53" s="170">
        <v>118.7</v>
      </c>
      <c r="I53" s="62">
        <v>118.71</v>
      </c>
      <c r="J53" t="str">
        <f t="shared" si="0"/>
        <v>118.7100</v>
      </c>
    </row>
    <row r="54" spans="2:10" ht="13.5" thickBot="1" x14ac:dyDescent="0.25">
      <c r="B54" s="179" t="s">
        <v>1704</v>
      </c>
      <c r="C54" s="41" t="s">
        <v>999</v>
      </c>
      <c r="D54" s="180" t="s">
        <v>1705</v>
      </c>
      <c r="E54" s="64" t="s">
        <v>1757</v>
      </c>
      <c r="F54" s="181" t="s">
        <v>1706</v>
      </c>
      <c r="G54" s="177"/>
      <c r="H54" s="170">
        <v>121.8</v>
      </c>
      <c r="I54" s="62">
        <v>121.76</v>
      </c>
      <c r="J54" t="str">
        <f t="shared" si="0"/>
        <v>121.7600</v>
      </c>
    </row>
    <row r="55" spans="2:10" ht="13.5" thickBot="1" x14ac:dyDescent="0.25">
      <c r="B55" s="179" t="s">
        <v>1704</v>
      </c>
      <c r="C55" s="41" t="s">
        <v>1014</v>
      </c>
      <c r="D55" s="180" t="s">
        <v>1705</v>
      </c>
      <c r="E55" s="64" t="s">
        <v>1758</v>
      </c>
      <c r="F55" s="181" t="s">
        <v>1706</v>
      </c>
      <c r="G55" s="177"/>
      <c r="H55" s="171">
        <v>127.6</v>
      </c>
      <c r="I55" s="62">
        <v>127.6</v>
      </c>
      <c r="J55" t="str">
        <f t="shared" si="0"/>
        <v>127.6000</v>
      </c>
    </row>
    <row r="56" spans="2:10" ht="13.5" thickBot="1" x14ac:dyDescent="0.25">
      <c r="B56" s="179" t="s">
        <v>1704</v>
      </c>
      <c r="C56" s="41" t="s">
        <v>1028</v>
      </c>
      <c r="D56" s="180" t="s">
        <v>1705</v>
      </c>
      <c r="E56" s="64" t="s">
        <v>1759</v>
      </c>
      <c r="F56" s="181" t="s">
        <v>1706</v>
      </c>
      <c r="G56" s="177"/>
      <c r="H56" s="171">
        <v>126.9</v>
      </c>
      <c r="I56" s="62">
        <v>126.90447</v>
      </c>
      <c r="J56" t="str">
        <f t="shared" si="0"/>
        <v>126.9045</v>
      </c>
    </row>
    <row r="57" spans="2:10" ht="13.5" thickBot="1" x14ac:dyDescent="0.25">
      <c r="B57" s="179" t="s">
        <v>1704</v>
      </c>
      <c r="C57" s="41" t="s">
        <v>1047</v>
      </c>
      <c r="D57" s="180" t="s">
        <v>1705</v>
      </c>
      <c r="E57" s="64" t="s">
        <v>1760</v>
      </c>
      <c r="F57" s="181" t="s">
        <v>1706</v>
      </c>
      <c r="G57" s="177"/>
      <c r="H57" s="171">
        <v>131.30000000000001</v>
      </c>
      <c r="I57" s="62">
        <v>131.29300000000001</v>
      </c>
      <c r="J57" t="str">
        <f t="shared" si="0"/>
        <v>131.2930</v>
      </c>
    </row>
    <row r="58" spans="2:10" ht="13.5" thickBot="1" x14ac:dyDescent="0.25">
      <c r="B58" s="179" t="s">
        <v>1704</v>
      </c>
      <c r="C58" s="41" t="s">
        <v>1056</v>
      </c>
      <c r="D58" s="180" t="s">
        <v>1705</v>
      </c>
      <c r="E58" s="64" t="s">
        <v>1761</v>
      </c>
      <c r="F58" s="181" t="s">
        <v>1706</v>
      </c>
      <c r="G58" s="177"/>
      <c r="H58" s="170">
        <v>132.9</v>
      </c>
      <c r="I58" s="62">
        <v>132.90545195999999</v>
      </c>
      <c r="J58" t="str">
        <f t="shared" si="0"/>
        <v>132.9055</v>
      </c>
    </row>
    <row r="59" spans="2:10" ht="13.5" thickBot="1" x14ac:dyDescent="0.25">
      <c r="B59" s="179" t="s">
        <v>1704</v>
      </c>
      <c r="C59" s="41" t="s">
        <v>1072</v>
      </c>
      <c r="D59" s="180" t="s">
        <v>1705</v>
      </c>
      <c r="E59" s="64" t="s">
        <v>1762</v>
      </c>
      <c r="F59" s="181" t="s">
        <v>1706</v>
      </c>
      <c r="G59" s="177"/>
      <c r="H59" s="170">
        <v>137.30000000000001</v>
      </c>
      <c r="I59" s="62">
        <v>137.327</v>
      </c>
      <c r="J59" t="str">
        <f t="shared" si="0"/>
        <v>137.3270</v>
      </c>
    </row>
    <row r="60" spans="2:10" ht="13.5" thickBot="1" x14ac:dyDescent="0.25">
      <c r="B60" s="179" t="s">
        <v>1704</v>
      </c>
      <c r="C60" s="41" t="s">
        <v>1087</v>
      </c>
      <c r="D60" s="180" t="s">
        <v>1705</v>
      </c>
      <c r="E60" s="64" t="s">
        <v>1763</v>
      </c>
      <c r="F60" s="181" t="s">
        <v>1706</v>
      </c>
      <c r="G60" s="177"/>
      <c r="H60" s="170">
        <v>138.9</v>
      </c>
      <c r="I60" s="62">
        <v>138.90547000000001</v>
      </c>
      <c r="J60" t="str">
        <f t="shared" si="0"/>
        <v>138.9055</v>
      </c>
    </row>
    <row r="61" spans="2:10" ht="13.5" thickBot="1" x14ac:dyDescent="0.25">
      <c r="B61" s="179" t="s">
        <v>1704</v>
      </c>
      <c r="C61" s="41" t="s">
        <v>1106</v>
      </c>
      <c r="D61" s="180" t="s">
        <v>1705</v>
      </c>
      <c r="E61" s="64" t="s">
        <v>1764</v>
      </c>
      <c r="F61" s="181" t="s">
        <v>1706</v>
      </c>
      <c r="G61" s="177"/>
      <c r="H61" s="171">
        <v>140.1</v>
      </c>
      <c r="I61" s="62">
        <v>140.11600000000001</v>
      </c>
      <c r="J61" t="str">
        <f t="shared" si="0"/>
        <v>140.1160</v>
      </c>
    </row>
    <row r="62" spans="2:10" ht="13.5" thickBot="1" x14ac:dyDescent="0.25">
      <c r="B62" s="179" t="s">
        <v>1704</v>
      </c>
      <c r="C62" s="41" t="s">
        <v>1122</v>
      </c>
      <c r="D62" s="180" t="s">
        <v>1705</v>
      </c>
      <c r="E62" s="64" t="s">
        <v>1765</v>
      </c>
      <c r="F62" s="181" t="s">
        <v>1706</v>
      </c>
      <c r="G62" s="177"/>
      <c r="H62" s="171">
        <v>140.9</v>
      </c>
      <c r="I62" s="62">
        <v>140.90765999999999</v>
      </c>
      <c r="J62" t="str">
        <f t="shared" si="0"/>
        <v>140.9077</v>
      </c>
    </row>
    <row r="63" spans="2:10" ht="13.5" thickBot="1" x14ac:dyDescent="0.25">
      <c r="B63" s="179" t="s">
        <v>1704</v>
      </c>
      <c r="C63" s="41" t="s">
        <v>1137</v>
      </c>
      <c r="D63" s="180" t="s">
        <v>1705</v>
      </c>
      <c r="E63" s="64" t="s">
        <v>1766</v>
      </c>
      <c r="F63" s="181" t="s">
        <v>1706</v>
      </c>
      <c r="G63" s="177"/>
      <c r="H63" s="171">
        <v>144.19999999999999</v>
      </c>
      <c r="I63" s="62">
        <v>144.24199999999999</v>
      </c>
      <c r="J63" t="str">
        <f t="shared" si="0"/>
        <v>144.2420</v>
      </c>
    </row>
    <row r="64" spans="2:10" ht="13.5" thickBot="1" x14ac:dyDescent="0.25">
      <c r="B64" s="179" t="s">
        <v>1704</v>
      </c>
      <c r="C64" s="41" t="s">
        <v>1150</v>
      </c>
      <c r="D64" s="180" t="s">
        <v>1705</v>
      </c>
      <c r="E64" s="64" t="s">
        <v>1767</v>
      </c>
      <c r="F64" s="181" t="s">
        <v>1706</v>
      </c>
      <c r="G64" s="177"/>
      <c r="H64" s="170">
        <v>145</v>
      </c>
      <c r="I64" s="62">
        <v>145</v>
      </c>
      <c r="J64" t="str">
        <f t="shared" si="0"/>
        <v>145.0000</v>
      </c>
    </row>
    <row r="65" spans="2:10" ht="13.5" thickBot="1" x14ac:dyDescent="0.25">
      <c r="B65" s="179" t="s">
        <v>1704</v>
      </c>
      <c r="C65" s="41" t="s">
        <v>1165</v>
      </c>
      <c r="D65" s="180" t="s">
        <v>1705</v>
      </c>
      <c r="E65" s="64" t="s">
        <v>1768</v>
      </c>
      <c r="F65" s="181" t="s">
        <v>1706</v>
      </c>
      <c r="G65" s="177"/>
      <c r="H65" s="170">
        <v>150.4</v>
      </c>
      <c r="I65" s="62">
        <v>150.36000000000001</v>
      </c>
      <c r="J65" t="str">
        <f t="shared" si="0"/>
        <v>150.3600</v>
      </c>
    </row>
    <row r="66" spans="2:10" ht="13.5" thickBot="1" x14ac:dyDescent="0.25">
      <c r="B66" s="179" t="s">
        <v>1704</v>
      </c>
      <c r="C66" s="41" t="s">
        <v>1179</v>
      </c>
      <c r="D66" s="180" t="s">
        <v>1705</v>
      </c>
      <c r="E66" s="64" t="s">
        <v>1769</v>
      </c>
      <c r="F66" s="181" t="s">
        <v>1706</v>
      </c>
      <c r="G66" s="177"/>
      <c r="H66" s="170">
        <v>152</v>
      </c>
      <c r="I66" s="62">
        <v>151.964</v>
      </c>
      <c r="J66" t="str">
        <f t="shared" si="0"/>
        <v>151.9640</v>
      </c>
    </row>
    <row r="67" spans="2:10" ht="13.5" thickBot="1" x14ac:dyDescent="0.25">
      <c r="B67" s="179" t="s">
        <v>1704</v>
      </c>
      <c r="C67" s="41" t="s">
        <v>1192</v>
      </c>
      <c r="D67" s="180" t="s">
        <v>1705</v>
      </c>
      <c r="E67" s="64" t="s">
        <v>1770</v>
      </c>
      <c r="F67" s="181" t="s">
        <v>1706</v>
      </c>
      <c r="G67" s="177"/>
      <c r="H67" s="171">
        <v>157.30000000000001</v>
      </c>
      <c r="I67" s="62">
        <v>157.25</v>
      </c>
      <c r="J67" t="str">
        <f t="shared" si="0"/>
        <v>157.2500</v>
      </c>
    </row>
    <row r="68" spans="2:10" ht="13.5" thickBot="1" x14ac:dyDescent="0.25">
      <c r="B68" s="179" t="s">
        <v>1704</v>
      </c>
      <c r="C68" s="41" t="s">
        <v>1206</v>
      </c>
      <c r="D68" s="180" t="s">
        <v>1705</v>
      </c>
      <c r="E68" s="64" t="s">
        <v>1771</v>
      </c>
      <c r="F68" s="181" t="s">
        <v>1706</v>
      </c>
      <c r="G68" s="177"/>
      <c r="H68" s="171">
        <v>158.9</v>
      </c>
      <c r="I68" s="62">
        <v>158.92535000000001</v>
      </c>
      <c r="J68" t="str">
        <f t="shared" si="0"/>
        <v>158.9254</v>
      </c>
    </row>
    <row r="69" spans="2:10" ht="13.5" thickBot="1" x14ac:dyDescent="0.25">
      <c r="B69" s="179" t="s">
        <v>1704</v>
      </c>
      <c r="C69" s="41" t="s">
        <v>1219</v>
      </c>
      <c r="D69" s="180" t="s">
        <v>1705</v>
      </c>
      <c r="E69" s="64" t="s">
        <v>1772</v>
      </c>
      <c r="F69" s="181" t="s">
        <v>1706</v>
      </c>
      <c r="G69" s="177"/>
      <c r="H69" s="171">
        <v>162.5</v>
      </c>
      <c r="I69" s="62">
        <v>162.5</v>
      </c>
      <c r="J69" t="str">
        <f t="shared" ref="J69:J121" si="1">FIXED(I69,4)</f>
        <v>162.5000</v>
      </c>
    </row>
    <row r="70" spans="2:10" ht="13.5" thickBot="1" x14ac:dyDescent="0.25">
      <c r="B70" s="179" t="s">
        <v>1704</v>
      </c>
      <c r="C70" s="41" t="s">
        <v>1232</v>
      </c>
      <c r="D70" s="180" t="s">
        <v>1705</v>
      </c>
      <c r="E70" s="64" t="s">
        <v>1773</v>
      </c>
      <c r="F70" s="181" t="s">
        <v>1706</v>
      </c>
      <c r="G70" s="177"/>
      <c r="H70" s="170">
        <v>164.9</v>
      </c>
      <c r="I70" s="62">
        <v>164.93033</v>
      </c>
      <c r="J70" t="str">
        <f t="shared" si="1"/>
        <v>164.9303</v>
      </c>
    </row>
    <row r="71" spans="2:10" ht="13.5" thickBot="1" x14ac:dyDescent="0.25">
      <c r="B71" s="179" t="s">
        <v>1704</v>
      </c>
      <c r="C71" s="41" t="s">
        <v>1245</v>
      </c>
      <c r="D71" s="180" t="s">
        <v>1705</v>
      </c>
      <c r="E71" s="64" t="s">
        <v>1774</v>
      </c>
      <c r="F71" s="181" t="s">
        <v>1706</v>
      </c>
      <c r="G71" s="177"/>
      <c r="H71" s="170">
        <v>167.3</v>
      </c>
      <c r="I71" s="62">
        <v>167.25899999999999</v>
      </c>
      <c r="J71" t="str">
        <f t="shared" si="1"/>
        <v>167.2590</v>
      </c>
    </row>
    <row r="72" spans="2:10" ht="13.5" thickBot="1" x14ac:dyDescent="0.25">
      <c r="B72" s="179" t="s">
        <v>1704</v>
      </c>
      <c r="C72" s="41" t="s">
        <v>1258</v>
      </c>
      <c r="D72" s="180" t="s">
        <v>1705</v>
      </c>
      <c r="E72" s="64" t="s">
        <v>1775</v>
      </c>
      <c r="F72" s="181" t="s">
        <v>1706</v>
      </c>
      <c r="G72" s="177"/>
      <c r="H72" s="170">
        <v>168.9</v>
      </c>
      <c r="I72" s="62">
        <v>168.93422000000001</v>
      </c>
      <c r="J72" t="str">
        <f t="shared" si="1"/>
        <v>168.9342</v>
      </c>
    </row>
    <row r="73" spans="2:10" ht="13.5" thickBot="1" x14ac:dyDescent="0.25">
      <c r="B73" s="179" t="s">
        <v>1704</v>
      </c>
      <c r="C73" s="41" t="s">
        <v>1270</v>
      </c>
      <c r="D73" s="180" t="s">
        <v>1705</v>
      </c>
      <c r="E73" s="64" t="s">
        <v>1776</v>
      </c>
      <c r="F73" s="181" t="s">
        <v>1706</v>
      </c>
      <c r="G73" s="177"/>
      <c r="H73" s="171">
        <v>173.1</v>
      </c>
      <c r="I73" s="62">
        <v>173.054</v>
      </c>
      <c r="J73" t="str">
        <f t="shared" si="1"/>
        <v>173.0540</v>
      </c>
    </row>
    <row r="74" spans="2:10" ht="13.5" thickBot="1" x14ac:dyDescent="0.25">
      <c r="B74" s="179" t="s">
        <v>1704</v>
      </c>
      <c r="C74" s="41" t="s">
        <v>1283</v>
      </c>
      <c r="D74" s="180" t="s">
        <v>1705</v>
      </c>
      <c r="E74" s="64" t="s">
        <v>1777</v>
      </c>
      <c r="F74" s="181" t="s">
        <v>1706</v>
      </c>
      <c r="G74" s="177"/>
      <c r="H74" s="171">
        <v>175</v>
      </c>
      <c r="I74" s="62">
        <v>174.96680000000001</v>
      </c>
      <c r="J74" t="str">
        <f t="shared" si="1"/>
        <v>174.9668</v>
      </c>
    </row>
    <row r="75" spans="2:10" ht="13.5" thickBot="1" x14ac:dyDescent="0.25">
      <c r="B75" s="179" t="s">
        <v>1704</v>
      </c>
      <c r="C75" s="41" t="s">
        <v>1297</v>
      </c>
      <c r="D75" s="180" t="s">
        <v>1705</v>
      </c>
      <c r="E75" s="64" t="s">
        <v>1778</v>
      </c>
      <c r="F75" s="181" t="s">
        <v>1706</v>
      </c>
      <c r="G75" s="177"/>
      <c r="H75" s="171">
        <v>178.5</v>
      </c>
      <c r="I75" s="62">
        <v>178.49</v>
      </c>
      <c r="J75" t="str">
        <f t="shared" si="1"/>
        <v>178.4900</v>
      </c>
    </row>
    <row r="76" spans="2:10" ht="13.5" thickBot="1" x14ac:dyDescent="0.25">
      <c r="B76" s="179" t="s">
        <v>1704</v>
      </c>
      <c r="C76" s="41" t="s">
        <v>1307</v>
      </c>
      <c r="D76" s="180" t="s">
        <v>1705</v>
      </c>
      <c r="E76" s="64" t="s">
        <v>1779</v>
      </c>
      <c r="F76" s="181" t="s">
        <v>1706</v>
      </c>
      <c r="G76" s="177"/>
      <c r="H76" s="170">
        <v>180.9</v>
      </c>
      <c r="I76" s="62">
        <v>180.94788</v>
      </c>
      <c r="J76" t="str">
        <f t="shared" si="1"/>
        <v>180.9479</v>
      </c>
    </row>
    <row r="77" spans="2:10" ht="13.5" thickBot="1" x14ac:dyDescent="0.25">
      <c r="B77" s="179" t="s">
        <v>1704</v>
      </c>
      <c r="C77" s="41" t="s">
        <v>1321</v>
      </c>
      <c r="D77" s="180" t="s">
        <v>1705</v>
      </c>
      <c r="E77" s="64" t="s">
        <v>1780</v>
      </c>
      <c r="F77" s="181" t="s">
        <v>1706</v>
      </c>
      <c r="G77" s="177"/>
      <c r="H77" s="170">
        <v>183.8</v>
      </c>
      <c r="I77" s="62">
        <v>183.84</v>
      </c>
      <c r="J77" t="str">
        <f t="shared" si="1"/>
        <v>183.8400</v>
      </c>
    </row>
    <row r="78" spans="2:10" ht="13.5" thickBot="1" x14ac:dyDescent="0.25">
      <c r="B78" s="179" t="s">
        <v>1704</v>
      </c>
      <c r="C78" s="41" t="s">
        <v>1336</v>
      </c>
      <c r="D78" s="180" t="s">
        <v>1705</v>
      </c>
      <c r="E78" s="64" t="s">
        <v>1781</v>
      </c>
      <c r="F78" s="181" t="s">
        <v>1706</v>
      </c>
      <c r="G78" s="177"/>
      <c r="H78" s="170">
        <v>186.2</v>
      </c>
      <c r="I78" s="62">
        <v>186.20699999999999</v>
      </c>
      <c r="J78" t="str">
        <f t="shared" si="1"/>
        <v>186.2070</v>
      </c>
    </row>
    <row r="79" spans="2:10" ht="13.5" thickBot="1" x14ac:dyDescent="0.25">
      <c r="B79" s="179" t="s">
        <v>1704</v>
      </c>
      <c r="C79" s="41" t="s">
        <v>1348</v>
      </c>
      <c r="D79" s="180" t="s">
        <v>1705</v>
      </c>
      <c r="E79" s="64" t="s">
        <v>1782</v>
      </c>
      <c r="F79" s="181" t="s">
        <v>1706</v>
      </c>
      <c r="G79" s="177"/>
      <c r="H79" s="171">
        <v>190.2</v>
      </c>
      <c r="I79" s="62">
        <v>190.23</v>
      </c>
      <c r="J79" t="str">
        <f t="shared" si="1"/>
        <v>190.2300</v>
      </c>
    </row>
    <row r="80" spans="2:10" ht="13.5" thickBot="1" x14ac:dyDescent="0.25">
      <c r="B80" s="179" t="s">
        <v>1704</v>
      </c>
      <c r="C80" s="41" t="s">
        <v>1359</v>
      </c>
      <c r="D80" s="180" t="s">
        <v>1705</v>
      </c>
      <c r="E80" s="64" t="s">
        <v>1783</v>
      </c>
      <c r="F80" s="181" t="s">
        <v>1706</v>
      </c>
      <c r="G80" s="177"/>
      <c r="H80" s="171">
        <v>192.2</v>
      </c>
      <c r="I80" s="62">
        <v>192.21700000000001</v>
      </c>
      <c r="J80" t="str">
        <f t="shared" si="1"/>
        <v>192.2170</v>
      </c>
    </row>
    <row r="81" spans="2:10" ht="13.5" thickBot="1" x14ac:dyDescent="0.25">
      <c r="B81" s="179" t="s">
        <v>1704</v>
      </c>
      <c r="C81" s="41" t="s">
        <v>1369</v>
      </c>
      <c r="D81" s="180" t="s">
        <v>1705</v>
      </c>
      <c r="E81" s="64" t="s">
        <v>1784</v>
      </c>
      <c r="F81" s="181" t="s">
        <v>1706</v>
      </c>
      <c r="G81" s="177"/>
      <c r="H81" s="171">
        <v>195.1</v>
      </c>
      <c r="I81" s="62">
        <v>195.084</v>
      </c>
      <c r="J81" t="str">
        <f t="shared" si="1"/>
        <v>195.0840</v>
      </c>
    </row>
    <row r="82" spans="2:10" ht="13.5" thickBot="1" x14ac:dyDescent="0.25">
      <c r="B82" s="179" t="s">
        <v>1704</v>
      </c>
      <c r="C82" s="41" t="s">
        <v>1379</v>
      </c>
      <c r="D82" s="180" t="s">
        <v>1705</v>
      </c>
      <c r="E82" s="64" t="s">
        <v>1785</v>
      </c>
      <c r="F82" s="181" t="s">
        <v>1706</v>
      </c>
      <c r="G82" s="177"/>
      <c r="H82" s="170">
        <v>197</v>
      </c>
      <c r="I82" s="62">
        <v>196.96656899999999</v>
      </c>
      <c r="J82" t="str">
        <f t="shared" si="1"/>
        <v>196.9666</v>
      </c>
    </row>
    <row r="83" spans="2:10" ht="13.5" thickBot="1" x14ac:dyDescent="0.25">
      <c r="B83" s="179" t="s">
        <v>1704</v>
      </c>
      <c r="C83" s="41" t="s">
        <v>1392</v>
      </c>
      <c r="D83" s="180" t="s">
        <v>1705</v>
      </c>
      <c r="E83" s="64" t="s">
        <v>1786</v>
      </c>
      <c r="F83" s="181" t="s">
        <v>1706</v>
      </c>
      <c r="G83" s="177"/>
      <c r="H83" s="170">
        <v>200.6</v>
      </c>
      <c r="I83" s="62">
        <v>200.59200000000001</v>
      </c>
      <c r="J83" t="str">
        <f t="shared" si="1"/>
        <v>200.5920</v>
      </c>
    </row>
    <row r="84" spans="2:10" ht="13.5" thickBot="1" x14ac:dyDescent="0.25">
      <c r="B84" s="179" t="s">
        <v>1704</v>
      </c>
      <c r="C84" s="41" t="s">
        <v>1405</v>
      </c>
      <c r="D84" s="180" t="s">
        <v>1705</v>
      </c>
      <c r="E84" s="64" t="s">
        <v>1787</v>
      </c>
      <c r="F84" s="181" t="s">
        <v>1706</v>
      </c>
      <c r="G84" s="177"/>
      <c r="H84" s="170">
        <v>204.4</v>
      </c>
      <c r="I84" s="62">
        <f>AVERAGE(204.382,204.385)</f>
        <v>204.3835</v>
      </c>
      <c r="J84" t="str">
        <f t="shared" si="1"/>
        <v>204.3835</v>
      </c>
    </row>
    <row r="85" spans="2:10" ht="13.5" thickBot="1" x14ac:dyDescent="0.25">
      <c r="B85" s="179" t="s">
        <v>1704</v>
      </c>
      <c r="C85" s="41" t="s">
        <v>1418</v>
      </c>
      <c r="D85" s="180" t="s">
        <v>1705</v>
      </c>
      <c r="E85" s="64" t="s">
        <v>1788</v>
      </c>
      <c r="F85" s="181" t="s">
        <v>1706</v>
      </c>
      <c r="G85" s="177"/>
      <c r="H85" s="171">
        <v>207.2</v>
      </c>
      <c r="I85" s="62">
        <v>207.2</v>
      </c>
      <c r="J85" t="str">
        <f t="shared" si="1"/>
        <v>207.2000</v>
      </c>
    </row>
    <row r="86" spans="2:10" ht="13.5" thickBot="1" x14ac:dyDescent="0.25">
      <c r="B86" s="179" t="s">
        <v>1704</v>
      </c>
      <c r="C86" s="41" t="s">
        <v>1432</v>
      </c>
      <c r="D86" s="180" t="s">
        <v>1705</v>
      </c>
      <c r="E86" s="64" t="s">
        <v>1789</v>
      </c>
      <c r="F86" s="181" t="s">
        <v>1706</v>
      </c>
      <c r="G86" s="177"/>
      <c r="H86" s="171">
        <v>209</v>
      </c>
      <c r="I86" s="62">
        <v>208.9804</v>
      </c>
      <c r="J86" t="str">
        <f t="shared" si="1"/>
        <v>208.9804</v>
      </c>
    </row>
    <row r="87" spans="2:10" ht="13.5" thickBot="1" x14ac:dyDescent="0.25">
      <c r="B87" s="179" t="s">
        <v>1704</v>
      </c>
      <c r="C87" s="41" t="s">
        <v>1444</v>
      </c>
      <c r="D87" s="180" t="s">
        <v>1705</v>
      </c>
      <c r="E87" s="64" t="s">
        <v>1790</v>
      </c>
      <c r="F87" s="181" t="s">
        <v>1706</v>
      </c>
      <c r="G87" s="177"/>
      <c r="H87" s="171">
        <v>209</v>
      </c>
      <c r="I87" s="62">
        <v>209</v>
      </c>
      <c r="J87" t="str">
        <f t="shared" si="1"/>
        <v>209.0000</v>
      </c>
    </row>
    <row r="88" spans="2:10" ht="13.5" thickBot="1" x14ac:dyDescent="0.25">
      <c r="B88" s="179" t="s">
        <v>1704</v>
      </c>
      <c r="C88" s="41" t="s">
        <v>1458</v>
      </c>
      <c r="D88" s="180" t="s">
        <v>1705</v>
      </c>
      <c r="E88" s="64" t="s">
        <v>1791</v>
      </c>
      <c r="F88" s="181" t="s">
        <v>1706</v>
      </c>
      <c r="G88" s="177"/>
      <c r="H88" s="170">
        <v>210</v>
      </c>
      <c r="I88" s="62">
        <v>210</v>
      </c>
      <c r="J88" t="str">
        <f t="shared" si="1"/>
        <v>210.0000</v>
      </c>
    </row>
    <row r="89" spans="2:10" ht="13.5" thickBot="1" x14ac:dyDescent="0.25">
      <c r="B89" s="179" t="s">
        <v>1704</v>
      </c>
      <c r="C89" s="41" t="s">
        <v>1466</v>
      </c>
      <c r="D89" s="180" t="s">
        <v>1705</v>
      </c>
      <c r="E89" s="64" t="s">
        <v>1792</v>
      </c>
      <c r="F89" s="181" t="s">
        <v>1706</v>
      </c>
      <c r="G89" s="177"/>
      <c r="H89" s="170">
        <v>222</v>
      </c>
      <c r="I89" s="62">
        <v>222</v>
      </c>
      <c r="J89" t="str">
        <f t="shared" si="1"/>
        <v>222.0000</v>
      </c>
    </row>
    <row r="90" spans="2:10" ht="13.5" thickBot="1" x14ac:dyDescent="0.25">
      <c r="B90" s="179" t="s">
        <v>1704</v>
      </c>
      <c r="C90" s="41" t="s">
        <v>1474</v>
      </c>
      <c r="D90" s="180" t="s">
        <v>1705</v>
      </c>
      <c r="E90" s="64" t="s">
        <v>1793</v>
      </c>
      <c r="F90" s="181" t="s">
        <v>1706</v>
      </c>
      <c r="G90" s="177"/>
      <c r="H90" s="170">
        <v>223</v>
      </c>
      <c r="I90" s="62">
        <v>223</v>
      </c>
      <c r="J90" t="str">
        <f t="shared" si="1"/>
        <v>223.0000</v>
      </c>
    </row>
    <row r="91" spans="2:10" ht="13.5" thickBot="1" x14ac:dyDescent="0.25">
      <c r="B91" s="179" t="s">
        <v>1704</v>
      </c>
      <c r="C91" s="41" t="s">
        <v>1482</v>
      </c>
      <c r="D91" s="180" t="s">
        <v>1705</v>
      </c>
      <c r="E91" s="64" t="s">
        <v>1794</v>
      </c>
      <c r="F91" s="181" t="s">
        <v>1706</v>
      </c>
      <c r="G91" s="177"/>
      <c r="H91" s="171">
        <v>226</v>
      </c>
      <c r="I91" s="62">
        <v>226</v>
      </c>
      <c r="J91" t="str">
        <f t="shared" si="1"/>
        <v>226.0000</v>
      </c>
    </row>
    <row r="92" spans="2:10" ht="13.5" thickBot="1" x14ac:dyDescent="0.25">
      <c r="B92" s="179" t="s">
        <v>1704</v>
      </c>
      <c r="C92" s="41" t="s">
        <v>1492</v>
      </c>
      <c r="D92" s="180" t="s">
        <v>1705</v>
      </c>
      <c r="E92" s="64" t="s">
        <v>1795</v>
      </c>
      <c r="F92" s="181" t="s">
        <v>1706</v>
      </c>
      <c r="G92" s="177"/>
      <c r="H92" s="171">
        <v>227</v>
      </c>
      <c r="I92" s="62">
        <v>227</v>
      </c>
      <c r="J92" t="str">
        <f t="shared" si="1"/>
        <v>227.0000</v>
      </c>
    </row>
    <row r="93" spans="2:10" ht="13.5" thickBot="1" x14ac:dyDescent="0.25">
      <c r="B93" s="179" t="s">
        <v>1704</v>
      </c>
      <c r="C93" s="41" t="s">
        <v>1506</v>
      </c>
      <c r="D93" s="180" t="s">
        <v>1705</v>
      </c>
      <c r="E93" s="64" t="s">
        <v>1796</v>
      </c>
      <c r="F93" s="181" t="s">
        <v>1706</v>
      </c>
      <c r="G93" s="177"/>
      <c r="H93" s="171">
        <v>232</v>
      </c>
      <c r="I93" s="62">
        <v>232.0377</v>
      </c>
      <c r="J93" t="str">
        <f t="shared" si="1"/>
        <v>232.0377</v>
      </c>
    </row>
    <row r="94" spans="2:10" ht="13.5" thickBot="1" x14ac:dyDescent="0.25">
      <c r="B94" s="179" t="s">
        <v>1704</v>
      </c>
      <c r="C94" s="41" t="s">
        <v>1517</v>
      </c>
      <c r="D94" s="180" t="s">
        <v>1705</v>
      </c>
      <c r="E94" s="64" t="s">
        <v>1797</v>
      </c>
      <c r="F94" s="181" t="s">
        <v>1706</v>
      </c>
      <c r="G94" s="177"/>
      <c r="H94" s="170">
        <v>231</v>
      </c>
      <c r="I94" s="62">
        <v>231.03587999999999</v>
      </c>
      <c r="J94" t="str">
        <f t="shared" si="1"/>
        <v>231.0359</v>
      </c>
    </row>
    <row r="95" spans="2:10" ht="13.5" thickBot="1" x14ac:dyDescent="0.25">
      <c r="B95" s="179" t="s">
        <v>1704</v>
      </c>
      <c r="C95" s="41" t="s">
        <v>105</v>
      </c>
      <c r="D95" s="180" t="s">
        <v>1705</v>
      </c>
      <c r="E95" s="64" t="s">
        <v>1798</v>
      </c>
      <c r="F95" s="181" t="s">
        <v>1706</v>
      </c>
      <c r="G95" s="177"/>
      <c r="H95" s="170">
        <v>238</v>
      </c>
      <c r="I95" s="62">
        <v>238.02891</v>
      </c>
      <c r="J95" t="str">
        <f t="shared" si="1"/>
        <v>238.0289</v>
      </c>
    </row>
    <row r="96" spans="2:10" ht="13.5" thickBot="1" x14ac:dyDescent="0.25">
      <c r="B96" s="179" t="s">
        <v>1704</v>
      </c>
      <c r="C96" s="41" t="s">
        <v>1540</v>
      </c>
      <c r="D96" s="180" t="s">
        <v>1705</v>
      </c>
      <c r="E96" s="64" t="s">
        <v>1799</v>
      </c>
      <c r="F96" s="181" t="s">
        <v>1706</v>
      </c>
      <c r="G96" s="177"/>
      <c r="H96" s="170">
        <v>237</v>
      </c>
      <c r="I96" s="62">
        <v>237</v>
      </c>
      <c r="J96" t="str">
        <f t="shared" si="1"/>
        <v>237.0000</v>
      </c>
    </row>
    <row r="97" spans="2:10" ht="13.5" thickBot="1" x14ac:dyDescent="0.25">
      <c r="B97" s="179" t="s">
        <v>1704</v>
      </c>
      <c r="C97" s="41" t="s">
        <v>1551</v>
      </c>
      <c r="D97" s="180" t="s">
        <v>1705</v>
      </c>
      <c r="E97" s="64" t="s">
        <v>1800</v>
      </c>
      <c r="F97" s="181" t="s">
        <v>1706</v>
      </c>
      <c r="G97" s="177"/>
      <c r="H97" s="171">
        <v>244</v>
      </c>
      <c r="I97" s="62">
        <v>244</v>
      </c>
      <c r="J97" t="str">
        <f t="shared" si="1"/>
        <v>244.0000</v>
      </c>
    </row>
    <row r="98" spans="2:10" ht="13.5" thickBot="1" x14ac:dyDescent="0.25">
      <c r="B98" s="179" t="s">
        <v>1704</v>
      </c>
      <c r="C98" s="41" t="s">
        <v>1561</v>
      </c>
      <c r="D98" s="180" t="s">
        <v>1705</v>
      </c>
      <c r="E98" s="64" t="s">
        <v>1801</v>
      </c>
      <c r="F98" s="181" t="s">
        <v>1706</v>
      </c>
      <c r="G98" s="177"/>
      <c r="H98" s="171">
        <v>243</v>
      </c>
      <c r="I98" s="62">
        <v>243</v>
      </c>
      <c r="J98" t="str">
        <f t="shared" si="1"/>
        <v>243.0000</v>
      </c>
    </row>
    <row r="99" spans="2:10" ht="13.5" thickBot="1" x14ac:dyDescent="0.25">
      <c r="B99" s="179" t="s">
        <v>1704</v>
      </c>
      <c r="C99" s="41" t="s">
        <v>1572</v>
      </c>
      <c r="D99" s="180" t="s">
        <v>1705</v>
      </c>
      <c r="E99" s="64" t="s">
        <v>1802</v>
      </c>
      <c r="F99" s="181" t="s">
        <v>1706</v>
      </c>
      <c r="G99" s="177"/>
      <c r="H99" s="171">
        <v>247</v>
      </c>
      <c r="I99" s="62">
        <v>247</v>
      </c>
      <c r="J99" t="str">
        <f t="shared" si="1"/>
        <v>247.0000</v>
      </c>
    </row>
    <row r="100" spans="2:10" ht="13.5" thickBot="1" x14ac:dyDescent="0.25">
      <c r="B100" s="179" t="s">
        <v>1704</v>
      </c>
      <c r="C100" s="41" t="s">
        <v>1581</v>
      </c>
      <c r="D100" s="180" t="s">
        <v>1705</v>
      </c>
      <c r="E100" s="64" t="s">
        <v>1802</v>
      </c>
      <c r="F100" s="181" t="s">
        <v>1706</v>
      </c>
      <c r="G100" s="177"/>
      <c r="H100" s="170">
        <v>247</v>
      </c>
      <c r="I100" s="62">
        <v>247</v>
      </c>
      <c r="J100" t="str">
        <f t="shared" si="1"/>
        <v>247.0000</v>
      </c>
    </row>
    <row r="101" spans="2:10" ht="13.5" thickBot="1" x14ac:dyDescent="0.25">
      <c r="B101" s="179" t="s">
        <v>1704</v>
      </c>
      <c r="C101" s="41" t="s">
        <v>1589</v>
      </c>
      <c r="D101" s="180" t="s">
        <v>1705</v>
      </c>
      <c r="E101" s="64" t="s">
        <v>1803</v>
      </c>
      <c r="F101" s="181" t="s">
        <v>1706</v>
      </c>
      <c r="G101" s="177"/>
      <c r="H101" s="170">
        <v>251</v>
      </c>
      <c r="I101" s="62">
        <v>251</v>
      </c>
      <c r="J101" t="str">
        <f t="shared" si="1"/>
        <v>251.0000</v>
      </c>
    </row>
    <row r="102" spans="2:10" ht="13.5" thickBot="1" x14ac:dyDescent="0.25">
      <c r="B102" s="179" t="s">
        <v>1704</v>
      </c>
      <c r="C102" s="41" t="s">
        <v>1596</v>
      </c>
      <c r="D102" s="180" t="s">
        <v>1705</v>
      </c>
      <c r="E102" s="64" t="s">
        <v>1804</v>
      </c>
      <c r="F102" s="181" t="s">
        <v>1706</v>
      </c>
      <c r="G102" s="177"/>
      <c r="H102" s="170">
        <v>252</v>
      </c>
      <c r="I102" s="62">
        <v>252</v>
      </c>
      <c r="J102" t="str">
        <f t="shared" si="1"/>
        <v>252.0000</v>
      </c>
    </row>
    <row r="103" spans="2:10" ht="13.5" thickBot="1" x14ac:dyDescent="0.25">
      <c r="B103" s="179" t="s">
        <v>1704</v>
      </c>
      <c r="C103" s="41" t="s">
        <v>1602</v>
      </c>
      <c r="D103" s="180" t="s">
        <v>1705</v>
      </c>
      <c r="E103" s="64" t="s">
        <v>1805</v>
      </c>
      <c r="F103" s="181" t="s">
        <v>1706</v>
      </c>
      <c r="G103" s="177"/>
      <c r="H103" s="171">
        <v>257</v>
      </c>
      <c r="I103" s="62">
        <v>257</v>
      </c>
      <c r="J103" t="str">
        <f t="shared" si="1"/>
        <v>257.0000</v>
      </c>
    </row>
    <row r="104" spans="2:10" ht="13.5" thickBot="1" x14ac:dyDescent="0.25">
      <c r="B104" s="179" t="s">
        <v>1704</v>
      </c>
      <c r="C104" s="41" t="s">
        <v>1607</v>
      </c>
      <c r="D104" s="180" t="s">
        <v>1705</v>
      </c>
      <c r="E104" s="64" t="s">
        <v>1806</v>
      </c>
      <c r="F104" s="181" t="s">
        <v>1706</v>
      </c>
      <c r="G104" s="177"/>
      <c r="H104" s="171">
        <v>258</v>
      </c>
      <c r="I104" s="62">
        <v>258</v>
      </c>
      <c r="J104" t="str">
        <f t="shared" si="1"/>
        <v>258.0000</v>
      </c>
    </row>
    <row r="105" spans="2:10" ht="13.5" thickBot="1" x14ac:dyDescent="0.25">
      <c r="B105" s="179" t="s">
        <v>1704</v>
      </c>
      <c r="C105" s="41" t="s">
        <v>1613</v>
      </c>
      <c r="D105" s="180" t="s">
        <v>1705</v>
      </c>
      <c r="E105" s="64" t="s">
        <v>1807</v>
      </c>
      <c r="F105" s="181" t="s">
        <v>1706</v>
      </c>
      <c r="G105" s="177"/>
      <c r="H105" s="171">
        <v>259</v>
      </c>
      <c r="I105" s="62">
        <v>259</v>
      </c>
      <c r="J105" t="str">
        <f t="shared" si="1"/>
        <v>259.0000</v>
      </c>
    </row>
    <row r="106" spans="2:10" ht="13.5" thickBot="1" x14ac:dyDescent="0.25">
      <c r="B106" s="179" t="s">
        <v>1704</v>
      </c>
      <c r="C106" s="41" t="s">
        <v>1619</v>
      </c>
      <c r="D106" s="180" t="s">
        <v>1705</v>
      </c>
      <c r="E106" s="64" t="s">
        <v>1808</v>
      </c>
      <c r="F106" s="181" t="s">
        <v>1706</v>
      </c>
      <c r="G106" s="177"/>
      <c r="H106" s="170">
        <v>262</v>
      </c>
      <c r="I106" s="62">
        <v>262</v>
      </c>
      <c r="J106" t="str">
        <f t="shared" si="1"/>
        <v>262.0000</v>
      </c>
    </row>
    <row r="107" spans="2:10" ht="13.5" thickBot="1" x14ac:dyDescent="0.25">
      <c r="B107" s="179" t="s">
        <v>1704</v>
      </c>
      <c r="C107" s="41" t="s">
        <v>1626</v>
      </c>
      <c r="D107" s="180" t="s">
        <v>1705</v>
      </c>
      <c r="E107" s="64" t="s">
        <v>1809</v>
      </c>
      <c r="F107" s="181" t="s">
        <v>1706</v>
      </c>
      <c r="G107" s="177"/>
      <c r="H107" s="170">
        <v>267</v>
      </c>
      <c r="I107" s="62">
        <v>267</v>
      </c>
      <c r="J107" t="str">
        <f t="shared" si="1"/>
        <v>267.0000</v>
      </c>
    </row>
    <row r="108" spans="2:10" ht="13.5" thickBot="1" x14ac:dyDescent="0.25">
      <c r="B108" s="179" t="s">
        <v>1704</v>
      </c>
      <c r="C108" s="41" t="s">
        <v>1632</v>
      </c>
      <c r="D108" s="180" t="s">
        <v>1705</v>
      </c>
      <c r="E108" s="64" t="s">
        <v>1810</v>
      </c>
      <c r="F108" s="181" t="s">
        <v>1706</v>
      </c>
      <c r="G108" s="177"/>
      <c r="H108" s="170">
        <v>268</v>
      </c>
      <c r="I108" s="62">
        <v>268</v>
      </c>
      <c r="J108" t="str">
        <f t="shared" si="1"/>
        <v>268.0000</v>
      </c>
    </row>
    <row r="109" spans="2:10" ht="13.5" thickBot="1" x14ac:dyDescent="0.25">
      <c r="B109" s="179" t="s">
        <v>1704</v>
      </c>
      <c r="C109" s="41" t="s">
        <v>1637</v>
      </c>
      <c r="D109" s="180" t="s">
        <v>1705</v>
      </c>
      <c r="E109" s="64" t="s">
        <v>1811</v>
      </c>
      <c r="F109" s="181" t="s">
        <v>1706</v>
      </c>
      <c r="G109" s="177"/>
      <c r="H109" s="171">
        <v>271</v>
      </c>
      <c r="I109" s="62">
        <v>271</v>
      </c>
      <c r="J109" t="str">
        <f t="shared" si="1"/>
        <v>271.0000</v>
      </c>
    </row>
    <row r="110" spans="2:10" ht="13.5" thickBot="1" x14ac:dyDescent="0.25">
      <c r="B110" s="179" t="s">
        <v>1704</v>
      </c>
      <c r="C110" s="41" t="s">
        <v>1642</v>
      </c>
      <c r="D110" s="180" t="s">
        <v>1705</v>
      </c>
      <c r="E110" s="64" t="s">
        <v>1812</v>
      </c>
      <c r="F110" s="181" t="s">
        <v>1706</v>
      </c>
      <c r="G110" s="177"/>
      <c r="H110" s="171">
        <v>272</v>
      </c>
      <c r="I110" s="62">
        <v>272</v>
      </c>
      <c r="J110" t="str">
        <f t="shared" si="1"/>
        <v>272.0000</v>
      </c>
    </row>
    <row r="111" spans="2:10" ht="13.5" thickBot="1" x14ac:dyDescent="0.25">
      <c r="B111" s="179" t="s">
        <v>1704</v>
      </c>
      <c r="C111" s="41" t="s">
        <v>1647</v>
      </c>
      <c r="D111" s="180" t="s">
        <v>1705</v>
      </c>
      <c r="E111" s="64" t="s">
        <v>1813</v>
      </c>
      <c r="F111" s="181" t="s">
        <v>1706</v>
      </c>
      <c r="G111" s="177"/>
      <c r="H111" s="171">
        <v>270</v>
      </c>
      <c r="I111" s="62">
        <v>270</v>
      </c>
      <c r="J111" t="str">
        <f t="shared" si="1"/>
        <v>270.0000</v>
      </c>
    </row>
    <row r="112" spans="2:10" ht="13.5" thickBot="1" x14ac:dyDescent="0.25">
      <c r="B112" s="179" t="s">
        <v>1704</v>
      </c>
      <c r="C112" s="41" t="s">
        <v>1652</v>
      </c>
      <c r="D112" s="180" t="s">
        <v>1705</v>
      </c>
      <c r="E112" s="64" t="s">
        <v>1814</v>
      </c>
      <c r="F112" s="181" t="s">
        <v>1706</v>
      </c>
      <c r="G112" s="177"/>
      <c r="H112" s="170">
        <v>276</v>
      </c>
      <c r="I112" s="62">
        <v>276</v>
      </c>
      <c r="J112" t="str">
        <f t="shared" si="1"/>
        <v>276.0000</v>
      </c>
    </row>
    <row r="113" spans="2:10" ht="13.5" thickBot="1" x14ac:dyDescent="0.25">
      <c r="B113" s="179" t="s">
        <v>1704</v>
      </c>
      <c r="C113" s="182" t="s">
        <v>1658</v>
      </c>
      <c r="D113" s="180" t="s">
        <v>1705</v>
      </c>
      <c r="E113" s="64" t="s">
        <v>1815</v>
      </c>
      <c r="F113" s="181" t="s">
        <v>1706</v>
      </c>
      <c r="G113" s="177"/>
      <c r="H113" s="170">
        <v>281</v>
      </c>
      <c r="I113" s="62">
        <v>281</v>
      </c>
      <c r="J113" t="str">
        <f t="shared" si="1"/>
        <v>281.0000</v>
      </c>
    </row>
    <row r="114" spans="2:10" ht="13.5" thickBot="1" x14ac:dyDescent="0.25">
      <c r="B114" s="179" t="s">
        <v>1704</v>
      </c>
      <c r="C114" s="182" t="s">
        <v>1663</v>
      </c>
      <c r="D114" s="180" t="s">
        <v>1705</v>
      </c>
      <c r="E114" s="64" t="s">
        <v>1816</v>
      </c>
      <c r="F114" s="181" t="s">
        <v>1706</v>
      </c>
      <c r="G114" s="177"/>
      <c r="H114" s="170">
        <v>280</v>
      </c>
      <c r="I114" s="62">
        <v>280</v>
      </c>
      <c r="J114" t="str">
        <f t="shared" si="1"/>
        <v>280.0000</v>
      </c>
    </row>
    <row r="115" spans="2:10" ht="13.5" thickBot="1" x14ac:dyDescent="0.25">
      <c r="B115" s="179" t="s">
        <v>1704</v>
      </c>
      <c r="C115" s="182" t="s">
        <v>1668</v>
      </c>
      <c r="D115" s="180" t="s">
        <v>1705</v>
      </c>
      <c r="E115" s="64" t="s">
        <v>1817</v>
      </c>
      <c r="F115" s="181" t="s">
        <v>1706</v>
      </c>
      <c r="G115" s="177"/>
      <c r="H115" s="171">
        <v>285</v>
      </c>
      <c r="I115" s="62">
        <v>285</v>
      </c>
      <c r="J115" t="str">
        <f t="shared" si="1"/>
        <v>285.0000</v>
      </c>
    </row>
    <row r="116" spans="2:10" ht="13.5" thickBot="1" x14ac:dyDescent="0.25">
      <c r="B116" s="179" t="s">
        <v>1704</v>
      </c>
      <c r="C116" s="182" t="s">
        <v>1674</v>
      </c>
      <c r="D116" s="180" t="s">
        <v>1705</v>
      </c>
      <c r="E116" s="64" t="s">
        <v>1818</v>
      </c>
      <c r="F116" s="181" t="s">
        <v>1706</v>
      </c>
      <c r="G116" s="177"/>
      <c r="H116" s="171">
        <v>284</v>
      </c>
      <c r="I116" s="62">
        <v>284</v>
      </c>
      <c r="J116" t="str">
        <f t="shared" si="1"/>
        <v>284.0000</v>
      </c>
    </row>
    <row r="117" spans="2:10" ht="13.5" thickBot="1" x14ac:dyDescent="0.25">
      <c r="B117" s="179" t="s">
        <v>1704</v>
      </c>
      <c r="C117" s="182" t="s">
        <v>1679</v>
      </c>
      <c r="D117" s="180" t="s">
        <v>1705</v>
      </c>
      <c r="E117" s="64" t="s">
        <v>1819</v>
      </c>
      <c r="F117" s="181" t="s">
        <v>1706</v>
      </c>
      <c r="G117" s="177"/>
      <c r="H117" s="171">
        <v>289</v>
      </c>
      <c r="I117" s="62">
        <v>289</v>
      </c>
      <c r="J117" t="str">
        <f t="shared" si="1"/>
        <v>289.0000</v>
      </c>
    </row>
    <row r="118" spans="2:10" ht="13.5" thickBot="1" x14ac:dyDescent="0.25">
      <c r="B118" s="179" t="s">
        <v>1704</v>
      </c>
      <c r="C118" s="182" t="s">
        <v>1684</v>
      </c>
      <c r="D118" s="180" t="s">
        <v>1705</v>
      </c>
      <c r="E118" s="64" t="s">
        <v>1820</v>
      </c>
      <c r="F118" s="181" t="s">
        <v>1706</v>
      </c>
      <c r="G118" s="177"/>
      <c r="H118" s="170">
        <v>288</v>
      </c>
      <c r="I118" s="62">
        <v>288</v>
      </c>
      <c r="J118" t="str">
        <f t="shared" si="1"/>
        <v>288.0000</v>
      </c>
    </row>
    <row r="119" spans="2:10" ht="13.5" thickBot="1" x14ac:dyDescent="0.25">
      <c r="B119" s="179" t="s">
        <v>1704</v>
      </c>
      <c r="C119" s="182" t="s">
        <v>1689</v>
      </c>
      <c r="D119" s="180" t="s">
        <v>1705</v>
      </c>
      <c r="E119" s="64" t="s">
        <v>1821</v>
      </c>
      <c r="F119" s="181" t="s">
        <v>1706</v>
      </c>
      <c r="G119" s="177"/>
      <c r="H119" s="170">
        <v>293</v>
      </c>
      <c r="I119" s="62">
        <v>293</v>
      </c>
      <c r="J119" t="str">
        <f t="shared" si="1"/>
        <v>293.0000</v>
      </c>
    </row>
    <row r="120" spans="2:10" ht="13.5" thickBot="1" x14ac:dyDescent="0.25">
      <c r="B120" s="179" t="s">
        <v>1704</v>
      </c>
      <c r="C120" s="182" t="s">
        <v>1694</v>
      </c>
      <c r="D120" s="180" t="s">
        <v>1705</v>
      </c>
      <c r="E120" s="64" t="s">
        <v>1822</v>
      </c>
      <c r="F120" s="181" t="s">
        <v>1706</v>
      </c>
      <c r="G120" s="177"/>
      <c r="H120" s="170">
        <v>292</v>
      </c>
      <c r="I120" s="62">
        <v>292</v>
      </c>
      <c r="J120" t="str">
        <f t="shared" si="1"/>
        <v>292.0000</v>
      </c>
    </row>
    <row r="121" spans="2:10" ht="13.5" thickBot="1" x14ac:dyDescent="0.25">
      <c r="B121" s="179" t="s">
        <v>1704</v>
      </c>
      <c r="C121" s="182" t="s">
        <v>1699</v>
      </c>
      <c r="D121" s="180" t="s">
        <v>1705</v>
      </c>
      <c r="E121" s="64" t="s">
        <v>1823</v>
      </c>
      <c r="F121" s="181" t="s">
        <v>1706</v>
      </c>
      <c r="G121" s="177"/>
      <c r="H121" s="171">
        <v>294</v>
      </c>
      <c r="I121" s="62">
        <v>294</v>
      </c>
      <c r="J121" t="str">
        <f t="shared" si="1"/>
        <v>294.0000</v>
      </c>
    </row>
  </sheetData>
  <mergeCells count="3">
    <mergeCell ref="C1:C3"/>
    <mergeCell ref="I1:I3"/>
    <mergeCell ref="H1:H3"/>
  </mergeCells>
  <conditionalFormatting sqref="C4:I121">
    <cfRule type="expression" dxfId="1" priority="3">
      <formula>IF(MOD(ROW()-ROWS($A$1:$A$6),6)&gt;=3,1)</formula>
    </cfRule>
  </conditionalFormatting>
  <conditionalFormatting sqref="E47:E121">
    <cfRule type="expression" dxfId="0" priority="1">
      <formula>IF(MOD(ROW()-ROWS($A$1:$A$6),6)&gt;=3,1)</formula>
    </cfRule>
  </conditionalFormatting>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4.42578125" defaultRowHeight="15" customHeight="1" x14ac:dyDescent="0.2"/>
  <cols>
    <col min="1" max="4" width="9.140625" customWidth="1"/>
    <col min="5" max="26" width="8" customWidth="1"/>
  </cols>
  <sheetData>
    <row r="1" spans="1:4" ht="12.75" customHeight="1" x14ac:dyDescent="0.2">
      <c r="A1" s="57" t="s">
        <v>111</v>
      </c>
      <c r="B1" s="31"/>
      <c r="C1" s="31"/>
      <c r="D1" s="31"/>
    </row>
    <row r="2" spans="1:4" ht="12.75" customHeight="1" x14ac:dyDescent="0.2">
      <c r="A2" s="31"/>
      <c r="B2" s="31"/>
      <c r="C2" s="31"/>
      <c r="D2" s="31"/>
    </row>
    <row r="3" spans="1:4" ht="12.75" customHeight="1" x14ac:dyDescent="0.2">
      <c r="A3" s="52" t="s">
        <v>112</v>
      </c>
      <c r="B3" s="52" t="s">
        <v>113</v>
      </c>
      <c r="C3" s="52" t="s">
        <v>114</v>
      </c>
      <c r="D3" s="52" t="s">
        <v>115</v>
      </c>
    </row>
    <row r="4" spans="1:4" ht="12.75" customHeight="1" x14ac:dyDescent="0.2">
      <c r="A4" s="31">
        <v>0</v>
      </c>
      <c r="B4" s="31" t="s">
        <v>116</v>
      </c>
      <c r="C4" s="31" t="s">
        <v>117</v>
      </c>
      <c r="D4" s="31" t="s">
        <v>118</v>
      </c>
    </row>
    <row r="5" spans="1:4" ht="12.75" customHeight="1" x14ac:dyDescent="0.2">
      <c r="A5" s="31">
        <v>1</v>
      </c>
      <c r="B5" s="31" t="s">
        <v>119</v>
      </c>
      <c r="C5" s="31" t="s">
        <v>120</v>
      </c>
      <c r="D5" s="31" t="s">
        <v>118</v>
      </c>
    </row>
    <row r="6" spans="1:4" ht="12.75" customHeight="1" x14ac:dyDescent="0.2">
      <c r="A6" s="31">
        <v>2</v>
      </c>
      <c r="B6" s="31" t="s">
        <v>121</v>
      </c>
      <c r="C6" s="31" t="s">
        <v>122</v>
      </c>
      <c r="D6" s="31"/>
    </row>
    <row r="7" spans="1:4" ht="12.75" customHeight="1" x14ac:dyDescent="0.2">
      <c r="A7" s="31">
        <v>3</v>
      </c>
      <c r="B7" s="31" t="s">
        <v>123</v>
      </c>
      <c r="C7" s="31" t="s">
        <v>124</v>
      </c>
      <c r="D7" s="31"/>
    </row>
    <row r="8" spans="1:4" ht="12.75" customHeight="1" x14ac:dyDescent="0.2">
      <c r="A8" s="31">
        <v>4</v>
      </c>
      <c r="B8" s="31" t="s">
        <v>125</v>
      </c>
      <c r="C8" s="31" t="s">
        <v>126</v>
      </c>
      <c r="D8" s="31" t="s">
        <v>118</v>
      </c>
    </row>
    <row r="9" spans="1:4" ht="12.75" customHeight="1" x14ac:dyDescent="0.2">
      <c r="A9" s="31">
        <v>5</v>
      </c>
      <c r="B9" s="31" t="s">
        <v>127</v>
      </c>
      <c r="C9" s="31" t="s">
        <v>128</v>
      </c>
      <c r="D9" s="31" t="s">
        <v>118</v>
      </c>
    </row>
    <row r="10" spans="1:4" ht="12.75" customHeight="1" x14ac:dyDescent="0.2">
      <c r="A10" s="31">
        <v>6</v>
      </c>
      <c r="B10" s="31" t="s">
        <v>129</v>
      </c>
      <c r="C10" s="31" t="s">
        <v>130</v>
      </c>
      <c r="D10" s="31" t="s">
        <v>118</v>
      </c>
    </row>
    <row r="11" spans="1:4" ht="12.75" customHeight="1" x14ac:dyDescent="0.2">
      <c r="A11" s="31">
        <v>7</v>
      </c>
      <c r="B11" s="31" t="s">
        <v>131</v>
      </c>
      <c r="C11" s="31" t="s">
        <v>132</v>
      </c>
      <c r="D11" s="31" t="s">
        <v>118</v>
      </c>
    </row>
    <row r="12" spans="1:4" ht="12.75" customHeight="1" x14ac:dyDescent="0.2">
      <c r="A12" s="31">
        <v>8</v>
      </c>
      <c r="B12" s="31" t="s">
        <v>133</v>
      </c>
      <c r="C12" s="31" t="s">
        <v>134</v>
      </c>
      <c r="D12" s="31" t="s">
        <v>118</v>
      </c>
    </row>
    <row r="13" spans="1:4" ht="12.75" customHeight="1" x14ac:dyDescent="0.2">
      <c r="A13" s="31">
        <v>9</v>
      </c>
      <c r="B13" s="31" t="s">
        <v>135</v>
      </c>
      <c r="C13" s="31" t="s">
        <v>136</v>
      </c>
      <c r="D13" s="31" t="s">
        <v>118</v>
      </c>
    </row>
    <row r="14" spans="1:4" ht="12.75" customHeight="1" x14ac:dyDescent="0.2">
      <c r="A14" s="31"/>
      <c r="B14" s="31"/>
      <c r="C14" s="31"/>
      <c r="D14" s="31"/>
    </row>
    <row r="15" spans="1:4" ht="12.75" customHeight="1" x14ac:dyDescent="0.2">
      <c r="A15" s="31"/>
      <c r="B15" s="31"/>
      <c r="C15" s="31"/>
      <c r="D15" s="31"/>
    </row>
    <row r="16" spans="1:4" ht="12.75" customHeight="1" x14ac:dyDescent="0.2">
      <c r="A16" s="31"/>
      <c r="B16" s="31"/>
      <c r="C16" s="31"/>
      <c r="D16" s="31"/>
    </row>
    <row r="17" spans="1:4" ht="12.75" customHeight="1" x14ac:dyDescent="0.2">
      <c r="A17" s="31"/>
      <c r="B17" s="31"/>
      <c r="C17" s="31"/>
      <c r="D17" s="31"/>
    </row>
    <row r="18" spans="1:4" ht="12.75" customHeight="1" x14ac:dyDescent="0.2">
      <c r="A18" s="31"/>
      <c r="B18" s="31"/>
      <c r="C18" s="31"/>
      <c r="D18" s="31"/>
    </row>
    <row r="19" spans="1:4" ht="12.75" customHeight="1" x14ac:dyDescent="0.2">
      <c r="A19" s="31"/>
      <c r="B19" s="31"/>
      <c r="C19" s="31"/>
      <c r="D19" s="31"/>
    </row>
    <row r="20" spans="1:4" ht="12.75" customHeight="1" x14ac:dyDescent="0.2">
      <c r="A20" s="31"/>
      <c r="B20" s="31"/>
      <c r="C20" s="31"/>
      <c r="D20" s="31"/>
    </row>
    <row r="21" spans="1:4" ht="12.75" customHeight="1" x14ac:dyDescent="0.2">
      <c r="A21" s="31"/>
      <c r="B21" s="31"/>
      <c r="C21" s="31"/>
      <c r="D21" s="31"/>
    </row>
    <row r="22" spans="1:4" ht="12.75" customHeight="1" x14ac:dyDescent="0.2">
      <c r="A22" s="31"/>
      <c r="B22" s="31"/>
      <c r="C22" s="31"/>
      <c r="D22" s="31"/>
    </row>
    <row r="23" spans="1:4" ht="12.75" customHeight="1" x14ac:dyDescent="0.2">
      <c r="A23" s="31"/>
      <c r="B23" s="31"/>
      <c r="C23" s="31"/>
      <c r="D23" s="31"/>
    </row>
    <row r="24" spans="1:4" ht="12.75" customHeight="1" x14ac:dyDescent="0.2">
      <c r="A24" s="31"/>
      <c r="B24" s="31"/>
      <c r="C24" s="31"/>
      <c r="D24" s="31"/>
    </row>
    <row r="25" spans="1:4" ht="12.75" customHeight="1" x14ac:dyDescent="0.2">
      <c r="A25" s="31"/>
      <c r="B25" s="31"/>
      <c r="C25" s="31"/>
      <c r="D25" s="31"/>
    </row>
    <row r="26" spans="1:4" ht="12.75" customHeight="1" x14ac:dyDescent="0.2">
      <c r="A26" s="31"/>
      <c r="B26" s="31"/>
      <c r="C26" s="31"/>
      <c r="D26" s="31"/>
    </row>
    <row r="27" spans="1:4" ht="12.75" customHeight="1" x14ac:dyDescent="0.2">
      <c r="A27" s="31"/>
      <c r="B27" s="31"/>
      <c r="C27" s="31"/>
      <c r="D27" s="31"/>
    </row>
    <row r="28" spans="1:4" ht="12.75" customHeight="1" x14ac:dyDescent="0.2">
      <c r="A28" s="31"/>
      <c r="B28" s="31"/>
      <c r="C28" s="31"/>
      <c r="D28" s="31"/>
    </row>
    <row r="29" spans="1:4" ht="12.75" customHeight="1" x14ac:dyDescent="0.2">
      <c r="A29" s="31"/>
      <c r="B29" s="31"/>
      <c r="C29" s="31"/>
      <c r="D29" s="31"/>
    </row>
    <row r="30" spans="1:4" ht="12.75" customHeight="1" x14ac:dyDescent="0.2">
      <c r="A30" s="31"/>
      <c r="B30" s="31"/>
      <c r="C30" s="31"/>
      <c r="D30" s="31"/>
    </row>
    <row r="31" spans="1:4" ht="12.75" customHeight="1" x14ac:dyDescent="0.2">
      <c r="A31" s="31"/>
      <c r="B31" s="31"/>
      <c r="C31" s="31"/>
      <c r="D31" s="31"/>
    </row>
    <row r="32" spans="1:4" ht="12.75" customHeight="1" x14ac:dyDescent="0.2">
      <c r="A32" s="31"/>
      <c r="B32" s="31"/>
      <c r="C32" s="31"/>
      <c r="D32" s="31"/>
    </row>
    <row r="33" spans="1:4" ht="12.75" customHeight="1" x14ac:dyDescent="0.2">
      <c r="A33" s="31"/>
      <c r="B33" s="31"/>
      <c r="C33" s="31"/>
      <c r="D33" s="31"/>
    </row>
    <row r="34" spans="1:4" ht="12.75" customHeight="1" x14ac:dyDescent="0.2">
      <c r="A34" s="31"/>
      <c r="B34" s="31"/>
      <c r="C34" s="31"/>
      <c r="D34" s="31"/>
    </row>
    <row r="35" spans="1:4" ht="12.75" customHeight="1" x14ac:dyDescent="0.2">
      <c r="A35" s="31"/>
      <c r="B35" s="31"/>
      <c r="C35" s="31"/>
      <c r="D35" s="31"/>
    </row>
    <row r="36" spans="1:4" ht="12.75" customHeight="1" x14ac:dyDescent="0.2">
      <c r="A36" s="31"/>
      <c r="B36" s="31"/>
      <c r="C36" s="31"/>
      <c r="D36" s="31"/>
    </row>
    <row r="37" spans="1:4" ht="12.75" customHeight="1" x14ac:dyDescent="0.2">
      <c r="A37" s="31"/>
      <c r="B37" s="31"/>
      <c r="C37" s="31"/>
      <c r="D37" s="31"/>
    </row>
    <row r="38" spans="1:4" ht="12.75" customHeight="1" x14ac:dyDescent="0.2">
      <c r="A38" s="31"/>
      <c r="B38" s="31"/>
      <c r="C38" s="31"/>
      <c r="D38" s="31"/>
    </row>
    <row r="39" spans="1:4" ht="12.75" customHeight="1" x14ac:dyDescent="0.2">
      <c r="A39" s="31"/>
      <c r="B39" s="31"/>
      <c r="C39" s="31"/>
      <c r="D39" s="31"/>
    </row>
    <row r="40" spans="1:4" ht="12.75" customHeight="1" x14ac:dyDescent="0.2">
      <c r="A40" s="31"/>
      <c r="B40" s="31"/>
      <c r="C40" s="31"/>
      <c r="D40" s="31"/>
    </row>
    <row r="41" spans="1:4" ht="12.75" customHeight="1" x14ac:dyDescent="0.2">
      <c r="A41" s="31"/>
      <c r="B41" s="31"/>
      <c r="C41" s="31"/>
      <c r="D41" s="31"/>
    </row>
    <row r="42" spans="1:4" ht="12.75" customHeight="1" x14ac:dyDescent="0.2">
      <c r="A42" s="31"/>
      <c r="B42" s="31"/>
      <c r="C42" s="31"/>
      <c r="D42" s="31"/>
    </row>
    <row r="43" spans="1:4" ht="12.75" customHeight="1" x14ac:dyDescent="0.2">
      <c r="A43" s="31"/>
      <c r="B43" s="31"/>
      <c r="C43" s="31"/>
      <c r="D43" s="31"/>
    </row>
    <row r="44" spans="1:4" ht="12.75" customHeight="1" x14ac:dyDescent="0.2">
      <c r="A44" s="31"/>
      <c r="B44" s="31"/>
      <c r="C44" s="31"/>
      <c r="D44" s="31"/>
    </row>
    <row r="45" spans="1:4" ht="12.75" customHeight="1" x14ac:dyDescent="0.2">
      <c r="A45" s="31"/>
      <c r="B45" s="31"/>
      <c r="C45" s="31"/>
      <c r="D45" s="31"/>
    </row>
    <row r="46" spans="1:4" ht="12.75" customHeight="1" x14ac:dyDescent="0.2">
      <c r="A46" s="31"/>
      <c r="B46" s="31"/>
      <c r="C46" s="31"/>
      <c r="D46" s="31"/>
    </row>
    <row r="47" spans="1:4" ht="12.75" customHeight="1" x14ac:dyDescent="0.2">
      <c r="A47" s="31"/>
      <c r="B47" s="31"/>
      <c r="C47" s="31"/>
      <c r="D47" s="31"/>
    </row>
    <row r="48" spans="1:4" ht="12.75" customHeight="1" x14ac:dyDescent="0.2">
      <c r="A48" s="31"/>
      <c r="B48" s="31"/>
      <c r="C48" s="31"/>
      <c r="D48" s="31"/>
    </row>
    <row r="49" spans="1:4" ht="12.75" customHeight="1" x14ac:dyDescent="0.2">
      <c r="A49" s="31"/>
      <c r="B49" s="31"/>
      <c r="C49" s="31"/>
      <c r="D49" s="31"/>
    </row>
    <row r="50" spans="1:4" ht="12.75" customHeight="1" x14ac:dyDescent="0.2">
      <c r="A50" s="31"/>
      <c r="B50" s="31"/>
      <c r="C50" s="31"/>
      <c r="D50" s="31"/>
    </row>
    <row r="51" spans="1:4" ht="12.75" customHeight="1" x14ac:dyDescent="0.2">
      <c r="A51" s="31"/>
      <c r="B51" s="31"/>
      <c r="C51" s="31"/>
      <c r="D51" s="31"/>
    </row>
    <row r="52" spans="1:4" ht="12.75" customHeight="1" x14ac:dyDescent="0.2">
      <c r="A52" s="31"/>
      <c r="B52" s="31"/>
      <c r="C52" s="31"/>
      <c r="D52" s="31"/>
    </row>
    <row r="53" spans="1:4" ht="12.75" customHeight="1" x14ac:dyDescent="0.2">
      <c r="A53" s="31"/>
      <c r="B53" s="31"/>
      <c r="C53" s="31"/>
      <c r="D53" s="31"/>
    </row>
    <row r="54" spans="1:4" ht="12.75" customHeight="1" x14ac:dyDescent="0.2">
      <c r="A54" s="31"/>
      <c r="B54" s="31"/>
      <c r="C54" s="31"/>
      <c r="D54" s="31"/>
    </row>
    <row r="55" spans="1:4" ht="12.75" customHeight="1" x14ac:dyDescent="0.2">
      <c r="A55" s="31"/>
      <c r="B55" s="31"/>
      <c r="C55" s="31"/>
      <c r="D55" s="31"/>
    </row>
    <row r="56" spans="1:4" ht="12.75" customHeight="1" x14ac:dyDescent="0.2">
      <c r="A56" s="31"/>
      <c r="B56" s="31"/>
      <c r="C56" s="31"/>
      <c r="D56" s="31"/>
    </row>
    <row r="57" spans="1:4" ht="12.75" customHeight="1" x14ac:dyDescent="0.2">
      <c r="A57" s="31"/>
      <c r="B57" s="31"/>
      <c r="C57" s="31"/>
      <c r="D57" s="31"/>
    </row>
    <row r="58" spans="1:4" ht="12.75" customHeight="1" x14ac:dyDescent="0.2">
      <c r="A58" s="31"/>
      <c r="B58" s="31"/>
      <c r="C58" s="31"/>
      <c r="D58" s="31"/>
    </row>
    <row r="59" spans="1:4" ht="12.75" customHeight="1" x14ac:dyDescent="0.2">
      <c r="A59" s="31"/>
      <c r="B59" s="31"/>
      <c r="C59" s="31"/>
      <c r="D59" s="31"/>
    </row>
    <row r="60" spans="1:4" ht="12.75" customHeight="1" x14ac:dyDescent="0.2">
      <c r="A60" s="31"/>
      <c r="B60" s="31"/>
      <c r="C60" s="31"/>
      <c r="D60" s="31"/>
    </row>
    <row r="61" spans="1:4" ht="12.75" customHeight="1" x14ac:dyDescent="0.2">
      <c r="A61" s="31"/>
      <c r="B61" s="31"/>
      <c r="C61" s="31"/>
      <c r="D61" s="31"/>
    </row>
    <row r="62" spans="1:4" ht="12.75" customHeight="1" x14ac:dyDescent="0.2">
      <c r="A62" s="31"/>
      <c r="B62" s="31"/>
      <c r="C62" s="31"/>
      <c r="D62" s="31"/>
    </row>
    <row r="63" spans="1:4" ht="12.75" customHeight="1" x14ac:dyDescent="0.2">
      <c r="A63" s="31"/>
      <c r="B63" s="31"/>
      <c r="C63" s="31"/>
      <c r="D63" s="31"/>
    </row>
    <row r="64" spans="1:4" ht="12.75" customHeight="1" x14ac:dyDescent="0.2">
      <c r="A64" s="31"/>
      <c r="B64" s="31"/>
      <c r="C64" s="31"/>
      <c r="D64" s="31"/>
    </row>
    <row r="65" spans="1:4" ht="12.75" customHeight="1" x14ac:dyDescent="0.2">
      <c r="A65" s="31"/>
      <c r="B65" s="31"/>
      <c r="C65" s="31"/>
      <c r="D65" s="31"/>
    </row>
    <row r="66" spans="1:4" ht="12.75" customHeight="1" x14ac:dyDescent="0.2">
      <c r="A66" s="31"/>
      <c r="B66" s="31"/>
      <c r="C66" s="31"/>
      <c r="D66" s="31"/>
    </row>
    <row r="67" spans="1:4" ht="12.75" customHeight="1" x14ac:dyDescent="0.2">
      <c r="A67" s="31"/>
      <c r="B67" s="31"/>
      <c r="C67" s="31"/>
      <c r="D67" s="31"/>
    </row>
    <row r="68" spans="1:4" ht="12.75" customHeight="1" x14ac:dyDescent="0.2">
      <c r="A68" s="31"/>
      <c r="B68" s="31"/>
      <c r="C68" s="31"/>
      <c r="D68" s="31"/>
    </row>
    <row r="69" spans="1:4" ht="12.75" customHeight="1" x14ac:dyDescent="0.2">
      <c r="A69" s="31"/>
      <c r="B69" s="31"/>
      <c r="C69" s="31"/>
      <c r="D69" s="31"/>
    </row>
    <row r="70" spans="1:4" ht="12.75" customHeight="1" x14ac:dyDescent="0.2">
      <c r="A70" s="31"/>
      <c r="B70" s="31"/>
      <c r="C70" s="31"/>
      <c r="D70" s="31"/>
    </row>
    <row r="71" spans="1:4" ht="12.75" customHeight="1" x14ac:dyDescent="0.2">
      <c r="A71" s="31"/>
      <c r="B71" s="31"/>
      <c r="C71" s="31"/>
      <c r="D71" s="31"/>
    </row>
    <row r="72" spans="1:4" ht="12.75" customHeight="1" x14ac:dyDescent="0.2">
      <c r="A72" s="31"/>
      <c r="B72" s="31"/>
      <c r="C72" s="31"/>
      <c r="D72" s="31"/>
    </row>
    <row r="73" spans="1:4" ht="12.75" customHeight="1" x14ac:dyDescent="0.2">
      <c r="A73" s="31"/>
      <c r="B73" s="31"/>
      <c r="C73" s="31"/>
      <c r="D73" s="31"/>
    </row>
    <row r="74" spans="1:4" ht="12.75" customHeight="1" x14ac:dyDescent="0.2">
      <c r="A74" s="31"/>
      <c r="B74" s="31"/>
      <c r="C74" s="31"/>
      <c r="D74" s="31"/>
    </row>
    <row r="75" spans="1:4" ht="12.75" customHeight="1" x14ac:dyDescent="0.2">
      <c r="A75" s="31"/>
      <c r="B75" s="31"/>
      <c r="C75" s="31"/>
      <c r="D75" s="31"/>
    </row>
    <row r="76" spans="1:4" ht="12.75" customHeight="1" x14ac:dyDescent="0.2">
      <c r="A76" s="31"/>
      <c r="B76" s="31"/>
      <c r="C76" s="31"/>
      <c r="D76" s="31"/>
    </row>
    <row r="77" spans="1:4" ht="12.75" customHeight="1" x14ac:dyDescent="0.2">
      <c r="A77" s="31"/>
      <c r="B77" s="31"/>
      <c r="C77" s="31"/>
      <c r="D77" s="31"/>
    </row>
    <row r="78" spans="1:4" ht="12.75" customHeight="1" x14ac:dyDescent="0.2">
      <c r="A78" s="31"/>
      <c r="B78" s="31"/>
      <c r="C78" s="31"/>
      <c r="D78" s="31"/>
    </row>
    <row r="79" spans="1:4" ht="12.75" customHeight="1" x14ac:dyDescent="0.2">
      <c r="A79" s="31"/>
      <c r="B79" s="31"/>
      <c r="C79" s="31"/>
      <c r="D79" s="31"/>
    </row>
    <row r="80" spans="1:4" ht="12.75" customHeight="1" x14ac:dyDescent="0.2">
      <c r="A80" s="31"/>
      <c r="B80" s="31"/>
      <c r="C80" s="31"/>
      <c r="D80" s="31"/>
    </row>
    <row r="81" spans="1:4" ht="12.75" customHeight="1" x14ac:dyDescent="0.2">
      <c r="A81" s="31"/>
      <c r="B81" s="31"/>
      <c r="C81" s="31"/>
      <c r="D81" s="31"/>
    </row>
    <row r="82" spans="1:4" ht="12.75" customHeight="1" x14ac:dyDescent="0.2">
      <c r="A82" s="31"/>
      <c r="B82" s="31"/>
      <c r="C82" s="31"/>
      <c r="D82" s="31"/>
    </row>
    <row r="83" spans="1:4" ht="12.75" customHeight="1" x14ac:dyDescent="0.2">
      <c r="A83" s="31"/>
      <c r="B83" s="31"/>
      <c r="C83" s="31"/>
      <c r="D83" s="31"/>
    </row>
    <row r="84" spans="1:4" ht="12.75" customHeight="1" x14ac:dyDescent="0.2">
      <c r="A84" s="31"/>
      <c r="B84" s="31"/>
      <c r="C84" s="31"/>
      <c r="D84" s="31"/>
    </row>
    <row r="85" spans="1:4" ht="12.75" customHeight="1" x14ac:dyDescent="0.2">
      <c r="A85" s="31"/>
      <c r="B85" s="31"/>
      <c r="C85" s="31"/>
      <c r="D85" s="31"/>
    </row>
    <row r="86" spans="1:4" ht="12.75" customHeight="1" x14ac:dyDescent="0.2">
      <c r="A86" s="31"/>
      <c r="B86" s="31"/>
      <c r="C86" s="31"/>
      <c r="D86" s="31"/>
    </row>
    <row r="87" spans="1:4" ht="12.75" customHeight="1" x14ac:dyDescent="0.2">
      <c r="A87" s="31"/>
      <c r="B87" s="31"/>
      <c r="C87" s="31"/>
      <c r="D87" s="31"/>
    </row>
    <row r="88" spans="1:4" ht="12.75" customHeight="1" x14ac:dyDescent="0.2">
      <c r="A88" s="31"/>
      <c r="B88" s="31"/>
      <c r="C88" s="31"/>
      <c r="D88" s="31"/>
    </row>
    <row r="89" spans="1:4" ht="12.75" customHeight="1" x14ac:dyDescent="0.2">
      <c r="A89" s="31"/>
      <c r="B89" s="31"/>
      <c r="C89" s="31"/>
      <c r="D89" s="31"/>
    </row>
    <row r="90" spans="1:4" ht="12.75" customHeight="1" x14ac:dyDescent="0.2">
      <c r="A90" s="31"/>
      <c r="B90" s="31"/>
      <c r="C90" s="31"/>
      <c r="D90" s="31"/>
    </row>
    <row r="91" spans="1:4" ht="12.75" customHeight="1" x14ac:dyDescent="0.2">
      <c r="A91" s="31"/>
      <c r="B91" s="31"/>
      <c r="C91" s="31"/>
      <c r="D91" s="31"/>
    </row>
    <row r="92" spans="1:4" ht="12.75" customHeight="1" x14ac:dyDescent="0.2">
      <c r="A92" s="31"/>
      <c r="B92" s="31"/>
      <c r="C92" s="31"/>
      <c r="D92" s="31"/>
    </row>
    <row r="93" spans="1:4" ht="12.75" customHeight="1" x14ac:dyDescent="0.2">
      <c r="A93" s="31"/>
      <c r="B93" s="31"/>
      <c r="C93" s="31"/>
      <c r="D93" s="31"/>
    </row>
    <row r="94" spans="1:4" ht="12.75" customHeight="1" x14ac:dyDescent="0.2">
      <c r="A94" s="31"/>
      <c r="B94" s="31"/>
      <c r="C94" s="31"/>
      <c r="D94" s="31"/>
    </row>
    <row r="95" spans="1:4" ht="12.75" customHeight="1" x14ac:dyDescent="0.2">
      <c r="A95" s="31"/>
      <c r="B95" s="31"/>
      <c r="C95" s="31"/>
      <c r="D95" s="31"/>
    </row>
    <row r="96" spans="1:4" ht="12.75" customHeight="1" x14ac:dyDescent="0.2">
      <c r="A96" s="31"/>
      <c r="B96" s="31"/>
      <c r="C96" s="31"/>
      <c r="D96" s="31"/>
    </row>
    <row r="97" spans="1:4" ht="12.75" customHeight="1" x14ac:dyDescent="0.2">
      <c r="A97" s="31"/>
      <c r="B97" s="31"/>
      <c r="C97" s="31"/>
      <c r="D97" s="31"/>
    </row>
    <row r="98" spans="1:4" ht="12.75" customHeight="1" x14ac:dyDescent="0.2">
      <c r="A98" s="31"/>
      <c r="B98" s="31"/>
      <c r="C98" s="31"/>
      <c r="D98" s="31"/>
    </row>
    <row r="99" spans="1:4" ht="12.75" customHeight="1" x14ac:dyDescent="0.2">
      <c r="A99" s="31"/>
      <c r="B99" s="31"/>
      <c r="C99" s="31"/>
      <c r="D99" s="31"/>
    </row>
    <row r="100" spans="1:4" ht="12.75" customHeight="1" x14ac:dyDescent="0.2">
      <c r="A100" s="31"/>
      <c r="B100" s="31"/>
      <c r="C100" s="31"/>
      <c r="D100" s="31"/>
    </row>
    <row r="101" spans="1:4" ht="12.75" customHeight="1" x14ac:dyDescent="0.2">
      <c r="A101" s="31"/>
      <c r="B101" s="31"/>
      <c r="C101" s="31"/>
      <c r="D101" s="31"/>
    </row>
    <row r="102" spans="1:4" ht="12.75" customHeight="1" x14ac:dyDescent="0.2">
      <c r="A102" s="31"/>
      <c r="B102" s="31"/>
      <c r="C102" s="31"/>
      <c r="D102" s="31"/>
    </row>
    <row r="103" spans="1:4" ht="12.75" customHeight="1" x14ac:dyDescent="0.2">
      <c r="A103" s="31"/>
      <c r="B103" s="31"/>
      <c r="C103" s="31"/>
      <c r="D103" s="31"/>
    </row>
    <row r="104" spans="1:4" ht="12.75" customHeight="1" x14ac:dyDescent="0.2">
      <c r="A104" s="31"/>
      <c r="B104" s="31"/>
      <c r="C104" s="31"/>
      <c r="D104" s="31"/>
    </row>
    <row r="105" spans="1:4" ht="12.75" customHeight="1" x14ac:dyDescent="0.2">
      <c r="A105" s="31"/>
      <c r="B105" s="31"/>
      <c r="C105" s="31"/>
      <c r="D105" s="31"/>
    </row>
    <row r="106" spans="1:4" ht="12.75" customHeight="1" x14ac:dyDescent="0.2">
      <c r="A106" s="31"/>
      <c r="B106" s="31"/>
      <c r="C106" s="31"/>
      <c r="D106" s="31"/>
    </row>
    <row r="107" spans="1:4" ht="12.75" customHeight="1" x14ac:dyDescent="0.2">
      <c r="A107" s="31"/>
      <c r="B107" s="31"/>
      <c r="C107" s="31"/>
      <c r="D107" s="31"/>
    </row>
    <row r="108" spans="1:4" ht="12.75" customHeight="1" x14ac:dyDescent="0.2">
      <c r="A108" s="31"/>
      <c r="B108" s="31"/>
      <c r="C108" s="31"/>
      <c r="D108" s="31"/>
    </row>
    <row r="109" spans="1:4" ht="12.75" customHeight="1" x14ac:dyDescent="0.2">
      <c r="A109" s="31"/>
      <c r="B109" s="31"/>
      <c r="C109" s="31"/>
      <c r="D109" s="31"/>
    </row>
    <row r="110" spans="1:4" ht="12.75" customHeight="1" x14ac:dyDescent="0.2">
      <c r="A110" s="31"/>
      <c r="B110" s="31"/>
      <c r="C110" s="31"/>
      <c r="D110" s="31"/>
    </row>
    <row r="111" spans="1:4" ht="12.75" customHeight="1" x14ac:dyDescent="0.2">
      <c r="A111" s="31"/>
      <c r="B111" s="31"/>
      <c r="C111" s="31"/>
      <c r="D111" s="31"/>
    </row>
    <row r="112" spans="1:4" ht="12.75" customHeight="1" x14ac:dyDescent="0.2">
      <c r="A112" s="31"/>
      <c r="B112" s="31"/>
      <c r="C112" s="31"/>
      <c r="D112" s="31"/>
    </row>
    <row r="113" spans="1:4" ht="12.75" customHeight="1" x14ac:dyDescent="0.2">
      <c r="A113" s="31"/>
      <c r="B113" s="31"/>
      <c r="C113" s="31"/>
      <c r="D113" s="31"/>
    </row>
    <row r="114" spans="1:4" ht="12.75" customHeight="1" x14ac:dyDescent="0.2">
      <c r="A114" s="31"/>
      <c r="B114" s="31"/>
      <c r="C114" s="31"/>
      <c r="D114" s="31"/>
    </row>
    <row r="115" spans="1:4" ht="12.75" customHeight="1" x14ac:dyDescent="0.2">
      <c r="A115" s="31"/>
      <c r="B115" s="31"/>
      <c r="C115" s="31"/>
      <c r="D115" s="31"/>
    </row>
    <row r="116" spans="1:4" ht="12.75" customHeight="1" x14ac:dyDescent="0.2">
      <c r="A116" s="31"/>
      <c r="B116" s="31"/>
      <c r="C116" s="31"/>
      <c r="D116" s="31"/>
    </row>
    <row r="117" spans="1:4" ht="12.75" customHeight="1" x14ac:dyDescent="0.2">
      <c r="A117" s="31"/>
      <c r="B117" s="31"/>
      <c r="C117" s="31"/>
      <c r="D117" s="31"/>
    </row>
    <row r="118" spans="1:4" ht="12.75" customHeight="1" x14ac:dyDescent="0.2">
      <c r="A118" s="31"/>
      <c r="B118" s="31"/>
      <c r="C118" s="31"/>
      <c r="D118" s="31"/>
    </row>
    <row r="119" spans="1:4" ht="12.75" customHeight="1" x14ac:dyDescent="0.2">
      <c r="A119" s="31"/>
      <c r="B119" s="31"/>
      <c r="C119" s="31"/>
      <c r="D119" s="31"/>
    </row>
    <row r="120" spans="1:4" ht="12.75" customHeight="1" x14ac:dyDescent="0.2">
      <c r="A120" s="31"/>
      <c r="B120" s="31"/>
      <c r="C120" s="31"/>
      <c r="D120" s="31"/>
    </row>
    <row r="121" spans="1:4" ht="12.75" customHeight="1" x14ac:dyDescent="0.2">
      <c r="A121" s="31"/>
      <c r="B121" s="31"/>
      <c r="C121" s="31"/>
      <c r="D121" s="31"/>
    </row>
    <row r="122" spans="1:4" ht="12.75" customHeight="1" x14ac:dyDescent="0.2">
      <c r="A122" s="31"/>
      <c r="B122" s="31"/>
      <c r="C122" s="31"/>
      <c r="D122" s="31"/>
    </row>
    <row r="123" spans="1:4" ht="12.75" customHeight="1" x14ac:dyDescent="0.2">
      <c r="A123" s="31"/>
      <c r="B123" s="31"/>
      <c r="C123" s="31"/>
      <c r="D123" s="31"/>
    </row>
    <row r="124" spans="1:4" ht="12.75" customHeight="1" x14ac:dyDescent="0.2">
      <c r="A124" s="31"/>
      <c r="B124" s="31"/>
      <c r="C124" s="31"/>
      <c r="D124" s="31"/>
    </row>
    <row r="125" spans="1:4" ht="12.75" customHeight="1" x14ac:dyDescent="0.2">
      <c r="A125" s="31"/>
      <c r="B125" s="31"/>
      <c r="C125" s="31"/>
      <c r="D125" s="31"/>
    </row>
    <row r="126" spans="1:4" ht="12.75" customHeight="1" x14ac:dyDescent="0.2">
      <c r="A126" s="31"/>
      <c r="B126" s="31"/>
      <c r="C126" s="31"/>
      <c r="D126" s="31"/>
    </row>
    <row r="127" spans="1:4" ht="12.75" customHeight="1" x14ac:dyDescent="0.2">
      <c r="A127" s="31"/>
      <c r="B127" s="31"/>
      <c r="C127" s="31"/>
      <c r="D127" s="31"/>
    </row>
    <row r="128" spans="1:4" ht="12.75" customHeight="1" x14ac:dyDescent="0.2">
      <c r="A128" s="31"/>
      <c r="B128" s="31"/>
      <c r="C128" s="31"/>
      <c r="D128" s="31"/>
    </row>
    <row r="129" spans="1:4" ht="12.75" customHeight="1" x14ac:dyDescent="0.2">
      <c r="A129" s="31"/>
      <c r="B129" s="31"/>
      <c r="C129" s="31"/>
      <c r="D129" s="31"/>
    </row>
    <row r="130" spans="1:4" ht="12.75" customHeight="1" x14ac:dyDescent="0.2">
      <c r="A130" s="31"/>
      <c r="B130" s="31"/>
      <c r="C130" s="31"/>
      <c r="D130" s="31"/>
    </row>
    <row r="131" spans="1:4" ht="12.75" customHeight="1" x14ac:dyDescent="0.2">
      <c r="A131" s="31"/>
      <c r="B131" s="31"/>
      <c r="C131" s="31"/>
      <c r="D131" s="31"/>
    </row>
    <row r="132" spans="1:4" ht="12.75" customHeight="1" x14ac:dyDescent="0.2">
      <c r="A132" s="31"/>
      <c r="B132" s="31"/>
      <c r="C132" s="31"/>
      <c r="D132" s="31"/>
    </row>
    <row r="133" spans="1:4" ht="12.75" customHeight="1" x14ac:dyDescent="0.2">
      <c r="A133" s="31"/>
      <c r="B133" s="31"/>
      <c r="C133" s="31"/>
      <c r="D133" s="31"/>
    </row>
    <row r="134" spans="1:4" ht="12.75" customHeight="1" x14ac:dyDescent="0.2">
      <c r="A134" s="31"/>
      <c r="B134" s="31"/>
      <c r="C134" s="31"/>
      <c r="D134" s="31"/>
    </row>
    <row r="135" spans="1:4" ht="12.75" customHeight="1" x14ac:dyDescent="0.2">
      <c r="A135" s="31"/>
      <c r="B135" s="31"/>
      <c r="C135" s="31"/>
      <c r="D135" s="31"/>
    </row>
    <row r="136" spans="1:4" ht="12.75" customHeight="1" x14ac:dyDescent="0.2">
      <c r="A136" s="31"/>
      <c r="B136" s="31"/>
      <c r="C136" s="31"/>
      <c r="D136" s="31"/>
    </row>
    <row r="137" spans="1:4" ht="12.75" customHeight="1" x14ac:dyDescent="0.2">
      <c r="A137" s="31"/>
      <c r="B137" s="31"/>
      <c r="C137" s="31"/>
      <c r="D137" s="31"/>
    </row>
    <row r="138" spans="1:4" ht="12.75" customHeight="1" x14ac:dyDescent="0.2">
      <c r="A138" s="31"/>
      <c r="B138" s="31"/>
      <c r="C138" s="31"/>
      <c r="D138" s="31"/>
    </row>
    <row r="139" spans="1:4" ht="12.75" customHeight="1" x14ac:dyDescent="0.2">
      <c r="A139" s="31"/>
      <c r="B139" s="31"/>
      <c r="C139" s="31"/>
      <c r="D139" s="31"/>
    </row>
    <row r="140" spans="1:4" ht="12.75" customHeight="1" x14ac:dyDescent="0.2">
      <c r="A140" s="31"/>
      <c r="B140" s="31"/>
      <c r="C140" s="31"/>
      <c r="D140" s="31"/>
    </row>
    <row r="141" spans="1:4" ht="12.75" customHeight="1" x14ac:dyDescent="0.2">
      <c r="A141" s="31"/>
      <c r="B141" s="31"/>
      <c r="C141" s="31"/>
      <c r="D141" s="31"/>
    </row>
    <row r="142" spans="1:4" ht="12.75" customHeight="1" x14ac:dyDescent="0.2">
      <c r="A142" s="31"/>
      <c r="B142" s="31"/>
      <c r="C142" s="31"/>
      <c r="D142" s="31"/>
    </row>
    <row r="143" spans="1:4" ht="12.75" customHeight="1" x14ac:dyDescent="0.2">
      <c r="A143" s="31"/>
      <c r="B143" s="31"/>
      <c r="C143" s="31"/>
      <c r="D143" s="31"/>
    </row>
    <row r="144" spans="1:4" ht="12.75" customHeight="1" x14ac:dyDescent="0.2">
      <c r="A144" s="31"/>
      <c r="B144" s="31"/>
      <c r="C144" s="31"/>
      <c r="D144" s="31"/>
    </row>
    <row r="145" spans="1:4" ht="12.75" customHeight="1" x14ac:dyDescent="0.2">
      <c r="A145" s="31"/>
      <c r="B145" s="31"/>
      <c r="C145" s="31"/>
      <c r="D145" s="31"/>
    </row>
    <row r="146" spans="1:4" ht="12.75" customHeight="1" x14ac:dyDescent="0.2">
      <c r="A146" s="31"/>
      <c r="B146" s="31"/>
      <c r="C146" s="31"/>
      <c r="D146" s="31"/>
    </row>
    <row r="147" spans="1:4" ht="12.75" customHeight="1" x14ac:dyDescent="0.2">
      <c r="A147" s="31"/>
      <c r="B147" s="31"/>
      <c r="C147" s="31"/>
      <c r="D147" s="31"/>
    </row>
    <row r="148" spans="1:4" ht="12.75" customHeight="1" x14ac:dyDescent="0.2">
      <c r="A148" s="31"/>
      <c r="B148" s="31"/>
      <c r="C148" s="31"/>
      <c r="D148" s="31"/>
    </row>
    <row r="149" spans="1:4" ht="12.75" customHeight="1" x14ac:dyDescent="0.2">
      <c r="A149" s="31"/>
      <c r="B149" s="31"/>
      <c r="C149" s="31"/>
      <c r="D149" s="31"/>
    </row>
    <row r="150" spans="1:4" ht="12.75" customHeight="1" x14ac:dyDescent="0.2">
      <c r="A150" s="31"/>
      <c r="B150" s="31"/>
      <c r="C150" s="31"/>
      <c r="D150" s="31"/>
    </row>
    <row r="151" spans="1:4" ht="12.75" customHeight="1" x14ac:dyDescent="0.2">
      <c r="A151" s="31"/>
      <c r="B151" s="31"/>
      <c r="C151" s="31"/>
      <c r="D151" s="31"/>
    </row>
    <row r="152" spans="1:4" ht="12.75" customHeight="1" x14ac:dyDescent="0.2">
      <c r="A152" s="31"/>
      <c r="B152" s="31"/>
      <c r="C152" s="31"/>
      <c r="D152" s="31"/>
    </row>
    <row r="153" spans="1:4" ht="12.75" customHeight="1" x14ac:dyDescent="0.2">
      <c r="A153" s="31"/>
      <c r="B153" s="31"/>
      <c r="C153" s="31"/>
      <c r="D153" s="31"/>
    </row>
    <row r="154" spans="1:4" ht="12.75" customHeight="1" x14ac:dyDescent="0.2">
      <c r="A154" s="31"/>
      <c r="B154" s="31"/>
      <c r="C154" s="31"/>
      <c r="D154" s="31"/>
    </row>
    <row r="155" spans="1:4" ht="12.75" customHeight="1" x14ac:dyDescent="0.2">
      <c r="A155" s="31"/>
      <c r="B155" s="31"/>
      <c r="C155" s="31"/>
      <c r="D155" s="31"/>
    </row>
    <row r="156" spans="1:4" ht="12.75" customHeight="1" x14ac:dyDescent="0.2">
      <c r="A156" s="31"/>
      <c r="B156" s="31"/>
      <c r="C156" s="31"/>
      <c r="D156" s="31"/>
    </row>
    <row r="157" spans="1:4" ht="12.75" customHeight="1" x14ac:dyDescent="0.2">
      <c r="A157" s="31"/>
      <c r="B157" s="31"/>
      <c r="C157" s="31"/>
      <c r="D157" s="31"/>
    </row>
    <row r="158" spans="1:4" ht="12.75" customHeight="1" x14ac:dyDescent="0.2">
      <c r="A158" s="31"/>
      <c r="B158" s="31"/>
      <c r="C158" s="31"/>
      <c r="D158" s="31"/>
    </row>
    <row r="159" spans="1:4" ht="12.75" customHeight="1" x14ac:dyDescent="0.2">
      <c r="A159" s="31"/>
      <c r="B159" s="31"/>
      <c r="C159" s="31"/>
      <c r="D159" s="31"/>
    </row>
    <row r="160" spans="1:4" ht="12.75" customHeight="1" x14ac:dyDescent="0.2">
      <c r="A160" s="31"/>
      <c r="B160" s="31"/>
      <c r="C160" s="31"/>
      <c r="D160" s="31"/>
    </row>
    <row r="161" spans="1:4" ht="12.75" customHeight="1" x14ac:dyDescent="0.2">
      <c r="A161" s="31"/>
      <c r="B161" s="31"/>
      <c r="C161" s="31"/>
      <c r="D161" s="31"/>
    </row>
    <row r="162" spans="1:4" ht="12.75" customHeight="1" x14ac:dyDescent="0.2">
      <c r="A162" s="31"/>
      <c r="B162" s="31"/>
      <c r="C162" s="31"/>
      <c r="D162" s="31"/>
    </row>
    <row r="163" spans="1:4" ht="12.75" customHeight="1" x14ac:dyDescent="0.2">
      <c r="A163" s="31"/>
      <c r="B163" s="31"/>
      <c r="C163" s="31"/>
      <c r="D163" s="31"/>
    </row>
    <row r="164" spans="1:4" ht="12.75" customHeight="1" x14ac:dyDescent="0.2">
      <c r="A164" s="31"/>
      <c r="B164" s="31"/>
      <c r="C164" s="31"/>
      <c r="D164" s="31"/>
    </row>
    <row r="165" spans="1:4" ht="12.75" customHeight="1" x14ac:dyDescent="0.2">
      <c r="A165" s="31"/>
      <c r="B165" s="31"/>
      <c r="C165" s="31"/>
      <c r="D165" s="31"/>
    </row>
    <row r="166" spans="1:4" ht="12.75" customHeight="1" x14ac:dyDescent="0.2">
      <c r="A166" s="31"/>
      <c r="B166" s="31"/>
      <c r="C166" s="31"/>
      <c r="D166" s="31"/>
    </row>
    <row r="167" spans="1:4" ht="12.75" customHeight="1" x14ac:dyDescent="0.2">
      <c r="A167" s="31"/>
      <c r="B167" s="31"/>
      <c r="C167" s="31"/>
      <c r="D167" s="31"/>
    </row>
    <row r="168" spans="1:4" ht="12.75" customHeight="1" x14ac:dyDescent="0.2">
      <c r="A168" s="31"/>
      <c r="B168" s="31"/>
      <c r="C168" s="31"/>
      <c r="D168" s="31"/>
    </row>
    <row r="169" spans="1:4" ht="12.75" customHeight="1" x14ac:dyDescent="0.2">
      <c r="A169" s="31"/>
      <c r="B169" s="31"/>
      <c r="C169" s="31"/>
      <c r="D169" s="31"/>
    </row>
    <row r="170" spans="1:4" ht="12.75" customHeight="1" x14ac:dyDescent="0.2">
      <c r="A170" s="31"/>
      <c r="B170" s="31"/>
      <c r="C170" s="31"/>
      <c r="D170" s="31"/>
    </row>
    <row r="171" spans="1:4" ht="12.75" customHeight="1" x14ac:dyDescent="0.2">
      <c r="A171" s="31"/>
      <c r="B171" s="31"/>
      <c r="C171" s="31"/>
      <c r="D171" s="31"/>
    </row>
    <row r="172" spans="1:4" ht="12.75" customHeight="1" x14ac:dyDescent="0.2">
      <c r="A172" s="31"/>
      <c r="B172" s="31"/>
      <c r="C172" s="31"/>
      <c r="D172" s="31"/>
    </row>
    <row r="173" spans="1:4" ht="12.75" customHeight="1" x14ac:dyDescent="0.2">
      <c r="A173" s="31"/>
      <c r="B173" s="31"/>
      <c r="C173" s="31"/>
      <c r="D173" s="31"/>
    </row>
    <row r="174" spans="1:4" ht="12.75" customHeight="1" x14ac:dyDescent="0.2">
      <c r="A174" s="31"/>
      <c r="B174" s="31"/>
      <c r="C174" s="31"/>
      <c r="D174" s="31"/>
    </row>
    <row r="175" spans="1:4" ht="12.75" customHeight="1" x14ac:dyDescent="0.2">
      <c r="A175" s="31"/>
      <c r="B175" s="31"/>
      <c r="C175" s="31"/>
      <c r="D175" s="31"/>
    </row>
    <row r="176" spans="1:4" ht="12.75" customHeight="1" x14ac:dyDescent="0.2">
      <c r="A176" s="31"/>
      <c r="B176" s="31"/>
      <c r="C176" s="31"/>
      <c r="D176" s="31"/>
    </row>
    <row r="177" spans="1:4" ht="12.75" customHeight="1" x14ac:dyDescent="0.2">
      <c r="A177" s="31"/>
      <c r="B177" s="31"/>
      <c r="C177" s="31"/>
      <c r="D177" s="31"/>
    </row>
    <row r="178" spans="1:4" ht="12.75" customHeight="1" x14ac:dyDescent="0.2">
      <c r="A178" s="31"/>
      <c r="B178" s="31"/>
      <c r="C178" s="31"/>
      <c r="D178" s="31"/>
    </row>
    <row r="179" spans="1:4" ht="12.75" customHeight="1" x14ac:dyDescent="0.2">
      <c r="A179" s="31"/>
      <c r="B179" s="31"/>
      <c r="C179" s="31"/>
      <c r="D179" s="31"/>
    </row>
    <row r="180" spans="1:4" ht="12.75" customHeight="1" x14ac:dyDescent="0.2">
      <c r="A180" s="31"/>
      <c r="B180" s="31"/>
      <c r="C180" s="31"/>
      <c r="D180" s="31"/>
    </row>
    <row r="181" spans="1:4" ht="12.75" customHeight="1" x14ac:dyDescent="0.2">
      <c r="A181" s="31"/>
      <c r="B181" s="31"/>
      <c r="C181" s="31"/>
      <c r="D181" s="31"/>
    </row>
    <row r="182" spans="1:4" ht="12.75" customHeight="1" x14ac:dyDescent="0.2">
      <c r="A182" s="31"/>
      <c r="B182" s="31"/>
      <c r="C182" s="31"/>
      <c r="D182" s="31"/>
    </row>
    <row r="183" spans="1:4" ht="12.75" customHeight="1" x14ac:dyDescent="0.2">
      <c r="A183" s="31"/>
      <c r="B183" s="31"/>
      <c r="C183" s="31"/>
      <c r="D183" s="31"/>
    </row>
    <row r="184" spans="1:4" ht="12.75" customHeight="1" x14ac:dyDescent="0.2">
      <c r="A184" s="31"/>
      <c r="B184" s="31"/>
      <c r="C184" s="31"/>
      <c r="D184" s="31"/>
    </row>
    <row r="185" spans="1:4" ht="12.75" customHeight="1" x14ac:dyDescent="0.2">
      <c r="A185" s="31"/>
      <c r="B185" s="31"/>
      <c r="C185" s="31"/>
      <c r="D185" s="31"/>
    </row>
    <row r="186" spans="1:4" ht="12.75" customHeight="1" x14ac:dyDescent="0.2">
      <c r="A186" s="31"/>
      <c r="B186" s="31"/>
      <c r="C186" s="31"/>
      <c r="D186" s="31"/>
    </row>
    <row r="187" spans="1:4" ht="12.75" customHeight="1" x14ac:dyDescent="0.2">
      <c r="A187" s="31"/>
      <c r="B187" s="31"/>
      <c r="C187" s="31"/>
      <c r="D187" s="31"/>
    </row>
    <row r="188" spans="1:4" ht="12.75" customHeight="1" x14ac:dyDescent="0.2">
      <c r="A188" s="31"/>
      <c r="B188" s="31"/>
      <c r="C188" s="31"/>
      <c r="D188" s="31"/>
    </row>
    <row r="189" spans="1:4" ht="12.75" customHeight="1" x14ac:dyDescent="0.2">
      <c r="A189" s="31"/>
      <c r="B189" s="31"/>
      <c r="C189" s="31"/>
      <c r="D189" s="31"/>
    </row>
    <row r="190" spans="1:4" ht="12.75" customHeight="1" x14ac:dyDescent="0.2">
      <c r="A190" s="31"/>
      <c r="B190" s="31"/>
      <c r="C190" s="31"/>
      <c r="D190" s="31"/>
    </row>
    <row r="191" spans="1:4" ht="12.75" customHeight="1" x14ac:dyDescent="0.2">
      <c r="A191" s="31"/>
      <c r="B191" s="31"/>
      <c r="C191" s="31"/>
      <c r="D191" s="31"/>
    </row>
    <row r="192" spans="1:4" ht="12.75" customHeight="1" x14ac:dyDescent="0.2">
      <c r="A192" s="31"/>
      <c r="B192" s="31"/>
      <c r="C192" s="31"/>
      <c r="D192" s="31"/>
    </row>
    <row r="193" spans="1:4" ht="12.75" customHeight="1" x14ac:dyDescent="0.2">
      <c r="A193" s="31"/>
      <c r="B193" s="31"/>
      <c r="C193" s="31"/>
      <c r="D193" s="31"/>
    </row>
    <row r="194" spans="1:4" ht="12.75" customHeight="1" x14ac:dyDescent="0.2">
      <c r="A194" s="31"/>
      <c r="B194" s="31"/>
      <c r="C194" s="31"/>
      <c r="D194" s="31"/>
    </row>
    <row r="195" spans="1:4" ht="12.75" customHeight="1" x14ac:dyDescent="0.2">
      <c r="A195" s="31"/>
      <c r="B195" s="31"/>
      <c r="C195" s="31"/>
      <c r="D195" s="31"/>
    </row>
    <row r="196" spans="1:4" ht="12.75" customHeight="1" x14ac:dyDescent="0.2">
      <c r="A196" s="31"/>
      <c r="B196" s="31"/>
      <c r="C196" s="31"/>
      <c r="D196" s="31"/>
    </row>
    <row r="197" spans="1:4" ht="12.75" customHeight="1" x14ac:dyDescent="0.2">
      <c r="A197" s="31"/>
      <c r="B197" s="31"/>
      <c r="C197" s="31"/>
      <c r="D197" s="31"/>
    </row>
    <row r="198" spans="1:4" ht="12.75" customHeight="1" x14ac:dyDescent="0.2">
      <c r="A198" s="31"/>
      <c r="B198" s="31"/>
      <c r="C198" s="31"/>
      <c r="D198" s="31"/>
    </row>
    <row r="199" spans="1:4" ht="12.75" customHeight="1" x14ac:dyDescent="0.2">
      <c r="A199" s="31"/>
      <c r="B199" s="31"/>
      <c r="C199" s="31"/>
      <c r="D199" s="31"/>
    </row>
    <row r="200" spans="1:4" ht="12.75" customHeight="1" x14ac:dyDescent="0.2">
      <c r="A200" s="31"/>
      <c r="B200" s="31"/>
      <c r="C200" s="31"/>
      <c r="D200" s="31"/>
    </row>
    <row r="201" spans="1:4" ht="12.75" customHeight="1" x14ac:dyDescent="0.2">
      <c r="A201" s="31"/>
      <c r="B201" s="31"/>
      <c r="C201" s="31"/>
      <c r="D201" s="31"/>
    </row>
    <row r="202" spans="1:4" ht="12.75" customHeight="1" x14ac:dyDescent="0.2">
      <c r="A202" s="31"/>
      <c r="B202" s="31"/>
      <c r="C202" s="31"/>
      <c r="D202" s="31"/>
    </row>
    <row r="203" spans="1:4" ht="12.75" customHeight="1" x14ac:dyDescent="0.2">
      <c r="A203" s="31"/>
      <c r="B203" s="31"/>
      <c r="C203" s="31"/>
      <c r="D203" s="31"/>
    </row>
    <row r="204" spans="1:4" ht="12.75" customHeight="1" x14ac:dyDescent="0.2">
      <c r="A204" s="31"/>
      <c r="B204" s="31"/>
      <c r="C204" s="31"/>
      <c r="D204" s="31"/>
    </row>
    <row r="205" spans="1:4" ht="12.75" customHeight="1" x14ac:dyDescent="0.2">
      <c r="A205" s="31"/>
      <c r="B205" s="31"/>
      <c r="C205" s="31"/>
      <c r="D205" s="31"/>
    </row>
    <row r="206" spans="1:4" ht="12.75" customHeight="1" x14ac:dyDescent="0.2">
      <c r="A206" s="31"/>
      <c r="B206" s="31"/>
      <c r="C206" s="31"/>
      <c r="D206" s="31"/>
    </row>
    <row r="207" spans="1:4" ht="12.75" customHeight="1" x14ac:dyDescent="0.2">
      <c r="A207" s="31"/>
      <c r="B207" s="31"/>
      <c r="C207" s="31"/>
      <c r="D207" s="31"/>
    </row>
    <row r="208" spans="1:4" ht="12.75" customHeight="1" x14ac:dyDescent="0.2">
      <c r="A208" s="31"/>
      <c r="B208" s="31"/>
      <c r="C208" s="31"/>
      <c r="D208" s="31"/>
    </row>
    <row r="209" spans="1:4" ht="12.75" customHeight="1" x14ac:dyDescent="0.2">
      <c r="A209" s="31"/>
      <c r="B209" s="31"/>
      <c r="C209" s="31"/>
      <c r="D209" s="31"/>
    </row>
    <row r="210" spans="1:4" ht="12.75" customHeight="1" x14ac:dyDescent="0.2">
      <c r="A210" s="31"/>
      <c r="B210" s="31"/>
      <c r="C210" s="31"/>
      <c r="D210" s="31"/>
    </row>
    <row r="211" spans="1:4" ht="12.75" customHeight="1" x14ac:dyDescent="0.2">
      <c r="A211" s="31"/>
      <c r="B211" s="31"/>
      <c r="C211" s="31"/>
      <c r="D211" s="31"/>
    </row>
    <row r="212" spans="1:4" ht="12.75" customHeight="1" x14ac:dyDescent="0.2">
      <c r="A212" s="31"/>
      <c r="B212" s="31"/>
      <c r="C212" s="31"/>
      <c r="D212" s="31"/>
    </row>
    <row r="213" spans="1:4" ht="12.75" customHeight="1" x14ac:dyDescent="0.2">
      <c r="A213" s="31"/>
      <c r="B213" s="31"/>
      <c r="C213" s="31"/>
      <c r="D213" s="31"/>
    </row>
    <row r="214" spans="1:4" ht="12.75" customHeight="1" x14ac:dyDescent="0.2">
      <c r="A214" s="31"/>
      <c r="B214" s="31"/>
      <c r="C214" s="31"/>
      <c r="D214" s="31"/>
    </row>
    <row r="215" spans="1:4" ht="12.75" customHeight="1" x14ac:dyDescent="0.2">
      <c r="A215" s="31"/>
      <c r="B215" s="31"/>
      <c r="C215" s="31"/>
      <c r="D215" s="31"/>
    </row>
    <row r="216" spans="1:4" ht="12.75" customHeight="1" x14ac:dyDescent="0.2">
      <c r="A216" s="31"/>
      <c r="B216" s="31"/>
      <c r="C216" s="31"/>
      <c r="D216" s="31"/>
    </row>
    <row r="217" spans="1:4" ht="12.75" customHeight="1" x14ac:dyDescent="0.2">
      <c r="A217" s="31"/>
      <c r="B217" s="31"/>
      <c r="C217" s="31"/>
      <c r="D217" s="31"/>
    </row>
    <row r="218" spans="1:4" ht="12.75" customHeight="1" x14ac:dyDescent="0.2">
      <c r="A218" s="31"/>
      <c r="B218" s="31"/>
      <c r="C218" s="31"/>
      <c r="D218" s="31"/>
    </row>
    <row r="219" spans="1:4" ht="12.75" customHeight="1" x14ac:dyDescent="0.2">
      <c r="A219" s="31"/>
      <c r="B219" s="31"/>
      <c r="C219" s="31"/>
      <c r="D219" s="31"/>
    </row>
    <row r="220" spans="1:4" ht="12.75" customHeight="1" x14ac:dyDescent="0.2">
      <c r="A220" s="31"/>
      <c r="B220" s="31"/>
      <c r="C220" s="31"/>
      <c r="D220" s="31"/>
    </row>
    <row r="221" spans="1:4" ht="12.75" customHeight="1" x14ac:dyDescent="0.2">
      <c r="A221" s="31"/>
      <c r="B221" s="31"/>
      <c r="C221" s="31"/>
      <c r="D221" s="31"/>
    </row>
    <row r="222" spans="1:4" ht="12.75" customHeight="1" x14ac:dyDescent="0.2">
      <c r="A222" s="31"/>
      <c r="B222" s="31"/>
      <c r="C222" s="31"/>
      <c r="D222" s="31"/>
    </row>
    <row r="223" spans="1:4" ht="12.75" customHeight="1" x14ac:dyDescent="0.2">
      <c r="A223" s="31"/>
      <c r="B223" s="31"/>
      <c r="C223" s="31"/>
      <c r="D223" s="31"/>
    </row>
    <row r="224" spans="1:4" ht="12.75" customHeight="1" x14ac:dyDescent="0.2">
      <c r="A224" s="31"/>
      <c r="B224" s="31"/>
      <c r="C224" s="31"/>
      <c r="D224" s="31"/>
    </row>
    <row r="225" spans="1:4" ht="12.75" customHeight="1" x14ac:dyDescent="0.2">
      <c r="A225" s="31"/>
      <c r="B225" s="31"/>
      <c r="C225" s="31"/>
      <c r="D225" s="31"/>
    </row>
    <row r="226" spans="1:4" ht="12.75" customHeight="1" x14ac:dyDescent="0.2">
      <c r="A226" s="31"/>
      <c r="B226" s="31"/>
      <c r="C226" s="31"/>
      <c r="D226" s="31"/>
    </row>
    <row r="227" spans="1:4" ht="12.75" customHeight="1" x14ac:dyDescent="0.2">
      <c r="A227" s="31"/>
      <c r="B227" s="31"/>
      <c r="C227" s="31"/>
      <c r="D227" s="31"/>
    </row>
    <row r="228" spans="1:4" ht="12.75" customHeight="1" x14ac:dyDescent="0.2">
      <c r="A228" s="31"/>
      <c r="B228" s="31"/>
      <c r="C228" s="31"/>
      <c r="D228" s="31"/>
    </row>
    <row r="229" spans="1:4" ht="12.75" customHeight="1" x14ac:dyDescent="0.2">
      <c r="A229" s="31"/>
      <c r="B229" s="31"/>
      <c r="C229" s="31"/>
      <c r="D229" s="31"/>
    </row>
    <row r="230" spans="1:4" ht="12.75" customHeight="1" x14ac:dyDescent="0.2">
      <c r="A230" s="31"/>
      <c r="B230" s="31"/>
      <c r="C230" s="31"/>
      <c r="D230" s="31"/>
    </row>
    <row r="231" spans="1:4" ht="12.75" customHeight="1" x14ac:dyDescent="0.2">
      <c r="A231" s="31"/>
      <c r="B231" s="31"/>
      <c r="C231" s="31"/>
      <c r="D231" s="31"/>
    </row>
    <row r="232" spans="1:4" ht="12.75" customHeight="1" x14ac:dyDescent="0.2">
      <c r="A232" s="31"/>
      <c r="B232" s="31"/>
      <c r="C232" s="31"/>
      <c r="D232" s="31"/>
    </row>
    <row r="233" spans="1:4" ht="12.75" customHeight="1" x14ac:dyDescent="0.2">
      <c r="A233" s="31"/>
      <c r="B233" s="31"/>
      <c r="C233" s="31"/>
      <c r="D233" s="31"/>
    </row>
    <row r="234" spans="1:4" ht="12.75" customHeight="1" x14ac:dyDescent="0.2">
      <c r="A234" s="31"/>
      <c r="B234" s="31"/>
      <c r="C234" s="31"/>
      <c r="D234" s="31"/>
    </row>
    <row r="235" spans="1:4" ht="12.75" customHeight="1" x14ac:dyDescent="0.2">
      <c r="A235" s="31"/>
      <c r="B235" s="31"/>
      <c r="C235" s="31"/>
      <c r="D235" s="31"/>
    </row>
    <row r="236" spans="1:4" ht="12.75" customHeight="1" x14ac:dyDescent="0.2">
      <c r="A236" s="31"/>
      <c r="B236" s="31"/>
      <c r="C236" s="31"/>
      <c r="D236" s="31"/>
    </row>
    <row r="237" spans="1:4" ht="12.75" customHeight="1" x14ac:dyDescent="0.2">
      <c r="A237" s="31"/>
      <c r="B237" s="31"/>
      <c r="C237" s="31"/>
      <c r="D237" s="31"/>
    </row>
    <row r="238" spans="1:4" ht="12.75" customHeight="1" x14ac:dyDescent="0.2">
      <c r="A238" s="31"/>
      <c r="B238" s="31"/>
      <c r="C238" s="31"/>
      <c r="D238" s="31"/>
    </row>
    <row r="239" spans="1:4" ht="12.75" customHeight="1" x14ac:dyDescent="0.2">
      <c r="A239" s="31"/>
      <c r="B239" s="31"/>
      <c r="C239" s="31"/>
      <c r="D239" s="31"/>
    </row>
    <row r="240" spans="1:4" ht="12.75" customHeight="1" x14ac:dyDescent="0.2">
      <c r="A240" s="31"/>
      <c r="B240" s="31"/>
      <c r="C240" s="31"/>
      <c r="D240" s="31"/>
    </row>
    <row r="241" spans="1:4" ht="12.75" customHeight="1" x14ac:dyDescent="0.2">
      <c r="A241" s="31"/>
      <c r="B241" s="31"/>
      <c r="C241" s="31"/>
      <c r="D241" s="31"/>
    </row>
    <row r="242" spans="1:4" ht="12.75" customHeight="1" x14ac:dyDescent="0.2">
      <c r="A242" s="31"/>
      <c r="B242" s="31"/>
      <c r="C242" s="31"/>
      <c r="D242" s="31"/>
    </row>
    <row r="243" spans="1:4" ht="12.75" customHeight="1" x14ac:dyDescent="0.2">
      <c r="A243" s="31"/>
      <c r="B243" s="31"/>
      <c r="C243" s="31"/>
      <c r="D243" s="31"/>
    </row>
    <row r="244" spans="1:4" ht="12.75" customHeight="1" x14ac:dyDescent="0.2">
      <c r="A244" s="31"/>
      <c r="B244" s="31"/>
      <c r="C244" s="31"/>
      <c r="D244" s="31"/>
    </row>
    <row r="245" spans="1:4" ht="12.75" customHeight="1" x14ac:dyDescent="0.2">
      <c r="A245" s="31"/>
      <c r="B245" s="31"/>
      <c r="C245" s="31"/>
      <c r="D245" s="31"/>
    </row>
    <row r="246" spans="1:4" ht="12.75" customHeight="1" x14ac:dyDescent="0.2">
      <c r="A246" s="31"/>
      <c r="B246" s="31"/>
      <c r="C246" s="31"/>
      <c r="D246" s="31"/>
    </row>
    <row r="247" spans="1:4" ht="12.75" customHeight="1" x14ac:dyDescent="0.2">
      <c r="A247" s="31"/>
      <c r="B247" s="31"/>
      <c r="C247" s="31"/>
      <c r="D247" s="31"/>
    </row>
    <row r="248" spans="1:4" ht="12.75" customHeight="1" x14ac:dyDescent="0.2">
      <c r="A248" s="31"/>
      <c r="B248" s="31"/>
      <c r="C248" s="31"/>
      <c r="D248" s="31"/>
    </row>
    <row r="249" spans="1:4" ht="12.75" customHeight="1" x14ac:dyDescent="0.2">
      <c r="A249" s="31"/>
      <c r="B249" s="31"/>
      <c r="C249" s="31"/>
      <c r="D249" s="31"/>
    </row>
    <row r="250" spans="1:4" ht="12.75" customHeight="1" x14ac:dyDescent="0.2">
      <c r="A250" s="31"/>
      <c r="B250" s="31"/>
      <c r="C250" s="31"/>
      <c r="D250" s="31"/>
    </row>
    <row r="251" spans="1:4" ht="12.75" customHeight="1" x14ac:dyDescent="0.2">
      <c r="A251" s="31"/>
      <c r="B251" s="31"/>
      <c r="C251" s="31"/>
      <c r="D251" s="31"/>
    </row>
    <row r="252" spans="1:4" ht="12.75" customHeight="1" x14ac:dyDescent="0.2">
      <c r="A252" s="31"/>
      <c r="B252" s="31"/>
      <c r="C252" s="31"/>
      <c r="D252" s="31"/>
    </row>
    <row r="253" spans="1:4" ht="12.75" customHeight="1" x14ac:dyDescent="0.2">
      <c r="A253" s="31"/>
      <c r="B253" s="31"/>
      <c r="C253" s="31"/>
      <c r="D253" s="31"/>
    </row>
    <row r="254" spans="1:4" ht="12.75" customHeight="1" x14ac:dyDescent="0.2">
      <c r="A254" s="31"/>
      <c r="B254" s="31"/>
      <c r="C254" s="31"/>
      <c r="D254" s="31"/>
    </row>
    <row r="255" spans="1:4" ht="12.75" customHeight="1" x14ac:dyDescent="0.2">
      <c r="A255" s="31"/>
      <c r="B255" s="31"/>
      <c r="C255" s="31"/>
      <c r="D255" s="31"/>
    </row>
    <row r="256" spans="1:4" ht="12.75" customHeight="1" x14ac:dyDescent="0.2">
      <c r="A256" s="31"/>
      <c r="B256" s="31"/>
      <c r="C256" s="31"/>
      <c r="D256" s="31"/>
    </row>
    <row r="257" spans="1:4" ht="12.75" customHeight="1" x14ac:dyDescent="0.2">
      <c r="A257" s="31"/>
      <c r="B257" s="31"/>
      <c r="C257" s="31"/>
      <c r="D257" s="31"/>
    </row>
    <row r="258" spans="1:4" ht="12.75" customHeight="1" x14ac:dyDescent="0.2">
      <c r="A258" s="31"/>
      <c r="B258" s="31"/>
      <c r="C258" s="31"/>
      <c r="D258" s="31"/>
    </row>
    <row r="259" spans="1:4" ht="12.75" customHeight="1" x14ac:dyDescent="0.2">
      <c r="A259" s="31"/>
      <c r="B259" s="31"/>
      <c r="C259" s="31"/>
      <c r="D259" s="31"/>
    </row>
    <row r="260" spans="1:4" ht="12.75" customHeight="1" x14ac:dyDescent="0.2">
      <c r="A260" s="31"/>
      <c r="B260" s="31"/>
      <c r="C260" s="31"/>
      <c r="D260" s="31"/>
    </row>
    <row r="261" spans="1:4" ht="12.75" customHeight="1" x14ac:dyDescent="0.2">
      <c r="A261" s="31"/>
      <c r="B261" s="31"/>
      <c r="C261" s="31"/>
      <c r="D261" s="31"/>
    </row>
    <row r="262" spans="1:4" ht="12.75" customHeight="1" x14ac:dyDescent="0.2">
      <c r="A262" s="31"/>
      <c r="B262" s="31"/>
      <c r="C262" s="31"/>
      <c r="D262" s="31"/>
    </row>
    <row r="263" spans="1:4" ht="12.75" customHeight="1" x14ac:dyDescent="0.2">
      <c r="A263" s="31"/>
      <c r="B263" s="31"/>
      <c r="C263" s="31"/>
      <c r="D263" s="31"/>
    </row>
    <row r="264" spans="1:4" ht="12.75" customHeight="1" x14ac:dyDescent="0.2">
      <c r="A264" s="31"/>
      <c r="B264" s="31"/>
      <c r="C264" s="31"/>
      <c r="D264" s="31"/>
    </row>
    <row r="265" spans="1:4" ht="12.75" customHeight="1" x14ac:dyDescent="0.2">
      <c r="A265" s="31"/>
      <c r="B265" s="31"/>
      <c r="C265" s="31"/>
      <c r="D265" s="31"/>
    </row>
    <row r="266" spans="1:4" ht="12.75" customHeight="1" x14ac:dyDescent="0.2">
      <c r="A266" s="31"/>
      <c r="B266" s="31"/>
      <c r="C266" s="31"/>
      <c r="D266" s="31"/>
    </row>
    <row r="267" spans="1:4" ht="12.75" customHeight="1" x14ac:dyDescent="0.2">
      <c r="A267" s="31"/>
      <c r="B267" s="31"/>
      <c r="C267" s="31"/>
      <c r="D267" s="31"/>
    </row>
    <row r="268" spans="1:4" ht="12.75" customHeight="1" x14ac:dyDescent="0.2">
      <c r="A268" s="31"/>
      <c r="B268" s="31"/>
      <c r="C268" s="31"/>
      <c r="D268" s="31"/>
    </row>
    <row r="269" spans="1:4" ht="12.75" customHeight="1" x14ac:dyDescent="0.2">
      <c r="A269" s="31"/>
      <c r="B269" s="31"/>
      <c r="C269" s="31"/>
      <c r="D269" s="31"/>
    </row>
    <row r="270" spans="1:4" ht="12.75" customHeight="1" x14ac:dyDescent="0.2">
      <c r="A270" s="31"/>
      <c r="B270" s="31"/>
      <c r="C270" s="31"/>
      <c r="D270" s="31"/>
    </row>
    <row r="271" spans="1:4" ht="12.75" customHeight="1" x14ac:dyDescent="0.2">
      <c r="A271" s="31"/>
      <c r="B271" s="31"/>
      <c r="C271" s="31"/>
      <c r="D271" s="31"/>
    </row>
    <row r="272" spans="1:4" ht="12.75" customHeight="1" x14ac:dyDescent="0.2">
      <c r="A272" s="31"/>
      <c r="B272" s="31"/>
      <c r="C272" s="31"/>
      <c r="D272" s="31"/>
    </row>
    <row r="273" spans="1:4" ht="12.75" customHeight="1" x14ac:dyDescent="0.2">
      <c r="A273" s="31"/>
      <c r="B273" s="31"/>
      <c r="C273" s="31"/>
      <c r="D273" s="31"/>
    </row>
    <row r="274" spans="1:4" ht="12.75" customHeight="1" x14ac:dyDescent="0.2">
      <c r="A274" s="31"/>
      <c r="B274" s="31"/>
      <c r="C274" s="31"/>
      <c r="D274" s="31"/>
    </row>
    <row r="275" spans="1:4" ht="12.75" customHeight="1" x14ac:dyDescent="0.2">
      <c r="A275" s="31"/>
      <c r="B275" s="31"/>
      <c r="C275" s="31"/>
      <c r="D275" s="31"/>
    </row>
    <row r="276" spans="1:4" ht="12.75" customHeight="1" x14ac:dyDescent="0.2">
      <c r="A276" s="31"/>
      <c r="B276" s="31"/>
      <c r="C276" s="31"/>
      <c r="D276" s="31"/>
    </row>
    <row r="277" spans="1:4" ht="12.75" customHeight="1" x14ac:dyDescent="0.2">
      <c r="A277" s="31"/>
      <c r="B277" s="31"/>
      <c r="C277" s="31"/>
      <c r="D277" s="31"/>
    </row>
    <row r="278" spans="1:4" ht="12.75" customHeight="1" x14ac:dyDescent="0.2">
      <c r="A278" s="31"/>
      <c r="B278" s="31"/>
      <c r="C278" s="31"/>
      <c r="D278" s="31"/>
    </row>
    <row r="279" spans="1:4" ht="12.75" customHeight="1" x14ac:dyDescent="0.2">
      <c r="A279" s="31"/>
      <c r="B279" s="31"/>
      <c r="C279" s="31"/>
      <c r="D279" s="31"/>
    </row>
    <row r="280" spans="1:4" ht="12.75" customHeight="1" x14ac:dyDescent="0.2">
      <c r="A280" s="31"/>
      <c r="B280" s="31"/>
      <c r="C280" s="31"/>
      <c r="D280" s="31"/>
    </row>
    <row r="281" spans="1:4" ht="12.75" customHeight="1" x14ac:dyDescent="0.2">
      <c r="A281" s="31"/>
      <c r="B281" s="31"/>
      <c r="C281" s="31"/>
      <c r="D281" s="31"/>
    </row>
    <row r="282" spans="1:4" ht="12.75" customHeight="1" x14ac:dyDescent="0.2">
      <c r="A282" s="31"/>
      <c r="B282" s="31"/>
      <c r="C282" s="31"/>
      <c r="D282" s="31"/>
    </row>
    <row r="283" spans="1:4" ht="12.75" customHeight="1" x14ac:dyDescent="0.2">
      <c r="A283" s="31"/>
      <c r="B283" s="31"/>
      <c r="C283" s="31"/>
      <c r="D283" s="31"/>
    </row>
    <row r="284" spans="1:4" ht="12.75" customHeight="1" x14ac:dyDescent="0.2">
      <c r="A284" s="31"/>
      <c r="B284" s="31"/>
      <c r="C284" s="31"/>
      <c r="D284" s="31"/>
    </row>
    <row r="285" spans="1:4" ht="12.75" customHeight="1" x14ac:dyDescent="0.2">
      <c r="A285" s="31"/>
      <c r="B285" s="31"/>
      <c r="C285" s="31"/>
      <c r="D285" s="31"/>
    </row>
    <row r="286" spans="1:4" ht="12.75" customHeight="1" x14ac:dyDescent="0.2">
      <c r="A286" s="31"/>
      <c r="B286" s="31"/>
      <c r="C286" s="31"/>
      <c r="D286" s="31"/>
    </row>
    <row r="287" spans="1:4" ht="12.75" customHeight="1" x14ac:dyDescent="0.2">
      <c r="A287" s="31"/>
      <c r="B287" s="31"/>
      <c r="C287" s="31"/>
      <c r="D287" s="31"/>
    </row>
    <row r="288" spans="1:4" ht="12.75" customHeight="1" x14ac:dyDescent="0.2">
      <c r="A288" s="31"/>
      <c r="B288" s="31"/>
      <c r="C288" s="31"/>
      <c r="D288" s="31"/>
    </row>
    <row r="289" spans="1:4" ht="12.75" customHeight="1" x14ac:dyDescent="0.2">
      <c r="A289" s="31"/>
      <c r="B289" s="31"/>
      <c r="C289" s="31"/>
      <c r="D289" s="31"/>
    </row>
    <row r="290" spans="1:4" ht="12.75" customHeight="1" x14ac:dyDescent="0.2">
      <c r="A290" s="31"/>
      <c r="B290" s="31"/>
      <c r="C290" s="31"/>
      <c r="D290" s="31"/>
    </row>
    <row r="291" spans="1:4" ht="12.75" customHeight="1" x14ac:dyDescent="0.2">
      <c r="A291" s="31"/>
      <c r="B291" s="31"/>
      <c r="C291" s="31"/>
      <c r="D291" s="31"/>
    </row>
    <row r="292" spans="1:4" ht="12.75" customHeight="1" x14ac:dyDescent="0.2">
      <c r="A292" s="31"/>
      <c r="B292" s="31"/>
      <c r="C292" s="31"/>
      <c r="D292" s="31"/>
    </row>
    <row r="293" spans="1:4" ht="12.75" customHeight="1" x14ac:dyDescent="0.2">
      <c r="A293" s="31"/>
      <c r="B293" s="31"/>
      <c r="C293" s="31"/>
      <c r="D293" s="31"/>
    </row>
    <row r="294" spans="1:4" ht="12.75" customHeight="1" x14ac:dyDescent="0.2">
      <c r="A294" s="31"/>
      <c r="B294" s="31"/>
      <c r="C294" s="31"/>
      <c r="D294" s="31"/>
    </row>
    <row r="295" spans="1:4" ht="12.75" customHeight="1" x14ac:dyDescent="0.2">
      <c r="A295" s="31"/>
      <c r="B295" s="31"/>
      <c r="C295" s="31"/>
      <c r="D295" s="31"/>
    </row>
    <row r="296" spans="1:4" ht="12.75" customHeight="1" x14ac:dyDescent="0.2">
      <c r="A296" s="31"/>
      <c r="B296" s="31"/>
      <c r="C296" s="31"/>
      <c r="D296" s="31"/>
    </row>
    <row r="297" spans="1:4" ht="12.75" customHeight="1" x14ac:dyDescent="0.2">
      <c r="A297" s="31"/>
      <c r="B297" s="31"/>
      <c r="C297" s="31"/>
      <c r="D297" s="31"/>
    </row>
    <row r="298" spans="1:4" ht="12.75" customHeight="1" x14ac:dyDescent="0.2">
      <c r="A298" s="31"/>
      <c r="B298" s="31"/>
      <c r="C298" s="31"/>
      <c r="D298" s="31"/>
    </row>
    <row r="299" spans="1:4" ht="12.75" customHeight="1" x14ac:dyDescent="0.2">
      <c r="A299" s="31"/>
      <c r="B299" s="31"/>
      <c r="C299" s="31"/>
      <c r="D299" s="31"/>
    </row>
    <row r="300" spans="1:4" ht="12.75" customHeight="1" x14ac:dyDescent="0.2">
      <c r="A300" s="31"/>
      <c r="B300" s="31"/>
      <c r="C300" s="31"/>
      <c r="D300" s="31"/>
    </row>
    <row r="301" spans="1:4" ht="12.75" customHeight="1" x14ac:dyDescent="0.2">
      <c r="A301" s="31"/>
      <c r="B301" s="31"/>
      <c r="C301" s="31"/>
      <c r="D301" s="31"/>
    </row>
    <row r="302" spans="1:4" ht="12.75" customHeight="1" x14ac:dyDescent="0.2">
      <c r="A302" s="31"/>
      <c r="B302" s="31"/>
      <c r="C302" s="31"/>
      <c r="D302" s="31"/>
    </row>
    <row r="303" spans="1:4" ht="12.75" customHeight="1" x14ac:dyDescent="0.2">
      <c r="A303" s="31"/>
      <c r="B303" s="31"/>
      <c r="C303" s="31"/>
      <c r="D303" s="31"/>
    </row>
    <row r="304" spans="1:4" ht="12.75" customHeight="1" x14ac:dyDescent="0.2">
      <c r="A304" s="31"/>
      <c r="B304" s="31"/>
      <c r="C304" s="31"/>
      <c r="D304" s="31"/>
    </row>
    <row r="305" spans="1:4" ht="12.75" customHeight="1" x14ac:dyDescent="0.2">
      <c r="A305" s="31"/>
      <c r="B305" s="31"/>
      <c r="C305" s="31"/>
      <c r="D305" s="31"/>
    </row>
    <row r="306" spans="1:4" ht="12.75" customHeight="1" x14ac:dyDescent="0.2">
      <c r="A306" s="31"/>
      <c r="B306" s="31"/>
      <c r="C306" s="31"/>
      <c r="D306" s="31"/>
    </row>
    <row r="307" spans="1:4" ht="12.75" customHeight="1" x14ac:dyDescent="0.2">
      <c r="A307" s="31"/>
      <c r="B307" s="31"/>
      <c r="C307" s="31"/>
      <c r="D307" s="31"/>
    </row>
    <row r="308" spans="1:4" ht="12.75" customHeight="1" x14ac:dyDescent="0.2">
      <c r="A308" s="31"/>
      <c r="B308" s="31"/>
      <c r="C308" s="31"/>
      <c r="D308" s="31"/>
    </row>
    <row r="309" spans="1:4" ht="12.75" customHeight="1" x14ac:dyDescent="0.2">
      <c r="A309" s="31"/>
      <c r="B309" s="31"/>
      <c r="C309" s="31"/>
      <c r="D309" s="31"/>
    </row>
    <row r="310" spans="1:4" ht="12.75" customHeight="1" x14ac:dyDescent="0.2">
      <c r="A310" s="31"/>
      <c r="B310" s="31"/>
      <c r="C310" s="31"/>
      <c r="D310" s="31"/>
    </row>
    <row r="311" spans="1:4" ht="12.75" customHeight="1" x14ac:dyDescent="0.2">
      <c r="A311" s="31"/>
      <c r="B311" s="31"/>
      <c r="C311" s="31"/>
      <c r="D311" s="31"/>
    </row>
    <row r="312" spans="1:4" ht="12.75" customHeight="1" x14ac:dyDescent="0.2">
      <c r="A312" s="31"/>
      <c r="B312" s="31"/>
      <c r="C312" s="31"/>
      <c r="D312" s="31"/>
    </row>
    <row r="313" spans="1:4" ht="12.75" customHeight="1" x14ac:dyDescent="0.2">
      <c r="A313" s="31"/>
      <c r="B313" s="31"/>
      <c r="C313" s="31"/>
      <c r="D313" s="31"/>
    </row>
    <row r="314" spans="1:4" ht="12.75" customHeight="1" x14ac:dyDescent="0.2">
      <c r="A314" s="31"/>
      <c r="B314" s="31"/>
      <c r="C314" s="31"/>
      <c r="D314" s="31"/>
    </row>
    <row r="315" spans="1:4" ht="12.75" customHeight="1" x14ac:dyDescent="0.2">
      <c r="A315" s="31"/>
      <c r="B315" s="31"/>
      <c r="C315" s="31"/>
      <c r="D315" s="31"/>
    </row>
    <row r="316" spans="1:4" ht="12.75" customHeight="1" x14ac:dyDescent="0.2">
      <c r="A316" s="31"/>
      <c r="B316" s="31"/>
      <c r="C316" s="31"/>
      <c r="D316" s="31"/>
    </row>
    <row r="317" spans="1:4" ht="12.75" customHeight="1" x14ac:dyDescent="0.2">
      <c r="A317" s="31"/>
      <c r="B317" s="31"/>
      <c r="C317" s="31"/>
      <c r="D317" s="31"/>
    </row>
    <row r="318" spans="1:4" ht="12.75" customHeight="1" x14ac:dyDescent="0.2">
      <c r="A318" s="31"/>
      <c r="B318" s="31"/>
      <c r="C318" s="31"/>
      <c r="D318" s="31"/>
    </row>
    <row r="319" spans="1:4" ht="12.75" customHeight="1" x14ac:dyDescent="0.2">
      <c r="A319" s="31"/>
      <c r="B319" s="31"/>
      <c r="C319" s="31"/>
      <c r="D319" s="31"/>
    </row>
    <row r="320" spans="1:4" ht="12.75" customHeight="1" x14ac:dyDescent="0.2">
      <c r="A320" s="31"/>
      <c r="B320" s="31"/>
      <c r="C320" s="31"/>
      <c r="D320" s="31"/>
    </row>
    <row r="321" spans="1:4" ht="12.75" customHeight="1" x14ac:dyDescent="0.2">
      <c r="A321" s="31"/>
      <c r="B321" s="31"/>
      <c r="C321" s="31"/>
      <c r="D321" s="31"/>
    </row>
    <row r="322" spans="1:4" ht="12.75" customHeight="1" x14ac:dyDescent="0.2">
      <c r="A322" s="31"/>
      <c r="B322" s="31"/>
      <c r="C322" s="31"/>
      <c r="D322" s="31"/>
    </row>
    <row r="323" spans="1:4" ht="12.75" customHeight="1" x14ac:dyDescent="0.2">
      <c r="A323" s="31"/>
      <c r="B323" s="31"/>
      <c r="C323" s="31"/>
      <c r="D323" s="31"/>
    </row>
    <row r="324" spans="1:4" ht="12.75" customHeight="1" x14ac:dyDescent="0.2">
      <c r="A324" s="31"/>
      <c r="B324" s="31"/>
      <c r="C324" s="31"/>
      <c r="D324" s="31"/>
    </row>
    <row r="325" spans="1:4" ht="12.75" customHeight="1" x14ac:dyDescent="0.2">
      <c r="A325" s="31"/>
      <c r="B325" s="31"/>
      <c r="C325" s="31"/>
      <c r="D325" s="31"/>
    </row>
    <row r="326" spans="1:4" ht="12.75" customHeight="1" x14ac:dyDescent="0.2">
      <c r="A326" s="31"/>
      <c r="B326" s="31"/>
      <c r="C326" s="31"/>
      <c r="D326" s="31"/>
    </row>
    <row r="327" spans="1:4" ht="12.75" customHeight="1" x14ac:dyDescent="0.2">
      <c r="A327" s="31"/>
      <c r="B327" s="31"/>
      <c r="C327" s="31"/>
      <c r="D327" s="31"/>
    </row>
    <row r="328" spans="1:4" ht="12.75" customHeight="1" x14ac:dyDescent="0.2">
      <c r="A328" s="31"/>
      <c r="B328" s="31"/>
      <c r="C328" s="31"/>
      <c r="D328" s="31"/>
    </row>
    <row r="329" spans="1:4" ht="12.75" customHeight="1" x14ac:dyDescent="0.2">
      <c r="A329" s="31"/>
      <c r="B329" s="31"/>
      <c r="C329" s="31"/>
      <c r="D329" s="31"/>
    </row>
    <row r="330" spans="1:4" ht="12.75" customHeight="1" x14ac:dyDescent="0.2">
      <c r="A330" s="31"/>
      <c r="B330" s="31"/>
      <c r="C330" s="31"/>
      <c r="D330" s="31"/>
    </row>
    <row r="331" spans="1:4" ht="12.75" customHeight="1" x14ac:dyDescent="0.2">
      <c r="A331" s="31"/>
      <c r="B331" s="31"/>
      <c r="C331" s="31"/>
      <c r="D331" s="31"/>
    </row>
    <row r="332" spans="1:4" ht="12.75" customHeight="1" x14ac:dyDescent="0.2">
      <c r="A332" s="31"/>
      <c r="B332" s="31"/>
      <c r="C332" s="31"/>
      <c r="D332" s="31"/>
    </row>
    <row r="333" spans="1:4" ht="12.75" customHeight="1" x14ac:dyDescent="0.2">
      <c r="A333" s="31"/>
      <c r="B333" s="31"/>
      <c r="C333" s="31"/>
      <c r="D333" s="31"/>
    </row>
    <row r="334" spans="1:4" ht="12.75" customHeight="1" x14ac:dyDescent="0.2">
      <c r="A334" s="31"/>
      <c r="B334" s="31"/>
      <c r="C334" s="31"/>
      <c r="D334" s="31"/>
    </row>
    <row r="335" spans="1:4" ht="12.75" customHeight="1" x14ac:dyDescent="0.2">
      <c r="A335" s="31"/>
      <c r="B335" s="31"/>
      <c r="C335" s="31"/>
      <c r="D335" s="31"/>
    </row>
    <row r="336" spans="1:4" ht="12.75" customHeight="1" x14ac:dyDescent="0.2">
      <c r="A336" s="31"/>
      <c r="B336" s="31"/>
      <c r="C336" s="31"/>
      <c r="D336" s="31"/>
    </row>
    <row r="337" spans="1:4" ht="12.75" customHeight="1" x14ac:dyDescent="0.2">
      <c r="A337" s="31"/>
      <c r="B337" s="31"/>
      <c r="C337" s="31"/>
      <c r="D337" s="31"/>
    </row>
    <row r="338" spans="1:4" ht="12.75" customHeight="1" x14ac:dyDescent="0.2">
      <c r="A338" s="31"/>
      <c r="B338" s="31"/>
      <c r="C338" s="31"/>
      <c r="D338" s="31"/>
    </row>
    <row r="339" spans="1:4" ht="12.75" customHeight="1" x14ac:dyDescent="0.2">
      <c r="A339" s="31"/>
      <c r="B339" s="31"/>
      <c r="C339" s="31"/>
      <c r="D339" s="31"/>
    </row>
    <row r="340" spans="1:4" ht="12.75" customHeight="1" x14ac:dyDescent="0.2">
      <c r="A340" s="31"/>
      <c r="B340" s="31"/>
      <c r="C340" s="31"/>
      <c r="D340" s="31"/>
    </row>
    <row r="341" spans="1:4" ht="12.75" customHeight="1" x14ac:dyDescent="0.2">
      <c r="A341" s="31"/>
      <c r="B341" s="31"/>
      <c r="C341" s="31"/>
      <c r="D341" s="31"/>
    </row>
    <row r="342" spans="1:4" ht="12.75" customHeight="1" x14ac:dyDescent="0.2">
      <c r="A342" s="31"/>
      <c r="B342" s="31"/>
      <c r="C342" s="31"/>
      <c r="D342" s="31"/>
    </row>
    <row r="343" spans="1:4" ht="12.75" customHeight="1" x14ac:dyDescent="0.2">
      <c r="A343" s="31"/>
      <c r="B343" s="31"/>
      <c r="C343" s="31"/>
      <c r="D343" s="31"/>
    </row>
    <row r="344" spans="1:4" ht="12.75" customHeight="1" x14ac:dyDescent="0.2">
      <c r="A344" s="31"/>
      <c r="B344" s="31"/>
      <c r="C344" s="31"/>
      <c r="D344" s="31"/>
    </row>
    <row r="345" spans="1:4" ht="12.75" customHeight="1" x14ac:dyDescent="0.2">
      <c r="A345" s="31"/>
      <c r="B345" s="31"/>
      <c r="C345" s="31"/>
      <c r="D345" s="31"/>
    </row>
    <row r="346" spans="1:4" ht="12.75" customHeight="1" x14ac:dyDescent="0.2">
      <c r="A346" s="31"/>
      <c r="B346" s="31"/>
      <c r="C346" s="31"/>
      <c r="D346" s="31"/>
    </row>
    <row r="347" spans="1:4" ht="12.75" customHeight="1" x14ac:dyDescent="0.2">
      <c r="A347" s="31"/>
      <c r="B347" s="31"/>
      <c r="C347" s="31"/>
      <c r="D347" s="31"/>
    </row>
    <row r="348" spans="1:4" ht="12.75" customHeight="1" x14ac:dyDescent="0.2">
      <c r="A348" s="31"/>
      <c r="B348" s="31"/>
      <c r="C348" s="31"/>
      <c r="D348" s="31"/>
    </row>
    <row r="349" spans="1:4" ht="12.75" customHeight="1" x14ac:dyDescent="0.2">
      <c r="A349" s="31"/>
      <c r="B349" s="31"/>
      <c r="C349" s="31"/>
      <c r="D349" s="31"/>
    </row>
    <row r="350" spans="1:4" ht="12.75" customHeight="1" x14ac:dyDescent="0.2">
      <c r="A350" s="31"/>
      <c r="B350" s="31"/>
      <c r="C350" s="31"/>
      <c r="D350" s="31"/>
    </row>
    <row r="351" spans="1:4" ht="12.75" customHeight="1" x14ac:dyDescent="0.2">
      <c r="A351" s="31"/>
      <c r="B351" s="31"/>
      <c r="C351" s="31"/>
      <c r="D351" s="31"/>
    </row>
    <row r="352" spans="1:4" ht="12.75" customHeight="1" x14ac:dyDescent="0.2">
      <c r="A352" s="31"/>
      <c r="B352" s="31"/>
      <c r="C352" s="31"/>
      <c r="D352" s="31"/>
    </row>
    <row r="353" spans="1:4" ht="12.75" customHeight="1" x14ac:dyDescent="0.2">
      <c r="A353" s="31"/>
      <c r="B353" s="31"/>
      <c r="C353" s="31"/>
      <c r="D353" s="31"/>
    </row>
    <row r="354" spans="1:4" ht="12.75" customHeight="1" x14ac:dyDescent="0.2">
      <c r="A354" s="31"/>
      <c r="B354" s="31"/>
      <c r="C354" s="31"/>
      <c r="D354" s="31"/>
    </row>
    <row r="355" spans="1:4" ht="12.75" customHeight="1" x14ac:dyDescent="0.2">
      <c r="A355" s="31"/>
      <c r="B355" s="31"/>
      <c r="C355" s="31"/>
      <c r="D355" s="31"/>
    </row>
    <row r="356" spans="1:4" ht="12.75" customHeight="1" x14ac:dyDescent="0.2">
      <c r="A356" s="31"/>
      <c r="B356" s="31"/>
      <c r="C356" s="31"/>
      <c r="D356" s="31"/>
    </row>
    <row r="357" spans="1:4" ht="12.75" customHeight="1" x14ac:dyDescent="0.2">
      <c r="A357" s="31"/>
      <c r="B357" s="31"/>
      <c r="C357" s="31"/>
      <c r="D357" s="31"/>
    </row>
    <row r="358" spans="1:4" ht="12.75" customHeight="1" x14ac:dyDescent="0.2">
      <c r="A358" s="31"/>
      <c r="B358" s="31"/>
      <c r="C358" s="31"/>
      <c r="D358" s="31"/>
    </row>
    <row r="359" spans="1:4" ht="12.75" customHeight="1" x14ac:dyDescent="0.2">
      <c r="A359" s="31"/>
      <c r="B359" s="31"/>
      <c r="C359" s="31"/>
      <c r="D359" s="31"/>
    </row>
    <row r="360" spans="1:4" ht="12.75" customHeight="1" x14ac:dyDescent="0.2">
      <c r="A360" s="31"/>
      <c r="B360" s="31"/>
      <c r="C360" s="31"/>
      <c r="D360" s="31"/>
    </row>
    <row r="361" spans="1:4" ht="12.75" customHeight="1" x14ac:dyDescent="0.2">
      <c r="A361" s="31"/>
      <c r="B361" s="31"/>
      <c r="C361" s="31"/>
      <c r="D361" s="31"/>
    </row>
    <row r="362" spans="1:4" ht="12.75" customHeight="1" x14ac:dyDescent="0.2">
      <c r="A362" s="31"/>
      <c r="B362" s="31"/>
      <c r="C362" s="31"/>
      <c r="D362" s="31"/>
    </row>
    <row r="363" spans="1:4" ht="12.75" customHeight="1" x14ac:dyDescent="0.2">
      <c r="A363" s="31"/>
      <c r="B363" s="31"/>
      <c r="C363" s="31"/>
      <c r="D363" s="31"/>
    </row>
    <row r="364" spans="1:4" ht="12.75" customHeight="1" x14ac:dyDescent="0.2">
      <c r="A364" s="31"/>
      <c r="B364" s="31"/>
      <c r="C364" s="31"/>
      <c r="D364" s="31"/>
    </row>
    <row r="365" spans="1:4" ht="12.75" customHeight="1" x14ac:dyDescent="0.2">
      <c r="A365" s="31"/>
      <c r="B365" s="31"/>
      <c r="C365" s="31"/>
      <c r="D365" s="31"/>
    </row>
    <row r="366" spans="1:4" ht="12.75" customHeight="1" x14ac:dyDescent="0.2">
      <c r="A366" s="31"/>
      <c r="B366" s="31"/>
      <c r="C366" s="31"/>
      <c r="D366" s="31"/>
    </row>
    <row r="367" spans="1:4" ht="12.75" customHeight="1" x14ac:dyDescent="0.2">
      <c r="A367" s="31"/>
      <c r="B367" s="31"/>
      <c r="C367" s="31"/>
      <c r="D367" s="31"/>
    </row>
    <row r="368" spans="1:4" ht="12.75" customHeight="1" x14ac:dyDescent="0.2">
      <c r="A368" s="31"/>
      <c r="B368" s="31"/>
      <c r="C368" s="31"/>
      <c r="D368" s="31"/>
    </row>
    <row r="369" spans="1:4" ht="12.75" customHeight="1" x14ac:dyDescent="0.2">
      <c r="A369" s="31"/>
      <c r="B369" s="31"/>
      <c r="C369" s="31"/>
      <c r="D369" s="31"/>
    </row>
    <row r="370" spans="1:4" ht="12.75" customHeight="1" x14ac:dyDescent="0.2">
      <c r="A370" s="31"/>
      <c r="B370" s="31"/>
      <c r="C370" s="31"/>
      <c r="D370" s="31"/>
    </row>
    <row r="371" spans="1:4" ht="12.75" customHeight="1" x14ac:dyDescent="0.2">
      <c r="A371" s="31"/>
      <c r="B371" s="31"/>
      <c r="C371" s="31"/>
      <c r="D371" s="31"/>
    </row>
    <row r="372" spans="1:4" ht="12.75" customHeight="1" x14ac:dyDescent="0.2">
      <c r="A372" s="31"/>
      <c r="B372" s="31"/>
      <c r="C372" s="31"/>
      <c r="D372" s="31"/>
    </row>
    <row r="373" spans="1:4" ht="12.75" customHeight="1" x14ac:dyDescent="0.2">
      <c r="A373" s="31"/>
      <c r="B373" s="31"/>
      <c r="C373" s="31"/>
      <c r="D373" s="31"/>
    </row>
    <row r="374" spans="1:4" ht="12.75" customHeight="1" x14ac:dyDescent="0.2">
      <c r="A374" s="31"/>
      <c r="B374" s="31"/>
      <c r="C374" s="31"/>
      <c r="D374" s="31"/>
    </row>
    <row r="375" spans="1:4" ht="12.75" customHeight="1" x14ac:dyDescent="0.2">
      <c r="A375" s="31"/>
      <c r="B375" s="31"/>
      <c r="C375" s="31"/>
      <c r="D375" s="31"/>
    </row>
    <row r="376" spans="1:4" ht="12.75" customHeight="1" x14ac:dyDescent="0.2">
      <c r="A376" s="31"/>
      <c r="B376" s="31"/>
      <c r="C376" s="31"/>
      <c r="D376" s="31"/>
    </row>
    <row r="377" spans="1:4" ht="12.75" customHeight="1" x14ac:dyDescent="0.2">
      <c r="A377" s="31"/>
      <c r="B377" s="31"/>
      <c r="C377" s="31"/>
      <c r="D377" s="31"/>
    </row>
    <row r="378" spans="1:4" ht="12.75" customHeight="1" x14ac:dyDescent="0.2">
      <c r="A378" s="31"/>
      <c r="B378" s="31"/>
      <c r="C378" s="31"/>
      <c r="D378" s="31"/>
    </row>
    <row r="379" spans="1:4" ht="12.75" customHeight="1" x14ac:dyDescent="0.2">
      <c r="A379" s="31"/>
      <c r="B379" s="31"/>
      <c r="C379" s="31"/>
      <c r="D379" s="31"/>
    </row>
    <row r="380" spans="1:4" ht="12.75" customHeight="1" x14ac:dyDescent="0.2">
      <c r="A380" s="31"/>
      <c r="B380" s="31"/>
      <c r="C380" s="31"/>
      <c r="D380" s="31"/>
    </row>
    <row r="381" spans="1:4" ht="12.75" customHeight="1" x14ac:dyDescent="0.2">
      <c r="A381" s="31"/>
      <c r="B381" s="31"/>
      <c r="C381" s="31"/>
      <c r="D381" s="31"/>
    </row>
    <row r="382" spans="1:4" ht="12.75" customHeight="1" x14ac:dyDescent="0.2">
      <c r="A382" s="31"/>
      <c r="B382" s="31"/>
      <c r="C382" s="31"/>
      <c r="D382" s="31"/>
    </row>
    <row r="383" spans="1:4" ht="12.75" customHeight="1" x14ac:dyDescent="0.2">
      <c r="A383" s="31"/>
      <c r="B383" s="31"/>
      <c r="C383" s="31"/>
      <c r="D383" s="31"/>
    </row>
    <row r="384" spans="1:4" ht="12.75" customHeight="1" x14ac:dyDescent="0.2">
      <c r="A384" s="31"/>
      <c r="B384" s="31"/>
      <c r="C384" s="31"/>
      <c r="D384" s="31"/>
    </row>
    <row r="385" spans="1:4" ht="12.75" customHeight="1" x14ac:dyDescent="0.2">
      <c r="A385" s="31"/>
      <c r="B385" s="31"/>
      <c r="C385" s="31"/>
      <c r="D385" s="31"/>
    </row>
    <row r="386" spans="1:4" ht="12.75" customHeight="1" x14ac:dyDescent="0.2">
      <c r="A386" s="31"/>
      <c r="B386" s="31"/>
      <c r="C386" s="31"/>
      <c r="D386" s="31"/>
    </row>
    <row r="387" spans="1:4" ht="12.75" customHeight="1" x14ac:dyDescent="0.2">
      <c r="A387" s="31"/>
      <c r="B387" s="31"/>
      <c r="C387" s="31"/>
      <c r="D387" s="31"/>
    </row>
    <row r="388" spans="1:4" ht="12.75" customHeight="1" x14ac:dyDescent="0.2">
      <c r="A388" s="31"/>
      <c r="B388" s="31"/>
      <c r="C388" s="31"/>
      <c r="D388" s="31"/>
    </row>
    <row r="389" spans="1:4" ht="12.75" customHeight="1" x14ac:dyDescent="0.2">
      <c r="A389" s="31"/>
      <c r="B389" s="31"/>
      <c r="C389" s="31"/>
      <c r="D389" s="31"/>
    </row>
    <row r="390" spans="1:4" ht="12.75" customHeight="1" x14ac:dyDescent="0.2">
      <c r="A390" s="31"/>
      <c r="B390" s="31"/>
      <c r="C390" s="31"/>
      <c r="D390" s="31"/>
    </row>
    <row r="391" spans="1:4" ht="12.75" customHeight="1" x14ac:dyDescent="0.2">
      <c r="A391" s="31"/>
      <c r="B391" s="31"/>
      <c r="C391" s="31"/>
      <c r="D391" s="31"/>
    </row>
    <row r="392" spans="1:4" ht="12.75" customHeight="1" x14ac:dyDescent="0.2">
      <c r="A392" s="31"/>
      <c r="B392" s="31"/>
      <c r="C392" s="31"/>
      <c r="D392" s="31"/>
    </row>
    <row r="393" spans="1:4" ht="12.75" customHeight="1" x14ac:dyDescent="0.2">
      <c r="A393" s="31"/>
      <c r="B393" s="31"/>
      <c r="C393" s="31"/>
      <c r="D393" s="31"/>
    </row>
    <row r="394" spans="1:4" ht="12.75" customHeight="1" x14ac:dyDescent="0.2">
      <c r="A394" s="31"/>
      <c r="B394" s="31"/>
      <c r="C394" s="31"/>
      <c r="D394" s="31"/>
    </row>
    <row r="395" spans="1:4" ht="12.75" customHeight="1" x14ac:dyDescent="0.2">
      <c r="A395" s="31"/>
      <c r="B395" s="31"/>
      <c r="C395" s="31"/>
      <c r="D395" s="31"/>
    </row>
    <row r="396" spans="1:4" ht="12.75" customHeight="1" x14ac:dyDescent="0.2">
      <c r="A396" s="31"/>
      <c r="B396" s="31"/>
      <c r="C396" s="31"/>
      <c r="D396" s="31"/>
    </row>
    <row r="397" spans="1:4" ht="12.75" customHeight="1" x14ac:dyDescent="0.2">
      <c r="A397" s="31"/>
      <c r="B397" s="31"/>
      <c r="C397" s="31"/>
      <c r="D397" s="31"/>
    </row>
    <row r="398" spans="1:4" ht="12.75" customHeight="1" x14ac:dyDescent="0.2">
      <c r="A398" s="31"/>
      <c r="B398" s="31"/>
      <c r="C398" s="31"/>
      <c r="D398" s="31"/>
    </row>
    <row r="399" spans="1:4" ht="12.75" customHeight="1" x14ac:dyDescent="0.2">
      <c r="A399" s="31"/>
      <c r="B399" s="31"/>
      <c r="C399" s="31"/>
      <c r="D399" s="31"/>
    </row>
    <row r="400" spans="1:4" ht="12.75" customHeight="1" x14ac:dyDescent="0.2">
      <c r="A400" s="31"/>
      <c r="B400" s="31"/>
      <c r="C400" s="31"/>
      <c r="D400" s="31"/>
    </row>
    <row r="401" spans="1:4" ht="12.75" customHeight="1" x14ac:dyDescent="0.2">
      <c r="A401" s="31"/>
      <c r="B401" s="31"/>
      <c r="C401" s="31"/>
      <c r="D401" s="31"/>
    </row>
    <row r="402" spans="1:4" ht="12.75" customHeight="1" x14ac:dyDescent="0.2">
      <c r="A402" s="31"/>
      <c r="B402" s="31"/>
      <c r="C402" s="31"/>
      <c r="D402" s="31"/>
    </row>
    <row r="403" spans="1:4" ht="12.75" customHeight="1" x14ac:dyDescent="0.2">
      <c r="A403" s="31"/>
      <c r="B403" s="31"/>
      <c r="C403" s="31"/>
      <c r="D403" s="31"/>
    </row>
    <row r="404" spans="1:4" ht="12.75" customHeight="1" x14ac:dyDescent="0.2">
      <c r="A404" s="31"/>
      <c r="B404" s="31"/>
      <c r="C404" s="31"/>
      <c r="D404" s="31"/>
    </row>
    <row r="405" spans="1:4" ht="12.75" customHeight="1" x14ac:dyDescent="0.2">
      <c r="A405" s="31"/>
      <c r="B405" s="31"/>
      <c r="C405" s="31"/>
      <c r="D405" s="31"/>
    </row>
    <row r="406" spans="1:4" ht="12.75" customHeight="1" x14ac:dyDescent="0.2">
      <c r="A406" s="31"/>
      <c r="B406" s="31"/>
      <c r="C406" s="31"/>
      <c r="D406" s="31"/>
    </row>
    <row r="407" spans="1:4" ht="12.75" customHeight="1" x14ac:dyDescent="0.2">
      <c r="A407" s="31"/>
      <c r="B407" s="31"/>
      <c r="C407" s="31"/>
      <c r="D407" s="31"/>
    </row>
    <row r="408" spans="1:4" ht="12.75" customHeight="1" x14ac:dyDescent="0.2">
      <c r="A408" s="31"/>
      <c r="B408" s="31"/>
      <c r="C408" s="31"/>
      <c r="D408" s="31"/>
    </row>
    <row r="409" spans="1:4" ht="12.75" customHeight="1" x14ac:dyDescent="0.2">
      <c r="A409" s="31"/>
      <c r="B409" s="31"/>
      <c r="C409" s="31"/>
      <c r="D409" s="31"/>
    </row>
    <row r="410" spans="1:4" ht="12.75" customHeight="1" x14ac:dyDescent="0.2">
      <c r="A410" s="31"/>
      <c r="B410" s="31"/>
      <c r="C410" s="31"/>
      <c r="D410" s="31"/>
    </row>
    <row r="411" spans="1:4" ht="12.75" customHeight="1" x14ac:dyDescent="0.2">
      <c r="A411" s="31"/>
      <c r="B411" s="31"/>
      <c r="C411" s="31"/>
      <c r="D411" s="31"/>
    </row>
    <row r="412" spans="1:4" ht="12.75" customHeight="1" x14ac:dyDescent="0.2">
      <c r="A412" s="31"/>
      <c r="B412" s="31"/>
      <c r="C412" s="31"/>
      <c r="D412" s="31"/>
    </row>
    <row r="413" spans="1:4" ht="12.75" customHeight="1" x14ac:dyDescent="0.2">
      <c r="A413" s="31"/>
      <c r="B413" s="31"/>
      <c r="C413" s="31"/>
      <c r="D413" s="31"/>
    </row>
    <row r="414" spans="1:4" ht="12.75" customHeight="1" x14ac:dyDescent="0.2">
      <c r="A414" s="31"/>
      <c r="B414" s="31"/>
      <c r="C414" s="31"/>
      <c r="D414" s="31"/>
    </row>
    <row r="415" spans="1:4" ht="12.75" customHeight="1" x14ac:dyDescent="0.2">
      <c r="A415" s="31"/>
      <c r="B415" s="31"/>
      <c r="C415" s="31"/>
      <c r="D415" s="31"/>
    </row>
    <row r="416" spans="1:4" ht="12.75" customHeight="1" x14ac:dyDescent="0.2">
      <c r="A416" s="31"/>
      <c r="B416" s="31"/>
      <c r="C416" s="31"/>
      <c r="D416" s="31"/>
    </row>
    <row r="417" spans="1:4" ht="12.75" customHeight="1" x14ac:dyDescent="0.2">
      <c r="A417" s="31"/>
      <c r="B417" s="31"/>
      <c r="C417" s="31"/>
      <c r="D417" s="31"/>
    </row>
    <row r="418" spans="1:4" ht="12.75" customHeight="1" x14ac:dyDescent="0.2">
      <c r="A418" s="31"/>
      <c r="B418" s="31"/>
      <c r="C418" s="31"/>
      <c r="D418" s="31"/>
    </row>
    <row r="419" spans="1:4" ht="12.75" customHeight="1" x14ac:dyDescent="0.2">
      <c r="A419" s="31"/>
      <c r="B419" s="31"/>
      <c r="C419" s="31"/>
      <c r="D419" s="31"/>
    </row>
    <row r="420" spans="1:4" ht="12.75" customHeight="1" x14ac:dyDescent="0.2">
      <c r="A420" s="31"/>
      <c r="B420" s="31"/>
      <c r="C420" s="31"/>
      <c r="D420" s="31"/>
    </row>
    <row r="421" spans="1:4" ht="12.75" customHeight="1" x14ac:dyDescent="0.2">
      <c r="A421" s="31"/>
      <c r="B421" s="31"/>
      <c r="C421" s="31"/>
      <c r="D421" s="31"/>
    </row>
    <row r="422" spans="1:4" ht="12.75" customHeight="1" x14ac:dyDescent="0.2">
      <c r="A422" s="31"/>
      <c r="B422" s="31"/>
      <c r="C422" s="31"/>
      <c r="D422" s="31"/>
    </row>
    <row r="423" spans="1:4" ht="12.75" customHeight="1" x14ac:dyDescent="0.2">
      <c r="A423" s="31"/>
      <c r="B423" s="31"/>
      <c r="C423" s="31"/>
      <c r="D423" s="31"/>
    </row>
    <row r="424" spans="1:4" ht="12.75" customHeight="1" x14ac:dyDescent="0.2">
      <c r="A424" s="31"/>
      <c r="B424" s="31"/>
      <c r="C424" s="31"/>
      <c r="D424" s="31"/>
    </row>
    <row r="425" spans="1:4" ht="12.75" customHeight="1" x14ac:dyDescent="0.2">
      <c r="A425" s="31"/>
      <c r="B425" s="31"/>
      <c r="C425" s="31"/>
      <c r="D425" s="31"/>
    </row>
    <row r="426" spans="1:4" ht="12.75" customHeight="1" x14ac:dyDescent="0.2">
      <c r="A426" s="31"/>
      <c r="B426" s="31"/>
      <c r="C426" s="31"/>
      <c r="D426" s="31"/>
    </row>
    <row r="427" spans="1:4" ht="12.75" customHeight="1" x14ac:dyDescent="0.2">
      <c r="A427" s="31"/>
      <c r="B427" s="31"/>
      <c r="C427" s="31"/>
      <c r="D427" s="31"/>
    </row>
    <row r="428" spans="1:4" ht="12.75" customHeight="1" x14ac:dyDescent="0.2">
      <c r="A428" s="31"/>
      <c r="B428" s="31"/>
      <c r="C428" s="31"/>
      <c r="D428" s="31"/>
    </row>
    <row r="429" spans="1:4" ht="12.75" customHeight="1" x14ac:dyDescent="0.2">
      <c r="A429" s="31"/>
      <c r="B429" s="31"/>
      <c r="C429" s="31"/>
      <c r="D429" s="31"/>
    </row>
    <row r="430" spans="1:4" ht="12.75" customHeight="1" x14ac:dyDescent="0.2">
      <c r="A430" s="31"/>
      <c r="B430" s="31"/>
      <c r="C430" s="31"/>
      <c r="D430" s="31"/>
    </row>
    <row r="431" spans="1:4" ht="12.75" customHeight="1" x14ac:dyDescent="0.2">
      <c r="A431" s="31"/>
      <c r="B431" s="31"/>
      <c r="C431" s="31"/>
      <c r="D431" s="31"/>
    </row>
    <row r="432" spans="1:4" ht="12.75" customHeight="1" x14ac:dyDescent="0.2">
      <c r="A432" s="31"/>
      <c r="B432" s="31"/>
      <c r="C432" s="31"/>
      <c r="D432" s="31"/>
    </row>
    <row r="433" spans="1:4" ht="12.75" customHeight="1" x14ac:dyDescent="0.2">
      <c r="A433" s="31"/>
      <c r="B433" s="31"/>
      <c r="C433" s="31"/>
      <c r="D433" s="31"/>
    </row>
    <row r="434" spans="1:4" ht="12.75" customHeight="1" x14ac:dyDescent="0.2">
      <c r="A434" s="31"/>
      <c r="B434" s="31"/>
      <c r="C434" s="31"/>
      <c r="D434" s="31"/>
    </row>
    <row r="435" spans="1:4" ht="12.75" customHeight="1" x14ac:dyDescent="0.2">
      <c r="A435" s="31"/>
      <c r="B435" s="31"/>
      <c r="C435" s="31"/>
      <c r="D435" s="31"/>
    </row>
    <row r="436" spans="1:4" ht="12.75" customHeight="1" x14ac:dyDescent="0.2">
      <c r="A436" s="31"/>
      <c r="B436" s="31"/>
      <c r="C436" s="31"/>
      <c r="D436" s="31"/>
    </row>
    <row r="437" spans="1:4" ht="12.75" customHeight="1" x14ac:dyDescent="0.2">
      <c r="A437" s="31"/>
      <c r="B437" s="31"/>
      <c r="C437" s="31"/>
      <c r="D437" s="31"/>
    </row>
    <row r="438" spans="1:4" ht="12.75" customHeight="1" x14ac:dyDescent="0.2">
      <c r="A438" s="31"/>
      <c r="B438" s="31"/>
      <c r="C438" s="31"/>
      <c r="D438" s="31"/>
    </row>
    <row r="439" spans="1:4" ht="12.75" customHeight="1" x14ac:dyDescent="0.2">
      <c r="A439" s="31"/>
      <c r="B439" s="31"/>
      <c r="C439" s="31"/>
      <c r="D439" s="31"/>
    </row>
    <row r="440" spans="1:4" ht="12.75" customHeight="1" x14ac:dyDescent="0.2">
      <c r="A440" s="31"/>
      <c r="B440" s="31"/>
      <c r="C440" s="31"/>
      <c r="D440" s="31"/>
    </row>
    <row r="441" spans="1:4" ht="12.75" customHeight="1" x14ac:dyDescent="0.2">
      <c r="A441" s="31"/>
      <c r="B441" s="31"/>
      <c r="C441" s="31"/>
      <c r="D441" s="31"/>
    </row>
    <row r="442" spans="1:4" ht="12.75" customHeight="1" x14ac:dyDescent="0.2">
      <c r="A442" s="31"/>
      <c r="B442" s="31"/>
      <c r="C442" s="31"/>
      <c r="D442" s="31"/>
    </row>
    <row r="443" spans="1:4" ht="12.75" customHeight="1" x14ac:dyDescent="0.2">
      <c r="A443" s="31"/>
      <c r="B443" s="31"/>
      <c r="C443" s="31"/>
      <c r="D443" s="31"/>
    </row>
    <row r="444" spans="1:4" ht="12.75" customHeight="1" x14ac:dyDescent="0.2">
      <c r="A444" s="31"/>
      <c r="B444" s="31"/>
      <c r="C444" s="31"/>
      <c r="D444" s="31"/>
    </row>
    <row r="445" spans="1:4" ht="12.75" customHeight="1" x14ac:dyDescent="0.2">
      <c r="A445" s="31"/>
      <c r="B445" s="31"/>
      <c r="C445" s="31"/>
      <c r="D445" s="31"/>
    </row>
    <row r="446" spans="1:4" ht="12.75" customHeight="1" x14ac:dyDescent="0.2">
      <c r="A446" s="31"/>
      <c r="B446" s="31"/>
      <c r="C446" s="31"/>
      <c r="D446" s="31"/>
    </row>
    <row r="447" spans="1:4" ht="12.75" customHeight="1" x14ac:dyDescent="0.2">
      <c r="A447" s="31"/>
      <c r="B447" s="31"/>
      <c r="C447" s="31"/>
      <c r="D447" s="31"/>
    </row>
    <row r="448" spans="1:4" ht="12.75" customHeight="1" x14ac:dyDescent="0.2">
      <c r="A448" s="31"/>
      <c r="B448" s="31"/>
      <c r="C448" s="31"/>
      <c r="D448" s="31"/>
    </row>
    <row r="449" spans="1:4" ht="12.75" customHeight="1" x14ac:dyDescent="0.2">
      <c r="A449" s="31"/>
      <c r="B449" s="31"/>
      <c r="C449" s="31"/>
      <c r="D449" s="31"/>
    </row>
    <row r="450" spans="1:4" ht="12.75" customHeight="1" x14ac:dyDescent="0.2">
      <c r="A450" s="31"/>
      <c r="B450" s="31"/>
      <c r="C450" s="31"/>
      <c r="D450" s="31"/>
    </row>
    <row r="451" spans="1:4" ht="12.75" customHeight="1" x14ac:dyDescent="0.2">
      <c r="A451" s="31"/>
      <c r="B451" s="31"/>
      <c r="C451" s="31"/>
      <c r="D451" s="31"/>
    </row>
    <row r="452" spans="1:4" ht="12.75" customHeight="1" x14ac:dyDescent="0.2">
      <c r="A452" s="31"/>
      <c r="B452" s="31"/>
      <c r="C452" s="31"/>
      <c r="D452" s="31"/>
    </row>
    <row r="453" spans="1:4" ht="12.75" customHeight="1" x14ac:dyDescent="0.2">
      <c r="A453" s="31"/>
      <c r="B453" s="31"/>
      <c r="C453" s="31"/>
      <c r="D453" s="31"/>
    </row>
    <row r="454" spans="1:4" ht="12.75" customHeight="1" x14ac:dyDescent="0.2">
      <c r="A454" s="31"/>
      <c r="B454" s="31"/>
      <c r="C454" s="31"/>
      <c r="D454" s="31"/>
    </row>
    <row r="455" spans="1:4" ht="12.75" customHeight="1" x14ac:dyDescent="0.2">
      <c r="A455" s="31"/>
      <c r="B455" s="31"/>
      <c r="C455" s="31"/>
      <c r="D455" s="31"/>
    </row>
    <row r="456" spans="1:4" ht="12.75" customHeight="1" x14ac:dyDescent="0.2">
      <c r="A456" s="31"/>
      <c r="B456" s="31"/>
      <c r="C456" s="31"/>
      <c r="D456" s="31"/>
    </row>
    <row r="457" spans="1:4" ht="12.75" customHeight="1" x14ac:dyDescent="0.2">
      <c r="A457" s="31"/>
      <c r="B457" s="31"/>
      <c r="C457" s="31"/>
      <c r="D457" s="31"/>
    </row>
    <row r="458" spans="1:4" ht="12.75" customHeight="1" x14ac:dyDescent="0.2">
      <c r="A458" s="31"/>
      <c r="B458" s="31"/>
      <c r="C458" s="31"/>
      <c r="D458" s="31"/>
    </row>
    <row r="459" spans="1:4" ht="12.75" customHeight="1" x14ac:dyDescent="0.2">
      <c r="A459" s="31"/>
      <c r="B459" s="31"/>
      <c r="C459" s="31"/>
      <c r="D459" s="31"/>
    </row>
    <row r="460" spans="1:4" ht="12.75" customHeight="1" x14ac:dyDescent="0.2">
      <c r="A460" s="31"/>
      <c r="B460" s="31"/>
      <c r="C460" s="31"/>
      <c r="D460" s="31"/>
    </row>
    <row r="461" spans="1:4" ht="12.75" customHeight="1" x14ac:dyDescent="0.2">
      <c r="A461" s="31"/>
      <c r="B461" s="31"/>
      <c r="C461" s="31"/>
      <c r="D461" s="31"/>
    </row>
    <row r="462" spans="1:4" ht="12.75" customHeight="1" x14ac:dyDescent="0.2">
      <c r="A462" s="31"/>
      <c r="B462" s="31"/>
      <c r="C462" s="31"/>
      <c r="D462" s="31"/>
    </row>
    <row r="463" spans="1:4" ht="12.75" customHeight="1" x14ac:dyDescent="0.2">
      <c r="A463" s="31"/>
      <c r="B463" s="31"/>
      <c r="C463" s="31"/>
      <c r="D463" s="31"/>
    </row>
    <row r="464" spans="1:4" ht="12.75" customHeight="1" x14ac:dyDescent="0.2">
      <c r="A464" s="31"/>
      <c r="B464" s="31"/>
      <c r="C464" s="31"/>
      <c r="D464" s="31"/>
    </row>
    <row r="465" spans="1:4" ht="12.75" customHeight="1" x14ac:dyDescent="0.2">
      <c r="A465" s="31"/>
      <c r="B465" s="31"/>
      <c r="C465" s="31"/>
      <c r="D465" s="31"/>
    </row>
    <row r="466" spans="1:4" ht="12.75" customHeight="1" x14ac:dyDescent="0.2">
      <c r="A466" s="31"/>
      <c r="B466" s="31"/>
      <c r="C466" s="31"/>
      <c r="D466" s="31"/>
    </row>
    <row r="467" spans="1:4" ht="12.75" customHeight="1" x14ac:dyDescent="0.2">
      <c r="A467" s="31"/>
      <c r="B467" s="31"/>
      <c r="C467" s="31"/>
      <c r="D467" s="31"/>
    </row>
    <row r="468" spans="1:4" ht="12.75" customHeight="1" x14ac:dyDescent="0.2">
      <c r="A468" s="31"/>
      <c r="B468" s="31"/>
      <c r="C468" s="31"/>
      <c r="D468" s="31"/>
    </row>
    <row r="469" spans="1:4" ht="12.75" customHeight="1" x14ac:dyDescent="0.2">
      <c r="A469" s="31"/>
      <c r="B469" s="31"/>
      <c r="C469" s="31"/>
      <c r="D469" s="31"/>
    </row>
    <row r="470" spans="1:4" ht="12.75" customHeight="1" x14ac:dyDescent="0.2">
      <c r="A470" s="31"/>
      <c r="B470" s="31"/>
      <c r="C470" s="31"/>
      <c r="D470" s="31"/>
    </row>
    <row r="471" spans="1:4" ht="12.75" customHeight="1" x14ac:dyDescent="0.2">
      <c r="A471" s="31"/>
      <c r="B471" s="31"/>
      <c r="C471" s="31"/>
      <c r="D471" s="31"/>
    </row>
    <row r="472" spans="1:4" ht="12.75" customHeight="1" x14ac:dyDescent="0.2">
      <c r="A472" s="31"/>
      <c r="B472" s="31"/>
      <c r="C472" s="31"/>
      <c r="D472" s="31"/>
    </row>
    <row r="473" spans="1:4" ht="12.75" customHeight="1" x14ac:dyDescent="0.2">
      <c r="A473" s="31"/>
      <c r="B473" s="31"/>
      <c r="C473" s="31"/>
      <c r="D473" s="31"/>
    </row>
    <row r="474" spans="1:4" ht="12.75" customHeight="1" x14ac:dyDescent="0.2">
      <c r="A474" s="31"/>
      <c r="B474" s="31"/>
      <c r="C474" s="31"/>
      <c r="D474" s="31"/>
    </row>
    <row r="475" spans="1:4" ht="12.75" customHeight="1" x14ac:dyDescent="0.2">
      <c r="A475" s="31"/>
      <c r="B475" s="31"/>
      <c r="C475" s="31"/>
      <c r="D475" s="31"/>
    </row>
    <row r="476" spans="1:4" ht="12.75" customHeight="1" x14ac:dyDescent="0.2">
      <c r="A476" s="31"/>
      <c r="B476" s="31"/>
      <c r="C476" s="31"/>
      <c r="D476" s="31"/>
    </row>
    <row r="477" spans="1:4" ht="12.75" customHeight="1" x14ac:dyDescent="0.2">
      <c r="A477" s="31"/>
      <c r="B477" s="31"/>
      <c r="C477" s="31"/>
      <c r="D477" s="31"/>
    </row>
    <row r="478" spans="1:4" ht="12.75" customHeight="1" x14ac:dyDescent="0.2">
      <c r="A478" s="31"/>
      <c r="B478" s="31"/>
      <c r="C478" s="31"/>
      <c r="D478" s="31"/>
    </row>
    <row r="479" spans="1:4" ht="12.75" customHeight="1" x14ac:dyDescent="0.2">
      <c r="A479" s="31"/>
      <c r="B479" s="31"/>
      <c r="C479" s="31"/>
      <c r="D479" s="31"/>
    </row>
    <row r="480" spans="1:4" ht="12.75" customHeight="1" x14ac:dyDescent="0.2">
      <c r="A480" s="31"/>
      <c r="B480" s="31"/>
      <c r="C480" s="31"/>
      <c r="D480" s="31"/>
    </row>
    <row r="481" spans="1:4" ht="12.75" customHeight="1" x14ac:dyDescent="0.2">
      <c r="A481" s="31"/>
      <c r="B481" s="31"/>
      <c r="C481" s="31"/>
      <c r="D481" s="31"/>
    </row>
    <row r="482" spans="1:4" ht="12.75" customHeight="1" x14ac:dyDescent="0.2">
      <c r="A482" s="31"/>
      <c r="B482" s="31"/>
      <c r="C482" s="31"/>
      <c r="D482" s="31"/>
    </row>
    <row r="483" spans="1:4" ht="12.75" customHeight="1" x14ac:dyDescent="0.2">
      <c r="A483" s="31"/>
      <c r="B483" s="31"/>
      <c r="C483" s="31"/>
      <c r="D483" s="31"/>
    </row>
    <row r="484" spans="1:4" ht="12.75" customHeight="1" x14ac:dyDescent="0.2">
      <c r="A484" s="31"/>
      <c r="B484" s="31"/>
      <c r="C484" s="31"/>
      <c r="D484" s="31"/>
    </row>
    <row r="485" spans="1:4" ht="12.75" customHeight="1" x14ac:dyDescent="0.2">
      <c r="A485" s="31"/>
      <c r="B485" s="31"/>
      <c r="C485" s="31"/>
      <c r="D485" s="31"/>
    </row>
    <row r="486" spans="1:4" ht="12.75" customHeight="1" x14ac:dyDescent="0.2">
      <c r="A486" s="31"/>
      <c r="B486" s="31"/>
      <c r="C486" s="31"/>
      <c r="D486" s="31"/>
    </row>
    <row r="487" spans="1:4" ht="12.75" customHeight="1" x14ac:dyDescent="0.2">
      <c r="A487" s="31"/>
      <c r="B487" s="31"/>
      <c r="C487" s="31"/>
      <c r="D487" s="31"/>
    </row>
    <row r="488" spans="1:4" ht="12.75" customHeight="1" x14ac:dyDescent="0.2">
      <c r="A488" s="31"/>
      <c r="B488" s="31"/>
      <c r="C488" s="31"/>
      <c r="D488" s="31"/>
    </row>
    <row r="489" spans="1:4" ht="12.75" customHeight="1" x14ac:dyDescent="0.2">
      <c r="A489" s="31"/>
      <c r="B489" s="31"/>
      <c r="C489" s="31"/>
      <c r="D489" s="31"/>
    </row>
    <row r="490" spans="1:4" ht="12.75" customHeight="1" x14ac:dyDescent="0.2">
      <c r="A490" s="31"/>
      <c r="B490" s="31"/>
      <c r="C490" s="31"/>
      <c r="D490" s="31"/>
    </row>
    <row r="491" spans="1:4" ht="12.75" customHeight="1" x14ac:dyDescent="0.2">
      <c r="A491" s="31"/>
      <c r="B491" s="31"/>
      <c r="C491" s="31"/>
      <c r="D491" s="31"/>
    </row>
    <row r="492" spans="1:4" ht="12.75" customHeight="1" x14ac:dyDescent="0.2">
      <c r="A492" s="31"/>
      <c r="B492" s="31"/>
      <c r="C492" s="31"/>
      <c r="D492" s="31"/>
    </row>
    <row r="493" spans="1:4" ht="12.75" customHeight="1" x14ac:dyDescent="0.2">
      <c r="A493" s="31"/>
      <c r="B493" s="31"/>
      <c r="C493" s="31"/>
      <c r="D493" s="31"/>
    </row>
    <row r="494" spans="1:4" ht="12.75" customHeight="1" x14ac:dyDescent="0.2">
      <c r="A494" s="31"/>
      <c r="B494" s="31"/>
      <c r="C494" s="31"/>
      <c r="D494" s="31"/>
    </row>
    <row r="495" spans="1:4" ht="12.75" customHeight="1" x14ac:dyDescent="0.2">
      <c r="A495" s="31"/>
      <c r="B495" s="31"/>
      <c r="C495" s="31"/>
      <c r="D495" s="31"/>
    </row>
    <row r="496" spans="1:4" ht="12.75" customHeight="1" x14ac:dyDescent="0.2">
      <c r="A496" s="31"/>
      <c r="B496" s="31"/>
      <c r="C496" s="31"/>
      <c r="D496" s="31"/>
    </row>
    <row r="497" spans="1:4" ht="12.75" customHeight="1" x14ac:dyDescent="0.2">
      <c r="A497" s="31"/>
      <c r="B497" s="31"/>
      <c r="C497" s="31"/>
      <c r="D497" s="31"/>
    </row>
    <row r="498" spans="1:4" ht="12.75" customHeight="1" x14ac:dyDescent="0.2">
      <c r="A498" s="31"/>
      <c r="B498" s="31"/>
      <c r="C498" s="31"/>
      <c r="D498" s="31"/>
    </row>
    <row r="499" spans="1:4" ht="12.75" customHeight="1" x14ac:dyDescent="0.2">
      <c r="A499" s="31"/>
      <c r="B499" s="31"/>
      <c r="C499" s="31"/>
      <c r="D499" s="31"/>
    </row>
    <row r="500" spans="1:4" ht="12.75" customHeight="1" x14ac:dyDescent="0.2">
      <c r="A500" s="31"/>
      <c r="B500" s="31"/>
      <c r="C500" s="31"/>
      <c r="D500" s="31"/>
    </row>
    <row r="501" spans="1:4" ht="12.75" customHeight="1" x14ac:dyDescent="0.2">
      <c r="A501" s="31"/>
      <c r="B501" s="31"/>
      <c r="C501" s="31"/>
      <c r="D501" s="31"/>
    </row>
    <row r="502" spans="1:4" ht="12.75" customHeight="1" x14ac:dyDescent="0.2">
      <c r="A502" s="31"/>
      <c r="B502" s="31"/>
      <c r="C502" s="31"/>
      <c r="D502" s="31"/>
    </row>
    <row r="503" spans="1:4" ht="12.75" customHeight="1" x14ac:dyDescent="0.2">
      <c r="A503" s="31"/>
      <c r="B503" s="31"/>
      <c r="C503" s="31"/>
      <c r="D503" s="31"/>
    </row>
    <row r="504" spans="1:4" ht="12.75" customHeight="1" x14ac:dyDescent="0.2">
      <c r="A504" s="31"/>
      <c r="B504" s="31"/>
      <c r="C504" s="31"/>
      <c r="D504" s="31"/>
    </row>
    <row r="505" spans="1:4" ht="12.75" customHeight="1" x14ac:dyDescent="0.2">
      <c r="A505" s="31"/>
      <c r="B505" s="31"/>
      <c r="C505" s="31"/>
      <c r="D505" s="31"/>
    </row>
    <row r="506" spans="1:4" ht="12.75" customHeight="1" x14ac:dyDescent="0.2">
      <c r="A506" s="31"/>
      <c r="B506" s="31"/>
      <c r="C506" s="31"/>
      <c r="D506" s="31"/>
    </row>
    <row r="507" spans="1:4" ht="12.75" customHeight="1" x14ac:dyDescent="0.2">
      <c r="A507" s="31"/>
      <c r="B507" s="31"/>
      <c r="C507" s="31"/>
      <c r="D507" s="31"/>
    </row>
    <row r="508" spans="1:4" ht="12.75" customHeight="1" x14ac:dyDescent="0.2">
      <c r="A508" s="31"/>
      <c r="B508" s="31"/>
      <c r="C508" s="31"/>
      <c r="D508" s="31"/>
    </row>
    <row r="509" spans="1:4" ht="12.75" customHeight="1" x14ac:dyDescent="0.2">
      <c r="A509" s="31"/>
      <c r="B509" s="31"/>
      <c r="C509" s="31"/>
      <c r="D509" s="31"/>
    </row>
    <row r="510" spans="1:4" ht="12.75" customHeight="1" x14ac:dyDescent="0.2">
      <c r="A510" s="31"/>
      <c r="B510" s="31"/>
      <c r="C510" s="31"/>
      <c r="D510" s="31"/>
    </row>
    <row r="511" spans="1:4" ht="12.75" customHeight="1" x14ac:dyDescent="0.2">
      <c r="A511" s="31"/>
      <c r="B511" s="31"/>
      <c r="C511" s="31"/>
      <c r="D511" s="31"/>
    </row>
    <row r="512" spans="1:4" ht="12.75" customHeight="1" x14ac:dyDescent="0.2">
      <c r="A512" s="31"/>
      <c r="B512" s="31"/>
      <c r="C512" s="31"/>
      <c r="D512" s="31"/>
    </row>
    <row r="513" spans="1:4" ht="12.75" customHeight="1" x14ac:dyDescent="0.2">
      <c r="A513" s="31"/>
      <c r="B513" s="31"/>
      <c r="C513" s="31"/>
      <c r="D513" s="31"/>
    </row>
    <row r="514" spans="1:4" ht="12.75" customHeight="1" x14ac:dyDescent="0.2">
      <c r="A514" s="31"/>
      <c r="B514" s="31"/>
      <c r="C514" s="31"/>
      <c r="D514" s="31"/>
    </row>
    <row r="515" spans="1:4" ht="12.75" customHeight="1" x14ac:dyDescent="0.2">
      <c r="A515" s="31"/>
      <c r="B515" s="31"/>
      <c r="C515" s="31"/>
      <c r="D515" s="31"/>
    </row>
    <row r="516" spans="1:4" ht="12.75" customHeight="1" x14ac:dyDescent="0.2">
      <c r="A516" s="31"/>
      <c r="B516" s="31"/>
      <c r="C516" s="31"/>
      <c r="D516" s="31"/>
    </row>
    <row r="517" spans="1:4" ht="12.75" customHeight="1" x14ac:dyDescent="0.2">
      <c r="A517" s="31"/>
      <c r="B517" s="31"/>
      <c r="C517" s="31"/>
      <c r="D517" s="31"/>
    </row>
    <row r="518" spans="1:4" ht="12.75" customHeight="1" x14ac:dyDescent="0.2">
      <c r="A518" s="31"/>
      <c r="B518" s="31"/>
      <c r="C518" s="31"/>
      <c r="D518" s="31"/>
    </row>
    <row r="519" spans="1:4" ht="12.75" customHeight="1" x14ac:dyDescent="0.2">
      <c r="A519" s="31"/>
      <c r="B519" s="31"/>
      <c r="C519" s="31"/>
      <c r="D519" s="31"/>
    </row>
    <row r="520" spans="1:4" ht="12.75" customHeight="1" x14ac:dyDescent="0.2">
      <c r="A520" s="31"/>
      <c r="B520" s="31"/>
      <c r="C520" s="31"/>
      <c r="D520" s="31"/>
    </row>
    <row r="521" spans="1:4" ht="12.75" customHeight="1" x14ac:dyDescent="0.2">
      <c r="A521" s="31"/>
      <c r="B521" s="31"/>
      <c r="C521" s="31"/>
      <c r="D521" s="31"/>
    </row>
    <row r="522" spans="1:4" ht="12.75" customHeight="1" x14ac:dyDescent="0.2">
      <c r="A522" s="31"/>
      <c r="B522" s="31"/>
      <c r="C522" s="31"/>
      <c r="D522" s="31"/>
    </row>
    <row r="523" spans="1:4" ht="12.75" customHeight="1" x14ac:dyDescent="0.2">
      <c r="A523" s="31"/>
      <c r="B523" s="31"/>
      <c r="C523" s="31"/>
      <c r="D523" s="31"/>
    </row>
    <row r="524" spans="1:4" ht="12.75" customHeight="1" x14ac:dyDescent="0.2">
      <c r="A524" s="31"/>
      <c r="B524" s="31"/>
      <c r="C524" s="31"/>
      <c r="D524" s="31"/>
    </row>
    <row r="525" spans="1:4" ht="12.75" customHeight="1" x14ac:dyDescent="0.2">
      <c r="A525" s="31"/>
      <c r="B525" s="31"/>
      <c r="C525" s="31"/>
      <c r="D525" s="31"/>
    </row>
    <row r="526" spans="1:4" ht="12.75" customHeight="1" x14ac:dyDescent="0.2">
      <c r="A526" s="31"/>
      <c r="B526" s="31"/>
      <c r="C526" s="31"/>
      <c r="D526" s="31"/>
    </row>
    <row r="527" spans="1:4" ht="12.75" customHeight="1" x14ac:dyDescent="0.2">
      <c r="A527" s="31"/>
      <c r="B527" s="31"/>
      <c r="C527" s="31"/>
      <c r="D527" s="31"/>
    </row>
    <row r="528" spans="1:4" ht="12.75" customHeight="1" x14ac:dyDescent="0.2">
      <c r="A528" s="31"/>
      <c r="B528" s="31"/>
      <c r="C528" s="31"/>
      <c r="D528" s="31"/>
    </row>
    <row r="529" spans="1:4" ht="12.75" customHeight="1" x14ac:dyDescent="0.2">
      <c r="A529" s="31"/>
      <c r="B529" s="31"/>
      <c r="C529" s="31"/>
      <c r="D529" s="31"/>
    </row>
    <row r="530" spans="1:4" ht="12.75" customHeight="1" x14ac:dyDescent="0.2">
      <c r="A530" s="31"/>
      <c r="B530" s="31"/>
      <c r="C530" s="31"/>
      <c r="D530" s="31"/>
    </row>
    <row r="531" spans="1:4" ht="12.75" customHeight="1" x14ac:dyDescent="0.2">
      <c r="A531" s="31"/>
      <c r="B531" s="31"/>
      <c r="C531" s="31"/>
      <c r="D531" s="31"/>
    </row>
    <row r="532" spans="1:4" ht="12.75" customHeight="1" x14ac:dyDescent="0.2">
      <c r="A532" s="31"/>
      <c r="B532" s="31"/>
      <c r="C532" s="31"/>
      <c r="D532" s="31"/>
    </row>
    <row r="533" spans="1:4" ht="12.75" customHeight="1" x14ac:dyDescent="0.2">
      <c r="A533" s="31"/>
      <c r="B533" s="31"/>
      <c r="C533" s="31"/>
      <c r="D533" s="31"/>
    </row>
    <row r="534" spans="1:4" ht="12.75" customHeight="1" x14ac:dyDescent="0.2">
      <c r="A534" s="31"/>
      <c r="B534" s="31"/>
      <c r="C534" s="31"/>
      <c r="D534" s="31"/>
    </row>
    <row r="535" spans="1:4" ht="12.75" customHeight="1" x14ac:dyDescent="0.2">
      <c r="A535" s="31"/>
      <c r="B535" s="31"/>
      <c r="C535" s="31"/>
      <c r="D535" s="31"/>
    </row>
    <row r="536" spans="1:4" ht="12.75" customHeight="1" x14ac:dyDescent="0.2">
      <c r="A536" s="31"/>
      <c r="B536" s="31"/>
      <c r="C536" s="31"/>
      <c r="D536" s="31"/>
    </row>
    <row r="537" spans="1:4" ht="12.75" customHeight="1" x14ac:dyDescent="0.2">
      <c r="A537" s="31"/>
      <c r="B537" s="31"/>
      <c r="C537" s="31"/>
      <c r="D537" s="31"/>
    </row>
    <row r="538" spans="1:4" ht="12.75" customHeight="1" x14ac:dyDescent="0.2">
      <c r="A538" s="31"/>
      <c r="B538" s="31"/>
      <c r="C538" s="31"/>
      <c r="D538" s="31"/>
    </row>
    <row r="539" spans="1:4" ht="12.75" customHeight="1" x14ac:dyDescent="0.2">
      <c r="A539" s="31"/>
      <c r="B539" s="31"/>
      <c r="C539" s="31"/>
      <c r="D539" s="31"/>
    </row>
    <row r="540" spans="1:4" ht="12.75" customHeight="1" x14ac:dyDescent="0.2">
      <c r="A540" s="31"/>
      <c r="B540" s="31"/>
      <c r="C540" s="31"/>
      <c r="D540" s="31"/>
    </row>
    <row r="541" spans="1:4" ht="12.75" customHeight="1" x14ac:dyDescent="0.2">
      <c r="A541" s="31"/>
      <c r="B541" s="31"/>
      <c r="C541" s="31"/>
      <c r="D541" s="31"/>
    </row>
    <row r="542" spans="1:4" ht="12.75" customHeight="1" x14ac:dyDescent="0.2">
      <c r="A542" s="31"/>
      <c r="B542" s="31"/>
      <c r="C542" s="31"/>
      <c r="D542" s="31"/>
    </row>
    <row r="543" spans="1:4" ht="12.75" customHeight="1" x14ac:dyDescent="0.2">
      <c r="A543" s="31"/>
      <c r="B543" s="31"/>
      <c r="C543" s="31"/>
      <c r="D543" s="31"/>
    </row>
    <row r="544" spans="1:4" ht="12.75" customHeight="1" x14ac:dyDescent="0.2">
      <c r="A544" s="31"/>
      <c r="B544" s="31"/>
      <c r="C544" s="31"/>
      <c r="D544" s="31"/>
    </row>
    <row r="545" spans="1:4" ht="12.75" customHeight="1" x14ac:dyDescent="0.2">
      <c r="A545" s="31"/>
      <c r="B545" s="31"/>
      <c r="C545" s="31"/>
      <c r="D545" s="31"/>
    </row>
    <row r="546" spans="1:4" ht="12.75" customHeight="1" x14ac:dyDescent="0.2">
      <c r="A546" s="31"/>
      <c r="B546" s="31"/>
      <c r="C546" s="31"/>
      <c r="D546" s="31"/>
    </row>
    <row r="547" spans="1:4" ht="12.75" customHeight="1" x14ac:dyDescent="0.2">
      <c r="A547" s="31"/>
      <c r="B547" s="31"/>
      <c r="C547" s="31"/>
      <c r="D547" s="31"/>
    </row>
    <row r="548" spans="1:4" ht="12.75" customHeight="1" x14ac:dyDescent="0.2">
      <c r="A548" s="31"/>
      <c r="B548" s="31"/>
      <c r="C548" s="31"/>
      <c r="D548" s="31"/>
    </row>
    <row r="549" spans="1:4" ht="12.75" customHeight="1" x14ac:dyDescent="0.2">
      <c r="A549" s="31"/>
      <c r="B549" s="31"/>
      <c r="C549" s="31"/>
      <c r="D549" s="31"/>
    </row>
    <row r="550" spans="1:4" ht="12.75" customHeight="1" x14ac:dyDescent="0.2">
      <c r="A550" s="31"/>
      <c r="B550" s="31"/>
      <c r="C550" s="31"/>
      <c r="D550" s="31"/>
    </row>
    <row r="551" spans="1:4" ht="12.75" customHeight="1" x14ac:dyDescent="0.2">
      <c r="A551" s="31"/>
      <c r="B551" s="31"/>
      <c r="C551" s="31"/>
      <c r="D551" s="31"/>
    </row>
    <row r="552" spans="1:4" ht="12.75" customHeight="1" x14ac:dyDescent="0.2">
      <c r="A552" s="31"/>
      <c r="B552" s="31"/>
      <c r="C552" s="31"/>
      <c r="D552" s="31"/>
    </row>
    <row r="553" spans="1:4" ht="12.75" customHeight="1" x14ac:dyDescent="0.2">
      <c r="A553" s="31"/>
      <c r="B553" s="31"/>
      <c r="C553" s="31"/>
      <c r="D553" s="31"/>
    </row>
    <row r="554" spans="1:4" ht="12.75" customHeight="1" x14ac:dyDescent="0.2">
      <c r="A554" s="31"/>
      <c r="B554" s="31"/>
      <c r="C554" s="31"/>
      <c r="D554" s="31"/>
    </row>
    <row r="555" spans="1:4" ht="12.75" customHeight="1" x14ac:dyDescent="0.2">
      <c r="A555" s="31"/>
      <c r="B555" s="31"/>
      <c r="C555" s="31"/>
      <c r="D555" s="31"/>
    </row>
    <row r="556" spans="1:4" ht="12.75" customHeight="1" x14ac:dyDescent="0.2">
      <c r="A556" s="31"/>
      <c r="B556" s="31"/>
      <c r="C556" s="31"/>
      <c r="D556" s="31"/>
    </row>
    <row r="557" spans="1:4" ht="12.75" customHeight="1" x14ac:dyDescent="0.2">
      <c r="A557" s="31"/>
      <c r="B557" s="31"/>
      <c r="C557" s="31"/>
      <c r="D557" s="31"/>
    </row>
    <row r="558" spans="1:4" ht="12.75" customHeight="1" x14ac:dyDescent="0.2">
      <c r="A558" s="31"/>
      <c r="B558" s="31"/>
      <c r="C558" s="31"/>
      <c r="D558" s="31"/>
    </row>
    <row r="559" spans="1:4" ht="12.75" customHeight="1" x14ac:dyDescent="0.2">
      <c r="A559" s="31"/>
      <c r="B559" s="31"/>
      <c r="C559" s="31"/>
      <c r="D559" s="31"/>
    </row>
    <row r="560" spans="1:4" ht="12.75" customHeight="1" x14ac:dyDescent="0.2">
      <c r="A560" s="31"/>
      <c r="B560" s="31"/>
      <c r="C560" s="31"/>
      <c r="D560" s="31"/>
    </row>
    <row r="561" spans="1:4" ht="12.75" customHeight="1" x14ac:dyDescent="0.2">
      <c r="A561" s="31"/>
      <c r="B561" s="31"/>
      <c r="C561" s="31"/>
      <c r="D561" s="31"/>
    </row>
    <row r="562" spans="1:4" ht="12.75" customHeight="1" x14ac:dyDescent="0.2">
      <c r="A562" s="31"/>
      <c r="B562" s="31"/>
      <c r="C562" s="31"/>
      <c r="D562" s="31"/>
    </row>
    <row r="563" spans="1:4" ht="12.75" customHeight="1" x14ac:dyDescent="0.2">
      <c r="A563" s="31"/>
      <c r="B563" s="31"/>
      <c r="C563" s="31"/>
      <c r="D563" s="31"/>
    </row>
    <row r="564" spans="1:4" ht="12.75" customHeight="1" x14ac:dyDescent="0.2">
      <c r="A564" s="31"/>
      <c r="B564" s="31"/>
      <c r="C564" s="31"/>
      <c r="D564" s="31"/>
    </row>
    <row r="565" spans="1:4" ht="12.75" customHeight="1" x14ac:dyDescent="0.2">
      <c r="A565" s="31"/>
      <c r="B565" s="31"/>
      <c r="C565" s="31"/>
      <c r="D565" s="31"/>
    </row>
    <row r="566" spans="1:4" ht="12.75" customHeight="1" x14ac:dyDescent="0.2">
      <c r="A566" s="31"/>
      <c r="B566" s="31"/>
      <c r="C566" s="31"/>
      <c r="D566" s="31"/>
    </row>
    <row r="567" spans="1:4" ht="12.75" customHeight="1" x14ac:dyDescent="0.2">
      <c r="A567" s="31"/>
      <c r="B567" s="31"/>
      <c r="C567" s="31"/>
      <c r="D567" s="31"/>
    </row>
    <row r="568" spans="1:4" ht="12.75" customHeight="1" x14ac:dyDescent="0.2">
      <c r="A568" s="31"/>
      <c r="B568" s="31"/>
      <c r="C568" s="31"/>
      <c r="D568" s="31"/>
    </row>
    <row r="569" spans="1:4" ht="12.75" customHeight="1" x14ac:dyDescent="0.2">
      <c r="A569" s="31"/>
      <c r="B569" s="31"/>
      <c r="C569" s="31"/>
      <c r="D569" s="31"/>
    </row>
    <row r="570" spans="1:4" ht="12.75" customHeight="1" x14ac:dyDescent="0.2">
      <c r="A570" s="31"/>
      <c r="B570" s="31"/>
      <c r="C570" s="31"/>
      <c r="D570" s="31"/>
    </row>
    <row r="571" spans="1:4" ht="12.75" customHeight="1" x14ac:dyDescent="0.2">
      <c r="A571" s="31"/>
      <c r="B571" s="31"/>
      <c r="C571" s="31"/>
      <c r="D571" s="31"/>
    </row>
    <row r="572" spans="1:4" ht="12.75" customHeight="1" x14ac:dyDescent="0.2">
      <c r="A572" s="31"/>
      <c r="B572" s="31"/>
      <c r="C572" s="31"/>
      <c r="D572" s="31"/>
    </row>
    <row r="573" spans="1:4" ht="12.75" customHeight="1" x14ac:dyDescent="0.2">
      <c r="A573" s="31"/>
      <c r="B573" s="31"/>
      <c r="C573" s="31"/>
      <c r="D573" s="31"/>
    </row>
    <row r="574" spans="1:4" ht="12.75" customHeight="1" x14ac:dyDescent="0.2">
      <c r="A574" s="31"/>
      <c r="B574" s="31"/>
      <c r="C574" s="31"/>
      <c r="D574" s="31"/>
    </row>
    <row r="575" spans="1:4" ht="12.75" customHeight="1" x14ac:dyDescent="0.2">
      <c r="A575" s="31"/>
      <c r="B575" s="31"/>
      <c r="C575" s="31"/>
      <c r="D575" s="31"/>
    </row>
    <row r="576" spans="1:4" ht="12.75" customHeight="1" x14ac:dyDescent="0.2">
      <c r="A576" s="31"/>
      <c r="B576" s="31"/>
      <c r="C576" s="31"/>
      <c r="D576" s="31"/>
    </row>
    <row r="577" spans="1:4" ht="12.75" customHeight="1" x14ac:dyDescent="0.2">
      <c r="A577" s="31"/>
      <c r="B577" s="31"/>
      <c r="C577" s="31"/>
      <c r="D577" s="31"/>
    </row>
    <row r="578" spans="1:4" ht="12.75" customHeight="1" x14ac:dyDescent="0.2">
      <c r="A578" s="31"/>
      <c r="B578" s="31"/>
      <c r="C578" s="31"/>
      <c r="D578" s="31"/>
    </row>
    <row r="579" spans="1:4" ht="12.75" customHeight="1" x14ac:dyDescent="0.2">
      <c r="A579" s="31"/>
      <c r="B579" s="31"/>
      <c r="C579" s="31"/>
      <c r="D579" s="31"/>
    </row>
    <row r="580" spans="1:4" ht="12.75" customHeight="1" x14ac:dyDescent="0.2">
      <c r="A580" s="31"/>
      <c r="B580" s="31"/>
      <c r="C580" s="31"/>
      <c r="D580" s="31"/>
    </row>
    <row r="581" spans="1:4" ht="12.75" customHeight="1" x14ac:dyDescent="0.2">
      <c r="A581" s="31"/>
      <c r="B581" s="31"/>
      <c r="C581" s="31"/>
      <c r="D581" s="31"/>
    </row>
    <row r="582" spans="1:4" ht="12.75" customHeight="1" x14ac:dyDescent="0.2">
      <c r="A582" s="31"/>
      <c r="B582" s="31"/>
      <c r="C582" s="31"/>
      <c r="D582" s="31"/>
    </row>
    <row r="583" spans="1:4" ht="12.75" customHeight="1" x14ac:dyDescent="0.2">
      <c r="A583" s="31"/>
      <c r="B583" s="31"/>
      <c r="C583" s="31"/>
      <c r="D583" s="31"/>
    </row>
    <row r="584" spans="1:4" ht="12.75" customHeight="1" x14ac:dyDescent="0.2">
      <c r="A584" s="31"/>
      <c r="B584" s="31"/>
      <c r="C584" s="31"/>
      <c r="D584" s="31"/>
    </row>
    <row r="585" spans="1:4" ht="12.75" customHeight="1" x14ac:dyDescent="0.2">
      <c r="A585" s="31"/>
      <c r="B585" s="31"/>
      <c r="C585" s="31"/>
      <c r="D585" s="31"/>
    </row>
    <row r="586" spans="1:4" ht="12.75" customHeight="1" x14ac:dyDescent="0.2">
      <c r="A586" s="31"/>
      <c r="B586" s="31"/>
      <c r="C586" s="31"/>
      <c r="D586" s="31"/>
    </row>
    <row r="587" spans="1:4" ht="12.75" customHeight="1" x14ac:dyDescent="0.2">
      <c r="A587" s="31"/>
      <c r="B587" s="31"/>
      <c r="C587" s="31"/>
      <c r="D587" s="31"/>
    </row>
    <row r="588" spans="1:4" ht="12.75" customHeight="1" x14ac:dyDescent="0.2">
      <c r="A588" s="31"/>
      <c r="B588" s="31"/>
      <c r="C588" s="31"/>
      <c r="D588" s="31"/>
    </row>
    <row r="589" spans="1:4" ht="12.75" customHeight="1" x14ac:dyDescent="0.2">
      <c r="A589" s="31"/>
      <c r="B589" s="31"/>
      <c r="C589" s="31"/>
      <c r="D589" s="31"/>
    </row>
    <row r="590" spans="1:4" ht="12.75" customHeight="1" x14ac:dyDescent="0.2">
      <c r="A590" s="31"/>
      <c r="B590" s="31"/>
      <c r="C590" s="31"/>
      <c r="D590" s="31"/>
    </row>
    <row r="591" spans="1:4" ht="12.75" customHeight="1" x14ac:dyDescent="0.2">
      <c r="A591" s="31"/>
      <c r="B591" s="31"/>
      <c r="C591" s="31"/>
      <c r="D591" s="31"/>
    </row>
    <row r="592" spans="1:4" ht="12.75" customHeight="1" x14ac:dyDescent="0.2">
      <c r="A592" s="31"/>
      <c r="B592" s="31"/>
      <c r="C592" s="31"/>
      <c r="D592" s="31"/>
    </row>
    <row r="593" spans="1:4" ht="12.75" customHeight="1" x14ac:dyDescent="0.2">
      <c r="A593" s="31"/>
      <c r="B593" s="31"/>
      <c r="C593" s="31"/>
      <c r="D593" s="31"/>
    </row>
    <row r="594" spans="1:4" ht="12.75" customHeight="1" x14ac:dyDescent="0.2">
      <c r="A594" s="31"/>
      <c r="B594" s="31"/>
      <c r="C594" s="31"/>
      <c r="D594" s="31"/>
    </row>
    <row r="595" spans="1:4" ht="12.75" customHeight="1" x14ac:dyDescent="0.2">
      <c r="A595" s="31"/>
      <c r="B595" s="31"/>
      <c r="C595" s="31"/>
      <c r="D595" s="31"/>
    </row>
    <row r="596" spans="1:4" ht="12.75" customHeight="1" x14ac:dyDescent="0.2">
      <c r="A596" s="31"/>
      <c r="B596" s="31"/>
      <c r="C596" s="31"/>
      <c r="D596" s="31"/>
    </row>
    <row r="597" spans="1:4" ht="12.75" customHeight="1" x14ac:dyDescent="0.2">
      <c r="A597" s="31"/>
      <c r="B597" s="31"/>
      <c r="C597" s="31"/>
      <c r="D597" s="31"/>
    </row>
    <row r="598" spans="1:4" ht="12.75" customHeight="1" x14ac:dyDescent="0.2">
      <c r="A598" s="31"/>
      <c r="B598" s="31"/>
      <c r="C598" s="31"/>
      <c r="D598" s="31"/>
    </row>
    <row r="599" spans="1:4" ht="12.75" customHeight="1" x14ac:dyDescent="0.2">
      <c r="A599" s="31"/>
      <c r="B599" s="31"/>
      <c r="C599" s="31"/>
      <c r="D599" s="31"/>
    </row>
    <row r="600" spans="1:4" ht="12.75" customHeight="1" x14ac:dyDescent="0.2">
      <c r="A600" s="31"/>
      <c r="B600" s="31"/>
      <c r="C600" s="31"/>
      <c r="D600" s="31"/>
    </row>
    <row r="601" spans="1:4" ht="12.75" customHeight="1" x14ac:dyDescent="0.2">
      <c r="A601" s="31"/>
      <c r="B601" s="31"/>
      <c r="C601" s="31"/>
      <c r="D601" s="31"/>
    </row>
    <row r="602" spans="1:4" ht="12.75" customHeight="1" x14ac:dyDescent="0.2">
      <c r="A602" s="31"/>
      <c r="B602" s="31"/>
      <c r="C602" s="31"/>
      <c r="D602" s="31"/>
    </row>
    <row r="603" spans="1:4" ht="12.75" customHeight="1" x14ac:dyDescent="0.2">
      <c r="A603" s="31"/>
      <c r="B603" s="31"/>
      <c r="C603" s="31"/>
      <c r="D603" s="31"/>
    </row>
    <row r="604" spans="1:4" ht="12.75" customHeight="1" x14ac:dyDescent="0.2">
      <c r="A604" s="31"/>
      <c r="B604" s="31"/>
      <c r="C604" s="31"/>
      <c r="D604" s="31"/>
    </row>
    <row r="605" spans="1:4" ht="12.75" customHeight="1" x14ac:dyDescent="0.2">
      <c r="A605" s="31"/>
      <c r="B605" s="31"/>
      <c r="C605" s="31"/>
      <c r="D605" s="31"/>
    </row>
    <row r="606" spans="1:4" ht="12.75" customHeight="1" x14ac:dyDescent="0.2">
      <c r="A606" s="31"/>
      <c r="B606" s="31"/>
      <c r="C606" s="31"/>
      <c r="D606" s="31"/>
    </row>
    <row r="607" spans="1:4" ht="12.75" customHeight="1" x14ac:dyDescent="0.2">
      <c r="A607" s="31"/>
      <c r="B607" s="31"/>
      <c r="C607" s="31"/>
      <c r="D607" s="31"/>
    </row>
    <row r="608" spans="1:4" ht="12.75" customHeight="1" x14ac:dyDescent="0.2">
      <c r="A608" s="31"/>
      <c r="B608" s="31"/>
      <c r="C608" s="31"/>
      <c r="D608" s="31"/>
    </row>
    <row r="609" spans="1:4" ht="12.75" customHeight="1" x14ac:dyDescent="0.2">
      <c r="A609" s="31"/>
      <c r="B609" s="31"/>
      <c r="C609" s="31"/>
      <c r="D609" s="31"/>
    </row>
    <row r="610" spans="1:4" ht="12.75" customHeight="1" x14ac:dyDescent="0.2">
      <c r="A610" s="31"/>
      <c r="B610" s="31"/>
      <c r="C610" s="31"/>
      <c r="D610" s="31"/>
    </row>
    <row r="611" spans="1:4" ht="12.75" customHeight="1" x14ac:dyDescent="0.2">
      <c r="A611" s="31"/>
      <c r="B611" s="31"/>
      <c r="C611" s="31"/>
      <c r="D611" s="31"/>
    </row>
    <row r="612" spans="1:4" ht="12.75" customHeight="1" x14ac:dyDescent="0.2">
      <c r="A612" s="31"/>
      <c r="B612" s="31"/>
      <c r="C612" s="31"/>
      <c r="D612" s="31"/>
    </row>
    <row r="613" spans="1:4" ht="12.75" customHeight="1" x14ac:dyDescent="0.2">
      <c r="A613" s="31"/>
      <c r="B613" s="31"/>
      <c r="C613" s="31"/>
      <c r="D613" s="31"/>
    </row>
    <row r="614" spans="1:4" ht="12.75" customHeight="1" x14ac:dyDescent="0.2">
      <c r="A614" s="31"/>
      <c r="B614" s="31"/>
      <c r="C614" s="31"/>
      <c r="D614" s="31"/>
    </row>
    <row r="615" spans="1:4" ht="12.75" customHeight="1" x14ac:dyDescent="0.2">
      <c r="A615" s="31"/>
      <c r="B615" s="31"/>
      <c r="C615" s="31"/>
      <c r="D615" s="31"/>
    </row>
    <row r="616" spans="1:4" ht="12.75" customHeight="1" x14ac:dyDescent="0.2">
      <c r="A616" s="31"/>
      <c r="B616" s="31"/>
      <c r="C616" s="31"/>
      <c r="D616" s="31"/>
    </row>
    <row r="617" spans="1:4" ht="12.75" customHeight="1" x14ac:dyDescent="0.2">
      <c r="A617" s="31"/>
      <c r="B617" s="31"/>
      <c r="C617" s="31"/>
      <c r="D617" s="31"/>
    </row>
    <row r="618" spans="1:4" ht="12.75" customHeight="1" x14ac:dyDescent="0.2">
      <c r="A618" s="31"/>
      <c r="B618" s="31"/>
      <c r="C618" s="31"/>
      <c r="D618" s="31"/>
    </row>
    <row r="619" spans="1:4" ht="12.75" customHeight="1" x14ac:dyDescent="0.2">
      <c r="A619" s="31"/>
      <c r="B619" s="31"/>
      <c r="C619" s="31"/>
      <c r="D619" s="31"/>
    </row>
    <row r="620" spans="1:4" ht="12.75" customHeight="1" x14ac:dyDescent="0.2">
      <c r="A620" s="31"/>
      <c r="B620" s="31"/>
      <c r="C620" s="31"/>
      <c r="D620" s="31"/>
    </row>
    <row r="621" spans="1:4" ht="12.75" customHeight="1" x14ac:dyDescent="0.2">
      <c r="A621" s="31"/>
      <c r="B621" s="31"/>
      <c r="C621" s="31"/>
      <c r="D621" s="31"/>
    </row>
    <row r="622" spans="1:4" ht="12.75" customHeight="1" x14ac:dyDescent="0.2">
      <c r="A622" s="31"/>
      <c r="B622" s="31"/>
      <c r="C622" s="31"/>
      <c r="D622" s="31"/>
    </row>
    <row r="623" spans="1:4" ht="12.75" customHeight="1" x14ac:dyDescent="0.2">
      <c r="A623" s="31"/>
      <c r="B623" s="31"/>
      <c r="C623" s="31"/>
      <c r="D623" s="31"/>
    </row>
    <row r="624" spans="1:4" ht="12.75" customHeight="1" x14ac:dyDescent="0.2">
      <c r="A624" s="31"/>
      <c r="B624" s="31"/>
      <c r="C624" s="31"/>
      <c r="D624" s="31"/>
    </row>
    <row r="625" spans="1:4" ht="12.75" customHeight="1" x14ac:dyDescent="0.2">
      <c r="A625" s="31"/>
      <c r="B625" s="31"/>
      <c r="C625" s="31"/>
      <c r="D625" s="31"/>
    </row>
    <row r="626" spans="1:4" ht="12.75" customHeight="1" x14ac:dyDescent="0.2">
      <c r="A626" s="31"/>
      <c r="B626" s="31"/>
      <c r="C626" s="31"/>
      <c r="D626" s="31"/>
    </row>
    <row r="627" spans="1:4" ht="12.75" customHeight="1" x14ac:dyDescent="0.2">
      <c r="A627" s="31"/>
      <c r="B627" s="31"/>
      <c r="C627" s="31"/>
      <c r="D627" s="31"/>
    </row>
    <row r="628" spans="1:4" ht="12.75" customHeight="1" x14ac:dyDescent="0.2">
      <c r="A628" s="31"/>
      <c r="B628" s="31"/>
      <c r="C628" s="31"/>
      <c r="D628" s="31"/>
    </row>
    <row r="629" spans="1:4" ht="12.75" customHeight="1" x14ac:dyDescent="0.2">
      <c r="A629" s="31"/>
      <c r="B629" s="31"/>
      <c r="C629" s="31"/>
      <c r="D629" s="31"/>
    </row>
    <row r="630" spans="1:4" ht="12.75" customHeight="1" x14ac:dyDescent="0.2">
      <c r="A630" s="31"/>
      <c r="B630" s="31"/>
      <c r="C630" s="31"/>
      <c r="D630" s="31"/>
    </row>
    <row r="631" spans="1:4" ht="12.75" customHeight="1" x14ac:dyDescent="0.2">
      <c r="A631" s="31"/>
      <c r="B631" s="31"/>
      <c r="C631" s="31"/>
      <c r="D631" s="31"/>
    </row>
    <row r="632" spans="1:4" ht="12.75" customHeight="1" x14ac:dyDescent="0.2">
      <c r="A632" s="31"/>
      <c r="B632" s="31"/>
      <c r="C632" s="31"/>
      <c r="D632" s="31"/>
    </row>
    <row r="633" spans="1:4" ht="12.75" customHeight="1" x14ac:dyDescent="0.2">
      <c r="A633" s="31"/>
      <c r="B633" s="31"/>
      <c r="C633" s="31"/>
      <c r="D633" s="31"/>
    </row>
    <row r="634" spans="1:4" ht="12.75" customHeight="1" x14ac:dyDescent="0.2">
      <c r="A634" s="31"/>
      <c r="B634" s="31"/>
      <c r="C634" s="31"/>
      <c r="D634" s="31"/>
    </row>
    <row r="635" spans="1:4" ht="12.75" customHeight="1" x14ac:dyDescent="0.2">
      <c r="A635" s="31"/>
      <c r="B635" s="31"/>
      <c r="C635" s="31"/>
      <c r="D635" s="31"/>
    </row>
    <row r="636" spans="1:4" ht="12.75" customHeight="1" x14ac:dyDescent="0.2">
      <c r="A636" s="31"/>
      <c r="B636" s="31"/>
      <c r="C636" s="31"/>
      <c r="D636" s="31"/>
    </row>
    <row r="637" spans="1:4" ht="12.75" customHeight="1" x14ac:dyDescent="0.2">
      <c r="A637" s="31"/>
      <c r="B637" s="31"/>
      <c r="C637" s="31"/>
      <c r="D637" s="31"/>
    </row>
    <row r="638" spans="1:4" ht="12.75" customHeight="1" x14ac:dyDescent="0.2">
      <c r="A638" s="31"/>
      <c r="B638" s="31"/>
      <c r="C638" s="31"/>
      <c r="D638" s="31"/>
    </row>
    <row r="639" spans="1:4" ht="12.75" customHeight="1" x14ac:dyDescent="0.2">
      <c r="A639" s="31"/>
      <c r="B639" s="31"/>
      <c r="C639" s="31"/>
      <c r="D639" s="31"/>
    </row>
    <row r="640" spans="1:4" ht="12.75" customHeight="1" x14ac:dyDescent="0.2">
      <c r="A640" s="31"/>
      <c r="B640" s="31"/>
      <c r="C640" s="31"/>
      <c r="D640" s="31"/>
    </row>
    <row r="641" spans="1:4" ht="12.75" customHeight="1" x14ac:dyDescent="0.2">
      <c r="A641" s="31"/>
      <c r="B641" s="31"/>
      <c r="C641" s="31"/>
      <c r="D641" s="31"/>
    </row>
    <row r="642" spans="1:4" ht="12.75" customHeight="1" x14ac:dyDescent="0.2">
      <c r="A642" s="31"/>
      <c r="B642" s="31"/>
      <c r="C642" s="31"/>
      <c r="D642" s="31"/>
    </row>
    <row r="643" spans="1:4" ht="12.75" customHeight="1" x14ac:dyDescent="0.2">
      <c r="A643" s="31"/>
      <c r="B643" s="31"/>
      <c r="C643" s="31"/>
      <c r="D643" s="31"/>
    </row>
    <row r="644" spans="1:4" ht="12.75" customHeight="1" x14ac:dyDescent="0.2">
      <c r="A644" s="31"/>
      <c r="B644" s="31"/>
      <c r="C644" s="31"/>
      <c r="D644" s="31"/>
    </row>
    <row r="645" spans="1:4" ht="12.75" customHeight="1" x14ac:dyDescent="0.2">
      <c r="A645" s="31"/>
      <c r="B645" s="31"/>
      <c r="C645" s="31"/>
      <c r="D645" s="31"/>
    </row>
    <row r="646" spans="1:4" ht="12.75" customHeight="1" x14ac:dyDescent="0.2">
      <c r="A646" s="31"/>
      <c r="B646" s="31"/>
      <c r="C646" s="31"/>
      <c r="D646" s="31"/>
    </row>
    <row r="647" spans="1:4" ht="12.75" customHeight="1" x14ac:dyDescent="0.2">
      <c r="A647" s="31"/>
      <c r="B647" s="31"/>
      <c r="C647" s="31"/>
      <c r="D647" s="31"/>
    </row>
    <row r="648" spans="1:4" ht="12.75" customHeight="1" x14ac:dyDescent="0.2">
      <c r="A648" s="31"/>
      <c r="B648" s="31"/>
      <c r="C648" s="31"/>
      <c r="D648" s="31"/>
    </row>
    <row r="649" spans="1:4" ht="12.75" customHeight="1" x14ac:dyDescent="0.2">
      <c r="A649" s="31"/>
      <c r="B649" s="31"/>
      <c r="C649" s="31"/>
      <c r="D649" s="31"/>
    </row>
    <row r="650" spans="1:4" ht="12.75" customHeight="1" x14ac:dyDescent="0.2">
      <c r="A650" s="31"/>
      <c r="B650" s="31"/>
      <c r="C650" s="31"/>
      <c r="D650" s="31"/>
    </row>
    <row r="651" spans="1:4" ht="12.75" customHeight="1" x14ac:dyDescent="0.2">
      <c r="A651" s="31"/>
      <c r="B651" s="31"/>
      <c r="C651" s="31"/>
      <c r="D651" s="31"/>
    </row>
    <row r="652" spans="1:4" ht="12.75" customHeight="1" x14ac:dyDescent="0.2">
      <c r="A652" s="31"/>
      <c r="B652" s="31"/>
      <c r="C652" s="31"/>
      <c r="D652" s="31"/>
    </row>
    <row r="653" spans="1:4" ht="12.75" customHeight="1" x14ac:dyDescent="0.2">
      <c r="A653" s="31"/>
      <c r="B653" s="31"/>
      <c r="C653" s="31"/>
      <c r="D653" s="31"/>
    </row>
    <row r="654" spans="1:4" ht="12.75" customHeight="1" x14ac:dyDescent="0.2">
      <c r="A654" s="31"/>
      <c r="B654" s="31"/>
      <c r="C654" s="31"/>
      <c r="D654" s="31"/>
    </row>
    <row r="655" spans="1:4" ht="12.75" customHeight="1" x14ac:dyDescent="0.2">
      <c r="A655" s="31"/>
      <c r="B655" s="31"/>
      <c r="C655" s="31"/>
      <c r="D655" s="31"/>
    </row>
    <row r="656" spans="1:4" ht="12.75" customHeight="1" x14ac:dyDescent="0.2">
      <c r="A656" s="31"/>
      <c r="B656" s="31"/>
      <c r="C656" s="31"/>
      <c r="D656" s="31"/>
    </row>
    <row r="657" spans="1:4" ht="12.75" customHeight="1" x14ac:dyDescent="0.2">
      <c r="A657" s="31"/>
      <c r="B657" s="31"/>
      <c r="C657" s="31"/>
      <c r="D657" s="31"/>
    </row>
    <row r="658" spans="1:4" ht="12.75" customHeight="1" x14ac:dyDescent="0.2">
      <c r="A658" s="31"/>
      <c r="B658" s="31"/>
      <c r="C658" s="31"/>
      <c r="D658" s="31"/>
    </row>
    <row r="659" spans="1:4" ht="12.75" customHeight="1" x14ac:dyDescent="0.2">
      <c r="A659" s="31"/>
      <c r="B659" s="31"/>
      <c r="C659" s="31"/>
      <c r="D659" s="31"/>
    </row>
    <row r="660" spans="1:4" ht="12.75" customHeight="1" x14ac:dyDescent="0.2">
      <c r="A660" s="31"/>
      <c r="B660" s="31"/>
      <c r="C660" s="31"/>
      <c r="D660" s="31"/>
    </row>
    <row r="661" spans="1:4" ht="12.75" customHeight="1" x14ac:dyDescent="0.2">
      <c r="A661" s="31"/>
      <c r="B661" s="31"/>
      <c r="C661" s="31"/>
      <c r="D661" s="31"/>
    </row>
    <row r="662" spans="1:4" ht="12.75" customHeight="1" x14ac:dyDescent="0.2">
      <c r="A662" s="31"/>
      <c r="B662" s="31"/>
      <c r="C662" s="31"/>
      <c r="D662" s="31"/>
    </row>
    <row r="663" spans="1:4" ht="12.75" customHeight="1" x14ac:dyDescent="0.2">
      <c r="A663" s="31"/>
      <c r="B663" s="31"/>
      <c r="C663" s="31"/>
      <c r="D663" s="31"/>
    </row>
    <row r="664" spans="1:4" ht="12.75" customHeight="1" x14ac:dyDescent="0.2">
      <c r="A664" s="31"/>
      <c r="B664" s="31"/>
      <c r="C664" s="31"/>
      <c r="D664" s="31"/>
    </row>
    <row r="665" spans="1:4" ht="12.75" customHeight="1" x14ac:dyDescent="0.2">
      <c r="A665" s="31"/>
      <c r="B665" s="31"/>
      <c r="C665" s="31"/>
      <c r="D665" s="31"/>
    </row>
    <row r="666" spans="1:4" ht="12.75" customHeight="1" x14ac:dyDescent="0.2">
      <c r="A666" s="31"/>
      <c r="B666" s="31"/>
      <c r="C666" s="31"/>
      <c r="D666" s="31"/>
    </row>
    <row r="667" spans="1:4" ht="12.75" customHeight="1" x14ac:dyDescent="0.2">
      <c r="A667" s="31"/>
      <c r="B667" s="31"/>
      <c r="C667" s="31"/>
      <c r="D667" s="31"/>
    </row>
    <row r="668" spans="1:4" ht="12.75" customHeight="1" x14ac:dyDescent="0.2">
      <c r="A668" s="31"/>
      <c r="B668" s="31"/>
      <c r="C668" s="31"/>
      <c r="D668" s="31"/>
    </row>
    <row r="669" spans="1:4" ht="12.75" customHeight="1" x14ac:dyDescent="0.2">
      <c r="A669" s="31"/>
      <c r="B669" s="31"/>
      <c r="C669" s="31"/>
      <c r="D669" s="31"/>
    </row>
    <row r="670" spans="1:4" ht="12.75" customHeight="1" x14ac:dyDescent="0.2">
      <c r="A670" s="31"/>
      <c r="B670" s="31"/>
      <c r="C670" s="31"/>
      <c r="D670" s="31"/>
    </row>
    <row r="671" spans="1:4" ht="12.75" customHeight="1" x14ac:dyDescent="0.2">
      <c r="A671" s="31"/>
      <c r="B671" s="31"/>
      <c r="C671" s="31"/>
      <c r="D671" s="31"/>
    </row>
    <row r="672" spans="1:4" ht="12.75" customHeight="1" x14ac:dyDescent="0.2">
      <c r="A672" s="31"/>
      <c r="B672" s="31"/>
      <c r="C672" s="31"/>
      <c r="D672" s="31"/>
    </row>
    <row r="673" spans="1:4" ht="12.75" customHeight="1" x14ac:dyDescent="0.2">
      <c r="A673" s="31"/>
      <c r="B673" s="31"/>
      <c r="C673" s="31"/>
      <c r="D673" s="31"/>
    </row>
    <row r="674" spans="1:4" ht="12.75" customHeight="1" x14ac:dyDescent="0.2">
      <c r="A674" s="31"/>
      <c r="B674" s="31"/>
      <c r="C674" s="31"/>
      <c r="D674" s="31"/>
    </row>
    <row r="675" spans="1:4" ht="12.75" customHeight="1" x14ac:dyDescent="0.2">
      <c r="A675" s="31"/>
      <c r="B675" s="31"/>
      <c r="C675" s="31"/>
      <c r="D675" s="31"/>
    </row>
    <row r="676" spans="1:4" ht="12.75" customHeight="1" x14ac:dyDescent="0.2">
      <c r="A676" s="31"/>
      <c r="B676" s="31"/>
      <c r="C676" s="31"/>
      <c r="D676" s="31"/>
    </row>
    <row r="677" spans="1:4" ht="12.75" customHeight="1" x14ac:dyDescent="0.2">
      <c r="A677" s="31"/>
      <c r="B677" s="31"/>
      <c r="C677" s="31"/>
      <c r="D677" s="31"/>
    </row>
    <row r="678" spans="1:4" ht="12.75" customHeight="1" x14ac:dyDescent="0.2">
      <c r="A678" s="31"/>
      <c r="B678" s="31"/>
      <c r="C678" s="31"/>
      <c r="D678" s="31"/>
    </row>
    <row r="679" spans="1:4" ht="12.75" customHeight="1" x14ac:dyDescent="0.2">
      <c r="A679" s="31"/>
      <c r="B679" s="31"/>
      <c r="C679" s="31"/>
      <c r="D679" s="31"/>
    </row>
    <row r="680" spans="1:4" ht="12.75" customHeight="1" x14ac:dyDescent="0.2">
      <c r="A680" s="31"/>
      <c r="B680" s="31"/>
      <c r="C680" s="31"/>
      <c r="D680" s="31"/>
    </row>
    <row r="681" spans="1:4" ht="12.75" customHeight="1" x14ac:dyDescent="0.2">
      <c r="A681" s="31"/>
      <c r="B681" s="31"/>
      <c r="C681" s="31"/>
      <c r="D681" s="31"/>
    </row>
    <row r="682" spans="1:4" ht="12.75" customHeight="1" x14ac:dyDescent="0.2">
      <c r="A682" s="31"/>
      <c r="B682" s="31"/>
      <c r="C682" s="31"/>
      <c r="D682" s="31"/>
    </row>
    <row r="683" spans="1:4" ht="12.75" customHeight="1" x14ac:dyDescent="0.2">
      <c r="A683" s="31"/>
      <c r="B683" s="31"/>
      <c r="C683" s="31"/>
      <c r="D683" s="31"/>
    </row>
    <row r="684" spans="1:4" ht="12.75" customHeight="1" x14ac:dyDescent="0.2">
      <c r="A684" s="31"/>
      <c r="B684" s="31"/>
      <c r="C684" s="31"/>
      <c r="D684" s="31"/>
    </row>
    <row r="685" spans="1:4" ht="12.75" customHeight="1" x14ac:dyDescent="0.2">
      <c r="A685" s="31"/>
      <c r="B685" s="31"/>
      <c r="C685" s="31"/>
      <c r="D685" s="31"/>
    </row>
    <row r="686" spans="1:4" ht="12.75" customHeight="1" x14ac:dyDescent="0.2">
      <c r="A686" s="31"/>
      <c r="B686" s="31"/>
      <c r="C686" s="31"/>
      <c r="D686" s="31"/>
    </row>
    <row r="687" spans="1:4" ht="12.75" customHeight="1" x14ac:dyDescent="0.2">
      <c r="A687" s="31"/>
      <c r="B687" s="31"/>
      <c r="C687" s="31"/>
      <c r="D687" s="31"/>
    </row>
    <row r="688" spans="1:4" ht="12.75" customHeight="1" x14ac:dyDescent="0.2">
      <c r="A688" s="31"/>
      <c r="B688" s="31"/>
      <c r="C688" s="31"/>
      <c r="D688" s="31"/>
    </row>
    <row r="689" spans="1:4" ht="12.75" customHeight="1" x14ac:dyDescent="0.2">
      <c r="A689" s="31"/>
      <c r="B689" s="31"/>
      <c r="C689" s="31"/>
      <c r="D689" s="31"/>
    </row>
    <row r="690" spans="1:4" ht="12.75" customHeight="1" x14ac:dyDescent="0.2">
      <c r="A690" s="31"/>
      <c r="B690" s="31"/>
      <c r="C690" s="31"/>
      <c r="D690" s="31"/>
    </row>
    <row r="691" spans="1:4" ht="12.75" customHeight="1" x14ac:dyDescent="0.2">
      <c r="A691" s="31"/>
      <c r="B691" s="31"/>
      <c r="C691" s="31"/>
      <c r="D691" s="31"/>
    </row>
    <row r="692" spans="1:4" ht="12.75" customHeight="1" x14ac:dyDescent="0.2">
      <c r="A692" s="31"/>
      <c r="B692" s="31"/>
      <c r="C692" s="31"/>
      <c r="D692" s="31"/>
    </row>
    <row r="693" spans="1:4" ht="12.75" customHeight="1" x14ac:dyDescent="0.2">
      <c r="A693" s="31"/>
      <c r="B693" s="31"/>
      <c r="C693" s="31"/>
      <c r="D693" s="31"/>
    </row>
    <row r="694" spans="1:4" ht="12.75" customHeight="1" x14ac:dyDescent="0.2">
      <c r="A694" s="31"/>
      <c r="B694" s="31"/>
      <c r="C694" s="31"/>
      <c r="D694" s="31"/>
    </row>
    <row r="695" spans="1:4" ht="12.75" customHeight="1" x14ac:dyDescent="0.2">
      <c r="A695" s="31"/>
      <c r="B695" s="31"/>
      <c r="C695" s="31"/>
      <c r="D695" s="31"/>
    </row>
    <row r="696" spans="1:4" ht="12.75" customHeight="1" x14ac:dyDescent="0.2">
      <c r="A696" s="31"/>
      <c r="B696" s="31"/>
      <c r="C696" s="31"/>
      <c r="D696" s="31"/>
    </row>
    <row r="697" spans="1:4" ht="12.75" customHeight="1" x14ac:dyDescent="0.2">
      <c r="A697" s="31"/>
      <c r="B697" s="31"/>
      <c r="C697" s="31"/>
      <c r="D697" s="31"/>
    </row>
    <row r="698" spans="1:4" ht="12.75" customHeight="1" x14ac:dyDescent="0.2">
      <c r="A698" s="31"/>
      <c r="B698" s="31"/>
      <c r="C698" s="31"/>
      <c r="D698" s="31"/>
    </row>
    <row r="699" spans="1:4" ht="12.75" customHeight="1" x14ac:dyDescent="0.2">
      <c r="A699" s="31"/>
      <c r="B699" s="31"/>
      <c r="C699" s="31"/>
      <c r="D699" s="31"/>
    </row>
    <row r="700" spans="1:4" ht="12.75" customHeight="1" x14ac:dyDescent="0.2">
      <c r="A700" s="31"/>
      <c r="B700" s="31"/>
      <c r="C700" s="31"/>
      <c r="D700" s="31"/>
    </row>
    <row r="701" spans="1:4" ht="12.75" customHeight="1" x14ac:dyDescent="0.2">
      <c r="A701" s="31"/>
      <c r="B701" s="31"/>
      <c r="C701" s="31"/>
      <c r="D701" s="31"/>
    </row>
    <row r="702" spans="1:4" ht="12.75" customHeight="1" x14ac:dyDescent="0.2">
      <c r="A702" s="31"/>
      <c r="B702" s="31"/>
      <c r="C702" s="31"/>
      <c r="D702" s="31"/>
    </row>
    <row r="703" spans="1:4" ht="12.75" customHeight="1" x14ac:dyDescent="0.2">
      <c r="A703" s="31"/>
      <c r="B703" s="31"/>
      <c r="C703" s="31"/>
      <c r="D703" s="31"/>
    </row>
    <row r="704" spans="1:4" ht="12.75" customHeight="1" x14ac:dyDescent="0.2">
      <c r="A704" s="31"/>
      <c r="B704" s="31"/>
      <c r="C704" s="31"/>
      <c r="D704" s="31"/>
    </row>
    <row r="705" spans="1:4" ht="12.75" customHeight="1" x14ac:dyDescent="0.2">
      <c r="A705" s="31"/>
      <c r="B705" s="31"/>
      <c r="C705" s="31"/>
      <c r="D705" s="31"/>
    </row>
    <row r="706" spans="1:4" ht="12.75" customHeight="1" x14ac:dyDescent="0.2">
      <c r="A706" s="31"/>
      <c r="B706" s="31"/>
      <c r="C706" s="31"/>
      <c r="D706" s="31"/>
    </row>
    <row r="707" spans="1:4" ht="12.75" customHeight="1" x14ac:dyDescent="0.2">
      <c r="A707" s="31"/>
      <c r="B707" s="31"/>
      <c r="C707" s="31"/>
      <c r="D707" s="31"/>
    </row>
    <row r="708" spans="1:4" ht="12.75" customHeight="1" x14ac:dyDescent="0.2">
      <c r="A708" s="31"/>
      <c r="B708" s="31"/>
      <c r="C708" s="31"/>
      <c r="D708" s="31"/>
    </row>
    <row r="709" spans="1:4" ht="12.75" customHeight="1" x14ac:dyDescent="0.2">
      <c r="A709" s="31"/>
      <c r="B709" s="31"/>
      <c r="C709" s="31"/>
      <c r="D709" s="31"/>
    </row>
    <row r="710" spans="1:4" ht="12.75" customHeight="1" x14ac:dyDescent="0.2">
      <c r="A710" s="31"/>
      <c r="B710" s="31"/>
      <c r="C710" s="31"/>
      <c r="D710" s="31"/>
    </row>
    <row r="711" spans="1:4" ht="12.75" customHeight="1" x14ac:dyDescent="0.2">
      <c r="A711" s="31"/>
      <c r="B711" s="31"/>
      <c r="C711" s="31"/>
      <c r="D711" s="31"/>
    </row>
    <row r="712" spans="1:4" ht="12.75" customHeight="1" x14ac:dyDescent="0.2">
      <c r="A712" s="31"/>
      <c r="B712" s="31"/>
      <c r="C712" s="31"/>
      <c r="D712" s="31"/>
    </row>
    <row r="713" spans="1:4" ht="12.75" customHeight="1" x14ac:dyDescent="0.2">
      <c r="A713" s="31"/>
      <c r="B713" s="31"/>
      <c r="C713" s="31"/>
      <c r="D713" s="31"/>
    </row>
    <row r="714" spans="1:4" ht="12.75" customHeight="1" x14ac:dyDescent="0.2">
      <c r="A714" s="31"/>
      <c r="B714" s="31"/>
      <c r="C714" s="31"/>
      <c r="D714" s="31"/>
    </row>
    <row r="715" spans="1:4" ht="12.75" customHeight="1" x14ac:dyDescent="0.2">
      <c r="A715" s="31"/>
      <c r="B715" s="31"/>
      <c r="C715" s="31"/>
      <c r="D715" s="31"/>
    </row>
    <row r="716" spans="1:4" ht="12.75" customHeight="1" x14ac:dyDescent="0.2">
      <c r="A716" s="31"/>
      <c r="B716" s="31"/>
      <c r="C716" s="31"/>
      <c r="D716" s="31"/>
    </row>
    <row r="717" spans="1:4" ht="12.75" customHeight="1" x14ac:dyDescent="0.2">
      <c r="A717" s="31"/>
      <c r="B717" s="31"/>
      <c r="C717" s="31"/>
      <c r="D717" s="31"/>
    </row>
    <row r="718" spans="1:4" ht="12.75" customHeight="1" x14ac:dyDescent="0.2">
      <c r="A718" s="31"/>
      <c r="B718" s="31"/>
      <c r="C718" s="31"/>
      <c r="D718" s="31"/>
    </row>
    <row r="719" spans="1:4" ht="12.75" customHeight="1" x14ac:dyDescent="0.2">
      <c r="A719" s="31"/>
      <c r="B719" s="31"/>
      <c r="C719" s="31"/>
      <c r="D719" s="31"/>
    </row>
    <row r="720" spans="1:4" ht="12.75" customHeight="1" x14ac:dyDescent="0.2">
      <c r="A720" s="31"/>
      <c r="B720" s="31"/>
      <c r="C720" s="31"/>
      <c r="D720" s="31"/>
    </row>
    <row r="721" spans="1:4" ht="12.75" customHeight="1" x14ac:dyDescent="0.2">
      <c r="A721" s="31"/>
      <c r="B721" s="31"/>
      <c r="C721" s="31"/>
      <c r="D721" s="31"/>
    </row>
    <row r="722" spans="1:4" ht="12.75" customHeight="1" x14ac:dyDescent="0.2">
      <c r="A722" s="31"/>
      <c r="B722" s="31"/>
      <c r="C722" s="31"/>
      <c r="D722" s="31"/>
    </row>
    <row r="723" spans="1:4" ht="12.75" customHeight="1" x14ac:dyDescent="0.2">
      <c r="A723" s="31"/>
      <c r="B723" s="31"/>
      <c r="C723" s="31"/>
      <c r="D723" s="31"/>
    </row>
    <row r="724" spans="1:4" ht="12.75" customHeight="1" x14ac:dyDescent="0.2">
      <c r="A724" s="31"/>
      <c r="B724" s="31"/>
      <c r="C724" s="31"/>
      <c r="D724" s="31"/>
    </row>
    <row r="725" spans="1:4" ht="12.75" customHeight="1" x14ac:dyDescent="0.2">
      <c r="A725" s="31"/>
      <c r="B725" s="31"/>
      <c r="C725" s="31"/>
      <c r="D725" s="31"/>
    </row>
    <row r="726" spans="1:4" ht="12.75" customHeight="1" x14ac:dyDescent="0.2">
      <c r="A726" s="31"/>
      <c r="B726" s="31"/>
      <c r="C726" s="31"/>
      <c r="D726" s="31"/>
    </row>
    <row r="727" spans="1:4" ht="12.75" customHeight="1" x14ac:dyDescent="0.2">
      <c r="A727" s="31"/>
      <c r="B727" s="31"/>
      <c r="C727" s="31"/>
      <c r="D727" s="31"/>
    </row>
    <row r="728" spans="1:4" ht="12.75" customHeight="1" x14ac:dyDescent="0.2">
      <c r="A728" s="31"/>
      <c r="B728" s="31"/>
      <c r="C728" s="31"/>
      <c r="D728" s="31"/>
    </row>
    <row r="729" spans="1:4" ht="12.75" customHeight="1" x14ac:dyDescent="0.2">
      <c r="A729" s="31"/>
      <c r="B729" s="31"/>
      <c r="C729" s="31"/>
      <c r="D729" s="31"/>
    </row>
    <row r="730" spans="1:4" ht="12.75" customHeight="1" x14ac:dyDescent="0.2">
      <c r="A730" s="31"/>
      <c r="B730" s="31"/>
      <c r="C730" s="31"/>
      <c r="D730" s="31"/>
    </row>
    <row r="731" spans="1:4" ht="12.75" customHeight="1" x14ac:dyDescent="0.2">
      <c r="A731" s="31"/>
      <c r="B731" s="31"/>
      <c r="C731" s="31"/>
      <c r="D731" s="31"/>
    </row>
    <row r="732" spans="1:4" ht="12.75" customHeight="1" x14ac:dyDescent="0.2">
      <c r="A732" s="31"/>
      <c r="B732" s="31"/>
      <c r="C732" s="31"/>
      <c r="D732" s="31"/>
    </row>
    <row r="733" spans="1:4" ht="12.75" customHeight="1" x14ac:dyDescent="0.2">
      <c r="A733" s="31"/>
      <c r="B733" s="31"/>
      <c r="C733" s="31"/>
      <c r="D733" s="31"/>
    </row>
    <row r="734" spans="1:4" ht="12.75" customHeight="1" x14ac:dyDescent="0.2">
      <c r="A734" s="31"/>
      <c r="B734" s="31"/>
      <c r="C734" s="31"/>
      <c r="D734" s="31"/>
    </row>
    <row r="735" spans="1:4" ht="12.75" customHeight="1" x14ac:dyDescent="0.2">
      <c r="A735" s="31"/>
      <c r="B735" s="31"/>
      <c r="C735" s="31"/>
      <c r="D735" s="31"/>
    </row>
    <row r="736" spans="1:4" ht="12.75" customHeight="1" x14ac:dyDescent="0.2">
      <c r="A736" s="31"/>
      <c r="B736" s="31"/>
      <c r="C736" s="31"/>
      <c r="D736" s="31"/>
    </row>
    <row r="737" spans="1:4" ht="12.75" customHeight="1" x14ac:dyDescent="0.2">
      <c r="A737" s="31"/>
      <c r="B737" s="31"/>
      <c r="C737" s="31"/>
      <c r="D737" s="31"/>
    </row>
    <row r="738" spans="1:4" ht="12.75" customHeight="1" x14ac:dyDescent="0.2">
      <c r="A738" s="31"/>
      <c r="B738" s="31"/>
      <c r="C738" s="31"/>
      <c r="D738" s="31"/>
    </row>
    <row r="739" spans="1:4" ht="12.75" customHeight="1" x14ac:dyDescent="0.2">
      <c r="A739" s="31"/>
      <c r="B739" s="31"/>
      <c r="C739" s="31"/>
      <c r="D739" s="31"/>
    </row>
    <row r="740" spans="1:4" ht="12.75" customHeight="1" x14ac:dyDescent="0.2">
      <c r="A740" s="31"/>
      <c r="B740" s="31"/>
      <c r="C740" s="31"/>
      <c r="D740" s="31"/>
    </row>
    <row r="741" spans="1:4" ht="12.75" customHeight="1" x14ac:dyDescent="0.2">
      <c r="A741" s="31"/>
      <c r="B741" s="31"/>
      <c r="C741" s="31"/>
      <c r="D741" s="31"/>
    </row>
    <row r="742" spans="1:4" ht="12.75" customHeight="1" x14ac:dyDescent="0.2">
      <c r="A742" s="31"/>
      <c r="B742" s="31"/>
      <c r="C742" s="31"/>
      <c r="D742" s="31"/>
    </row>
    <row r="743" spans="1:4" ht="12.75" customHeight="1" x14ac:dyDescent="0.2">
      <c r="A743" s="31"/>
      <c r="B743" s="31"/>
      <c r="C743" s="31"/>
      <c r="D743" s="31"/>
    </row>
    <row r="744" spans="1:4" ht="12.75" customHeight="1" x14ac:dyDescent="0.2">
      <c r="A744" s="31"/>
      <c r="B744" s="31"/>
      <c r="C744" s="31"/>
      <c r="D744" s="31"/>
    </row>
    <row r="745" spans="1:4" ht="12.75" customHeight="1" x14ac:dyDescent="0.2">
      <c r="A745" s="31"/>
      <c r="B745" s="31"/>
      <c r="C745" s="31"/>
      <c r="D745" s="31"/>
    </row>
    <row r="746" spans="1:4" ht="12.75" customHeight="1" x14ac:dyDescent="0.2">
      <c r="A746" s="31"/>
      <c r="B746" s="31"/>
      <c r="C746" s="31"/>
      <c r="D746" s="31"/>
    </row>
    <row r="747" spans="1:4" ht="12.75" customHeight="1" x14ac:dyDescent="0.2">
      <c r="A747" s="31"/>
      <c r="B747" s="31"/>
      <c r="C747" s="31"/>
      <c r="D747" s="31"/>
    </row>
    <row r="748" spans="1:4" ht="12.75" customHeight="1" x14ac:dyDescent="0.2">
      <c r="A748" s="31"/>
      <c r="B748" s="31"/>
      <c r="C748" s="31"/>
      <c r="D748" s="31"/>
    </row>
    <row r="749" spans="1:4" ht="12.75" customHeight="1" x14ac:dyDescent="0.2">
      <c r="A749" s="31"/>
      <c r="B749" s="31"/>
      <c r="C749" s="31"/>
      <c r="D749" s="31"/>
    </row>
    <row r="750" spans="1:4" ht="12.75" customHeight="1" x14ac:dyDescent="0.2">
      <c r="A750" s="31"/>
      <c r="B750" s="31"/>
      <c r="C750" s="31"/>
      <c r="D750" s="31"/>
    </row>
    <row r="751" spans="1:4" ht="12.75" customHeight="1" x14ac:dyDescent="0.2">
      <c r="A751" s="31"/>
      <c r="B751" s="31"/>
      <c r="C751" s="31"/>
      <c r="D751" s="31"/>
    </row>
    <row r="752" spans="1:4" ht="12.75" customHeight="1" x14ac:dyDescent="0.2">
      <c r="A752" s="31"/>
      <c r="B752" s="31"/>
      <c r="C752" s="31"/>
      <c r="D752" s="31"/>
    </row>
    <row r="753" spans="1:4" ht="12.75" customHeight="1" x14ac:dyDescent="0.2">
      <c r="A753" s="31"/>
      <c r="B753" s="31"/>
      <c r="C753" s="31"/>
      <c r="D753" s="31"/>
    </row>
    <row r="754" spans="1:4" ht="12.75" customHeight="1" x14ac:dyDescent="0.2">
      <c r="A754" s="31"/>
      <c r="B754" s="31"/>
      <c r="C754" s="31"/>
      <c r="D754" s="31"/>
    </row>
    <row r="755" spans="1:4" ht="12.75" customHeight="1" x14ac:dyDescent="0.2">
      <c r="A755" s="31"/>
      <c r="B755" s="31"/>
      <c r="C755" s="31"/>
      <c r="D755" s="31"/>
    </row>
    <row r="756" spans="1:4" ht="12.75" customHeight="1" x14ac:dyDescent="0.2">
      <c r="A756" s="31"/>
      <c r="B756" s="31"/>
      <c r="C756" s="31"/>
      <c r="D756" s="31"/>
    </row>
    <row r="757" spans="1:4" ht="12.75" customHeight="1" x14ac:dyDescent="0.2">
      <c r="A757" s="31"/>
      <c r="B757" s="31"/>
      <c r="C757" s="31"/>
      <c r="D757" s="31"/>
    </row>
    <row r="758" spans="1:4" ht="12.75" customHeight="1" x14ac:dyDescent="0.2">
      <c r="A758" s="31"/>
      <c r="B758" s="31"/>
      <c r="C758" s="31"/>
      <c r="D758" s="31"/>
    </row>
    <row r="759" spans="1:4" ht="12.75" customHeight="1" x14ac:dyDescent="0.2">
      <c r="A759" s="31"/>
      <c r="B759" s="31"/>
      <c r="C759" s="31"/>
      <c r="D759" s="31"/>
    </row>
    <row r="760" spans="1:4" ht="12.75" customHeight="1" x14ac:dyDescent="0.2">
      <c r="A760" s="31"/>
      <c r="B760" s="31"/>
      <c r="C760" s="31"/>
      <c r="D760" s="31"/>
    </row>
    <row r="761" spans="1:4" ht="12.75" customHeight="1" x14ac:dyDescent="0.2">
      <c r="A761" s="31"/>
      <c r="B761" s="31"/>
      <c r="C761" s="31"/>
      <c r="D761" s="31"/>
    </row>
    <row r="762" spans="1:4" ht="12.75" customHeight="1" x14ac:dyDescent="0.2">
      <c r="A762" s="31"/>
      <c r="B762" s="31"/>
      <c r="C762" s="31"/>
      <c r="D762" s="31"/>
    </row>
    <row r="763" spans="1:4" ht="12.75" customHeight="1" x14ac:dyDescent="0.2">
      <c r="A763" s="31"/>
      <c r="B763" s="31"/>
      <c r="C763" s="31"/>
      <c r="D763" s="31"/>
    </row>
    <row r="764" spans="1:4" ht="12.75" customHeight="1" x14ac:dyDescent="0.2">
      <c r="A764" s="31"/>
      <c r="B764" s="31"/>
      <c r="C764" s="31"/>
      <c r="D764" s="31"/>
    </row>
    <row r="765" spans="1:4" ht="12.75" customHeight="1" x14ac:dyDescent="0.2">
      <c r="A765" s="31"/>
      <c r="B765" s="31"/>
      <c r="C765" s="31"/>
      <c r="D765" s="31"/>
    </row>
    <row r="766" spans="1:4" ht="12.75" customHeight="1" x14ac:dyDescent="0.2">
      <c r="A766" s="31"/>
      <c r="B766" s="31"/>
      <c r="C766" s="31"/>
      <c r="D766" s="31"/>
    </row>
    <row r="767" spans="1:4" ht="12.75" customHeight="1" x14ac:dyDescent="0.2">
      <c r="A767" s="31"/>
      <c r="B767" s="31"/>
      <c r="C767" s="31"/>
      <c r="D767" s="31"/>
    </row>
    <row r="768" spans="1:4" ht="12.75" customHeight="1" x14ac:dyDescent="0.2">
      <c r="A768" s="31"/>
      <c r="B768" s="31"/>
      <c r="C768" s="31"/>
      <c r="D768" s="31"/>
    </row>
    <row r="769" spans="1:4" ht="12.75" customHeight="1" x14ac:dyDescent="0.2">
      <c r="A769" s="31"/>
      <c r="B769" s="31"/>
      <c r="C769" s="31"/>
      <c r="D769" s="31"/>
    </row>
    <row r="770" spans="1:4" ht="12.75" customHeight="1" x14ac:dyDescent="0.2">
      <c r="A770" s="31"/>
      <c r="B770" s="31"/>
      <c r="C770" s="31"/>
      <c r="D770" s="31"/>
    </row>
    <row r="771" spans="1:4" ht="12.75" customHeight="1" x14ac:dyDescent="0.2">
      <c r="A771" s="31"/>
      <c r="B771" s="31"/>
      <c r="C771" s="31"/>
      <c r="D771" s="31"/>
    </row>
    <row r="772" spans="1:4" ht="12.75" customHeight="1" x14ac:dyDescent="0.2">
      <c r="A772" s="31"/>
      <c r="B772" s="31"/>
      <c r="C772" s="31"/>
      <c r="D772" s="31"/>
    </row>
    <row r="773" spans="1:4" ht="12.75" customHeight="1" x14ac:dyDescent="0.2">
      <c r="A773" s="31"/>
      <c r="B773" s="31"/>
      <c r="C773" s="31"/>
      <c r="D773" s="31"/>
    </row>
    <row r="774" spans="1:4" ht="12.75" customHeight="1" x14ac:dyDescent="0.2">
      <c r="A774" s="31"/>
      <c r="B774" s="31"/>
      <c r="C774" s="31"/>
      <c r="D774" s="31"/>
    </row>
    <row r="775" spans="1:4" ht="12.75" customHeight="1" x14ac:dyDescent="0.2">
      <c r="A775" s="31"/>
      <c r="B775" s="31"/>
      <c r="C775" s="31"/>
      <c r="D775" s="31"/>
    </row>
    <row r="776" spans="1:4" ht="12.75" customHeight="1" x14ac:dyDescent="0.2">
      <c r="A776" s="31"/>
      <c r="B776" s="31"/>
      <c r="C776" s="31"/>
      <c r="D776" s="31"/>
    </row>
    <row r="777" spans="1:4" ht="12.75" customHeight="1" x14ac:dyDescent="0.2">
      <c r="A777" s="31"/>
      <c r="B777" s="31"/>
      <c r="C777" s="31"/>
      <c r="D777" s="31"/>
    </row>
    <row r="778" spans="1:4" ht="12.75" customHeight="1" x14ac:dyDescent="0.2">
      <c r="A778" s="31"/>
      <c r="B778" s="31"/>
      <c r="C778" s="31"/>
      <c r="D778" s="31"/>
    </row>
    <row r="779" spans="1:4" ht="12.75" customHeight="1" x14ac:dyDescent="0.2">
      <c r="A779" s="31"/>
      <c r="B779" s="31"/>
      <c r="C779" s="31"/>
      <c r="D779" s="31"/>
    </row>
    <row r="780" spans="1:4" ht="12.75" customHeight="1" x14ac:dyDescent="0.2">
      <c r="A780" s="31"/>
      <c r="B780" s="31"/>
      <c r="C780" s="31"/>
      <c r="D780" s="31"/>
    </row>
    <row r="781" spans="1:4" ht="12.75" customHeight="1" x14ac:dyDescent="0.2">
      <c r="A781" s="31"/>
      <c r="B781" s="31"/>
      <c r="C781" s="31"/>
      <c r="D781" s="31"/>
    </row>
    <row r="782" spans="1:4" ht="12.75" customHeight="1" x14ac:dyDescent="0.2">
      <c r="A782" s="31"/>
      <c r="B782" s="31"/>
      <c r="C782" s="31"/>
      <c r="D782" s="31"/>
    </row>
    <row r="783" spans="1:4" ht="12.75" customHeight="1" x14ac:dyDescent="0.2">
      <c r="A783" s="31"/>
      <c r="B783" s="31"/>
      <c r="C783" s="31"/>
      <c r="D783" s="31"/>
    </row>
    <row r="784" spans="1:4" ht="12.75" customHeight="1" x14ac:dyDescent="0.2">
      <c r="A784" s="31"/>
      <c r="B784" s="31"/>
      <c r="C784" s="31"/>
      <c r="D784" s="31"/>
    </row>
    <row r="785" spans="1:4" ht="12.75" customHeight="1" x14ac:dyDescent="0.2">
      <c r="A785" s="31"/>
      <c r="B785" s="31"/>
      <c r="C785" s="31"/>
      <c r="D785" s="31"/>
    </row>
    <row r="786" spans="1:4" ht="12.75" customHeight="1" x14ac:dyDescent="0.2">
      <c r="A786" s="31"/>
      <c r="B786" s="31"/>
      <c r="C786" s="31"/>
      <c r="D786" s="31"/>
    </row>
    <row r="787" spans="1:4" ht="12.75" customHeight="1" x14ac:dyDescent="0.2">
      <c r="A787" s="31"/>
      <c r="B787" s="31"/>
      <c r="C787" s="31"/>
      <c r="D787" s="31"/>
    </row>
    <row r="788" spans="1:4" ht="12.75" customHeight="1" x14ac:dyDescent="0.2">
      <c r="A788" s="31"/>
      <c r="B788" s="31"/>
      <c r="C788" s="31"/>
      <c r="D788" s="31"/>
    </row>
    <row r="789" spans="1:4" ht="12.75" customHeight="1" x14ac:dyDescent="0.2">
      <c r="A789" s="31"/>
      <c r="B789" s="31"/>
      <c r="C789" s="31"/>
      <c r="D789" s="31"/>
    </row>
    <row r="790" spans="1:4" ht="12.75" customHeight="1" x14ac:dyDescent="0.2">
      <c r="A790" s="31"/>
      <c r="B790" s="31"/>
      <c r="C790" s="31"/>
      <c r="D790" s="31"/>
    </row>
    <row r="791" spans="1:4" ht="12.75" customHeight="1" x14ac:dyDescent="0.2">
      <c r="A791" s="31"/>
      <c r="B791" s="31"/>
      <c r="C791" s="31"/>
      <c r="D791" s="31"/>
    </row>
    <row r="792" spans="1:4" ht="12.75" customHeight="1" x14ac:dyDescent="0.2">
      <c r="A792" s="31"/>
      <c r="B792" s="31"/>
      <c r="C792" s="31"/>
      <c r="D792" s="31"/>
    </row>
    <row r="793" spans="1:4" ht="12.75" customHeight="1" x14ac:dyDescent="0.2">
      <c r="A793" s="31"/>
      <c r="B793" s="31"/>
      <c r="C793" s="31"/>
      <c r="D793" s="31"/>
    </row>
    <row r="794" spans="1:4" ht="12.75" customHeight="1" x14ac:dyDescent="0.2">
      <c r="A794" s="31"/>
      <c r="B794" s="31"/>
      <c r="C794" s="31"/>
      <c r="D794" s="31"/>
    </row>
    <row r="795" spans="1:4" ht="12.75" customHeight="1" x14ac:dyDescent="0.2">
      <c r="A795" s="31"/>
      <c r="B795" s="31"/>
      <c r="C795" s="31"/>
      <c r="D795" s="31"/>
    </row>
    <row r="796" spans="1:4" ht="12.75" customHeight="1" x14ac:dyDescent="0.2">
      <c r="A796" s="31"/>
      <c r="B796" s="31"/>
      <c r="C796" s="31"/>
      <c r="D796" s="31"/>
    </row>
    <row r="797" spans="1:4" ht="12.75" customHeight="1" x14ac:dyDescent="0.2">
      <c r="A797" s="31"/>
      <c r="B797" s="31"/>
      <c r="C797" s="31"/>
      <c r="D797" s="31"/>
    </row>
    <row r="798" spans="1:4" ht="12.75" customHeight="1" x14ac:dyDescent="0.2">
      <c r="A798" s="31"/>
      <c r="B798" s="31"/>
      <c r="C798" s="31"/>
      <c r="D798" s="31"/>
    </row>
    <row r="799" spans="1:4" ht="12.75" customHeight="1" x14ac:dyDescent="0.2">
      <c r="A799" s="31"/>
      <c r="B799" s="31"/>
      <c r="C799" s="31"/>
      <c r="D799" s="31"/>
    </row>
    <row r="800" spans="1:4" ht="12.75" customHeight="1" x14ac:dyDescent="0.2">
      <c r="A800" s="31"/>
      <c r="B800" s="31"/>
      <c r="C800" s="31"/>
      <c r="D800" s="31"/>
    </row>
    <row r="801" spans="1:4" ht="12.75" customHeight="1" x14ac:dyDescent="0.2">
      <c r="A801" s="31"/>
      <c r="B801" s="31"/>
      <c r="C801" s="31"/>
      <c r="D801" s="31"/>
    </row>
    <row r="802" spans="1:4" ht="12.75" customHeight="1" x14ac:dyDescent="0.2">
      <c r="A802" s="31"/>
      <c r="B802" s="31"/>
      <c r="C802" s="31"/>
      <c r="D802" s="31"/>
    </row>
    <row r="803" spans="1:4" ht="12.75" customHeight="1" x14ac:dyDescent="0.2">
      <c r="A803" s="31"/>
      <c r="B803" s="31"/>
      <c r="C803" s="31"/>
      <c r="D803" s="31"/>
    </row>
    <row r="804" spans="1:4" ht="12.75" customHeight="1" x14ac:dyDescent="0.2">
      <c r="A804" s="31"/>
      <c r="B804" s="31"/>
      <c r="C804" s="31"/>
      <c r="D804" s="31"/>
    </row>
    <row r="805" spans="1:4" ht="12.75" customHeight="1" x14ac:dyDescent="0.2">
      <c r="A805" s="31"/>
      <c r="B805" s="31"/>
      <c r="C805" s="31"/>
      <c r="D805" s="31"/>
    </row>
    <row r="806" spans="1:4" ht="12.75" customHeight="1" x14ac:dyDescent="0.2">
      <c r="A806" s="31"/>
      <c r="B806" s="31"/>
      <c r="C806" s="31"/>
      <c r="D806" s="31"/>
    </row>
    <row r="807" spans="1:4" ht="12.75" customHeight="1" x14ac:dyDescent="0.2">
      <c r="A807" s="31"/>
      <c r="B807" s="31"/>
      <c r="C807" s="31"/>
      <c r="D807" s="31"/>
    </row>
    <row r="808" spans="1:4" ht="12.75" customHeight="1" x14ac:dyDescent="0.2">
      <c r="A808" s="31"/>
      <c r="B808" s="31"/>
      <c r="C808" s="31"/>
      <c r="D808" s="31"/>
    </row>
    <row r="809" spans="1:4" ht="12.75" customHeight="1" x14ac:dyDescent="0.2">
      <c r="A809" s="31"/>
      <c r="B809" s="31"/>
      <c r="C809" s="31"/>
      <c r="D809" s="31"/>
    </row>
    <row r="810" spans="1:4" ht="12.75" customHeight="1" x14ac:dyDescent="0.2">
      <c r="A810" s="31"/>
      <c r="B810" s="31"/>
      <c r="C810" s="31"/>
      <c r="D810" s="31"/>
    </row>
    <row r="811" spans="1:4" ht="12.75" customHeight="1" x14ac:dyDescent="0.2">
      <c r="A811" s="31"/>
      <c r="B811" s="31"/>
      <c r="C811" s="31"/>
      <c r="D811" s="31"/>
    </row>
    <row r="812" spans="1:4" ht="12.75" customHeight="1" x14ac:dyDescent="0.2">
      <c r="A812" s="31"/>
      <c r="B812" s="31"/>
      <c r="C812" s="31"/>
      <c r="D812" s="31"/>
    </row>
    <row r="813" spans="1:4" ht="12.75" customHeight="1" x14ac:dyDescent="0.2">
      <c r="A813" s="31"/>
      <c r="B813" s="31"/>
      <c r="C813" s="31"/>
      <c r="D813" s="31"/>
    </row>
    <row r="814" spans="1:4" ht="12.75" customHeight="1" x14ac:dyDescent="0.2">
      <c r="A814" s="31"/>
      <c r="B814" s="31"/>
      <c r="C814" s="31"/>
      <c r="D814" s="31"/>
    </row>
    <row r="815" spans="1:4" ht="12.75" customHeight="1" x14ac:dyDescent="0.2">
      <c r="A815" s="31"/>
      <c r="B815" s="31"/>
      <c r="C815" s="31"/>
      <c r="D815" s="31"/>
    </row>
    <row r="816" spans="1:4" ht="12.75" customHeight="1" x14ac:dyDescent="0.2">
      <c r="A816" s="31"/>
      <c r="B816" s="31"/>
      <c r="C816" s="31"/>
      <c r="D816" s="31"/>
    </row>
    <row r="817" spans="1:4" ht="12.75" customHeight="1" x14ac:dyDescent="0.2">
      <c r="A817" s="31"/>
      <c r="B817" s="31"/>
      <c r="C817" s="31"/>
      <c r="D817" s="31"/>
    </row>
    <row r="818" spans="1:4" ht="12.75" customHeight="1" x14ac:dyDescent="0.2">
      <c r="A818" s="31"/>
      <c r="B818" s="31"/>
      <c r="C818" s="31"/>
      <c r="D818" s="31"/>
    </row>
    <row r="819" spans="1:4" ht="12.75" customHeight="1" x14ac:dyDescent="0.2">
      <c r="A819" s="31"/>
      <c r="B819" s="31"/>
      <c r="C819" s="31"/>
      <c r="D819" s="31"/>
    </row>
    <row r="820" spans="1:4" ht="12.75" customHeight="1" x14ac:dyDescent="0.2">
      <c r="A820" s="31"/>
      <c r="B820" s="31"/>
      <c r="C820" s="31"/>
      <c r="D820" s="31"/>
    </row>
    <row r="821" spans="1:4" ht="12.75" customHeight="1" x14ac:dyDescent="0.2">
      <c r="A821" s="31"/>
      <c r="B821" s="31"/>
      <c r="C821" s="31"/>
      <c r="D821" s="31"/>
    </row>
    <row r="822" spans="1:4" ht="12.75" customHeight="1" x14ac:dyDescent="0.2">
      <c r="A822" s="31"/>
      <c r="B822" s="31"/>
      <c r="C822" s="31"/>
      <c r="D822" s="31"/>
    </row>
    <row r="823" spans="1:4" ht="12.75" customHeight="1" x14ac:dyDescent="0.2">
      <c r="A823" s="31"/>
      <c r="B823" s="31"/>
      <c r="C823" s="31"/>
      <c r="D823" s="31"/>
    </row>
    <row r="824" spans="1:4" ht="12.75" customHeight="1" x14ac:dyDescent="0.2">
      <c r="A824" s="31"/>
      <c r="B824" s="31"/>
      <c r="C824" s="31"/>
      <c r="D824" s="31"/>
    </row>
    <row r="825" spans="1:4" ht="12.75" customHeight="1" x14ac:dyDescent="0.2">
      <c r="A825" s="31"/>
      <c r="B825" s="31"/>
      <c r="C825" s="31"/>
      <c r="D825" s="31"/>
    </row>
    <row r="826" spans="1:4" ht="12.75" customHeight="1" x14ac:dyDescent="0.2">
      <c r="A826" s="31"/>
      <c r="B826" s="31"/>
      <c r="C826" s="31"/>
      <c r="D826" s="31"/>
    </row>
    <row r="827" spans="1:4" ht="12.75" customHeight="1" x14ac:dyDescent="0.2">
      <c r="A827" s="31"/>
      <c r="B827" s="31"/>
      <c r="C827" s="31"/>
      <c r="D827" s="31"/>
    </row>
    <row r="828" spans="1:4" ht="12.75" customHeight="1" x14ac:dyDescent="0.2">
      <c r="A828" s="31"/>
      <c r="B828" s="31"/>
      <c r="C828" s="31"/>
      <c r="D828" s="31"/>
    </row>
    <row r="829" spans="1:4" ht="12.75" customHeight="1" x14ac:dyDescent="0.2">
      <c r="A829" s="31"/>
      <c r="B829" s="31"/>
      <c r="C829" s="31"/>
      <c r="D829" s="31"/>
    </row>
    <row r="830" spans="1:4" ht="12.75" customHeight="1" x14ac:dyDescent="0.2">
      <c r="A830" s="31"/>
      <c r="B830" s="31"/>
      <c r="C830" s="31"/>
      <c r="D830" s="31"/>
    </row>
    <row r="831" spans="1:4" ht="12.75" customHeight="1" x14ac:dyDescent="0.2">
      <c r="A831" s="31"/>
      <c r="B831" s="31"/>
      <c r="C831" s="31"/>
      <c r="D831" s="31"/>
    </row>
    <row r="832" spans="1:4" ht="12.75" customHeight="1" x14ac:dyDescent="0.2">
      <c r="A832" s="31"/>
      <c r="B832" s="31"/>
      <c r="C832" s="31"/>
      <c r="D832" s="31"/>
    </row>
    <row r="833" spans="1:4" ht="12.75" customHeight="1" x14ac:dyDescent="0.2">
      <c r="A833" s="31"/>
      <c r="B833" s="31"/>
      <c r="C833" s="31"/>
      <c r="D833" s="31"/>
    </row>
    <row r="834" spans="1:4" ht="12.75" customHeight="1" x14ac:dyDescent="0.2">
      <c r="A834" s="31"/>
      <c r="B834" s="31"/>
      <c r="C834" s="31"/>
      <c r="D834" s="31"/>
    </row>
    <row r="835" spans="1:4" ht="12.75" customHeight="1" x14ac:dyDescent="0.2">
      <c r="A835" s="31"/>
      <c r="B835" s="31"/>
      <c r="C835" s="31"/>
      <c r="D835" s="31"/>
    </row>
    <row r="836" spans="1:4" ht="12.75" customHeight="1" x14ac:dyDescent="0.2">
      <c r="A836" s="31"/>
      <c r="B836" s="31"/>
      <c r="C836" s="31"/>
      <c r="D836" s="31"/>
    </row>
    <row r="837" spans="1:4" ht="12.75" customHeight="1" x14ac:dyDescent="0.2">
      <c r="A837" s="31"/>
      <c r="B837" s="31"/>
      <c r="C837" s="31"/>
      <c r="D837" s="31"/>
    </row>
    <row r="838" spans="1:4" ht="12.75" customHeight="1" x14ac:dyDescent="0.2">
      <c r="A838" s="31"/>
      <c r="B838" s="31"/>
      <c r="C838" s="31"/>
      <c r="D838" s="31"/>
    </row>
    <row r="839" spans="1:4" ht="12.75" customHeight="1" x14ac:dyDescent="0.2">
      <c r="A839" s="31"/>
      <c r="B839" s="31"/>
      <c r="C839" s="31"/>
      <c r="D839" s="31"/>
    </row>
    <row r="840" spans="1:4" ht="12.75" customHeight="1" x14ac:dyDescent="0.2">
      <c r="A840" s="31"/>
      <c r="B840" s="31"/>
      <c r="C840" s="31"/>
      <c r="D840" s="31"/>
    </row>
    <row r="841" spans="1:4" ht="12.75" customHeight="1" x14ac:dyDescent="0.2">
      <c r="A841" s="31"/>
      <c r="B841" s="31"/>
      <c r="C841" s="31"/>
      <c r="D841" s="31"/>
    </row>
    <row r="842" spans="1:4" ht="12.75" customHeight="1" x14ac:dyDescent="0.2">
      <c r="A842" s="31"/>
      <c r="B842" s="31"/>
      <c r="C842" s="31"/>
      <c r="D842" s="31"/>
    </row>
    <row r="843" spans="1:4" ht="12.75" customHeight="1" x14ac:dyDescent="0.2">
      <c r="A843" s="31"/>
      <c r="B843" s="31"/>
      <c r="C843" s="31"/>
      <c r="D843" s="31"/>
    </row>
    <row r="844" spans="1:4" ht="12.75" customHeight="1" x14ac:dyDescent="0.2">
      <c r="A844" s="31"/>
      <c r="B844" s="31"/>
      <c r="C844" s="31"/>
      <c r="D844" s="31"/>
    </row>
    <row r="845" spans="1:4" ht="12.75" customHeight="1" x14ac:dyDescent="0.2">
      <c r="A845" s="31"/>
      <c r="B845" s="31"/>
      <c r="C845" s="31"/>
      <c r="D845" s="31"/>
    </row>
    <row r="846" spans="1:4" ht="12.75" customHeight="1" x14ac:dyDescent="0.2">
      <c r="A846" s="31"/>
      <c r="B846" s="31"/>
      <c r="C846" s="31"/>
      <c r="D846" s="31"/>
    </row>
    <row r="847" spans="1:4" ht="12.75" customHeight="1" x14ac:dyDescent="0.2">
      <c r="A847" s="31"/>
      <c r="B847" s="31"/>
      <c r="C847" s="31"/>
      <c r="D847" s="31"/>
    </row>
    <row r="848" spans="1:4" ht="12.75" customHeight="1" x14ac:dyDescent="0.2">
      <c r="A848" s="31"/>
      <c r="B848" s="31"/>
      <c r="C848" s="31"/>
      <c r="D848" s="31"/>
    </row>
    <row r="849" spans="1:4" ht="12.75" customHeight="1" x14ac:dyDescent="0.2">
      <c r="A849" s="31"/>
      <c r="B849" s="31"/>
      <c r="C849" s="31"/>
      <c r="D849" s="31"/>
    </row>
    <row r="850" spans="1:4" ht="12.75" customHeight="1" x14ac:dyDescent="0.2">
      <c r="A850" s="31"/>
      <c r="B850" s="31"/>
      <c r="C850" s="31"/>
      <c r="D850" s="31"/>
    </row>
    <row r="851" spans="1:4" ht="12.75" customHeight="1" x14ac:dyDescent="0.2">
      <c r="A851" s="31"/>
      <c r="B851" s="31"/>
      <c r="C851" s="31"/>
      <c r="D851" s="31"/>
    </row>
    <row r="852" spans="1:4" ht="12.75" customHeight="1" x14ac:dyDescent="0.2">
      <c r="A852" s="31"/>
      <c r="B852" s="31"/>
      <c r="C852" s="31"/>
      <c r="D852" s="31"/>
    </row>
    <row r="853" spans="1:4" ht="12.75" customHeight="1" x14ac:dyDescent="0.2">
      <c r="A853" s="31"/>
      <c r="B853" s="31"/>
      <c r="C853" s="31"/>
      <c r="D853" s="31"/>
    </row>
    <row r="854" spans="1:4" ht="12.75" customHeight="1" x14ac:dyDescent="0.2">
      <c r="A854" s="31"/>
      <c r="B854" s="31"/>
      <c r="C854" s="31"/>
      <c r="D854" s="31"/>
    </row>
    <row r="855" spans="1:4" ht="12.75" customHeight="1" x14ac:dyDescent="0.2">
      <c r="A855" s="31"/>
      <c r="B855" s="31"/>
      <c r="C855" s="31"/>
      <c r="D855" s="31"/>
    </row>
    <row r="856" spans="1:4" ht="12.75" customHeight="1" x14ac:dyDescent="0.2">
      <c r="A856" s="31"/>
      <c r="B856" s="31"/>
      <c r="C856" s="31"/>
      <c r="D856" s="31"/>
    </row>
    <row r="857" spans="1:4" ht="12.75" customHeight="1" x14ac:dyDescent="0.2">
      <c r="A857" s="31"/>
      <c r="B857" s="31"/>
      <c r="C857" s="31"/>
      <c r="D857" s="31"/>
    </row>
    <row r="858" spans="1:4" ht="12.75" customHeight="1" x14ac:dyDescent="0.2">
      <c r="A858" s="31"/>
      <c r="B858" s="31"/>
      <c r="C858" s="31"/>
      <c r="D858" s="31"/>
    </row>
    <row r="859" spans="1:4" ht="12.75" customHeight="1" x14ac:dyDescent="0.2">
      <c r="A859" s="31"/>
      <c r="B859" s="31"/>
      <c r="C859" s="31"/>
      <c r="D859" s="31"/>
    </row>
    <row r="860" spans="1:4" ht="12.75" customHeight="1" x14ac:dyDescent="0.2">
      <c r="A860" s="31"/>
      <c r="B860" s="31"/>
      <c r="C860" s="31"/>
      <c r="D860" s="31"/>
    </row>
    <row r="861" spans="1:4" ht="12.75" customHeight="1" x14ac:dyDescent="0.2">
      <c r="A861" s="31"/>
      <c r="B861" s="31"/>
      <c r="C861" s="31"/>
      <c r="D861" s="31"/>
    </row>
    <row r="862" spans="1:4" ht="12.75" customHeight="1" x14ac:dyDescent="0.2">
      <c r="A862" s="31"/>
      <c r="B862" s="31"/>
      <c r="C862" s="31"/>
      <c r="D862" s="31"/>
    </row>
    <row r="863" spans="1:4" ht="12.75" customHeight="1" x14ac:dyDescent="0.2">
      <c r="A863" s="31"/>
      <c r="B863" s="31"/>
      <c r="C863" s="31"/>
      <c r="D863" s="31"/>
    </row>
    <row r="864" spans="1:4" ht="12.75" customHeight="1" x14ac:dyDescent="0.2">
      <c r="A864" s="31"/>
      <c r="B864" s="31"/>
      <c r="C864" s="31"/>
      <c r="D864" s="31"/>
    </row>
    <row r="865" spans="1:4" ht="12.75" customHeight="1" x14ac:dyDescent="0.2">
      <c r="A865" s="31"/>
      <c r="B865" s="31"/>
      <c r="C865" s="31"/>
      <c r="D865" s="31"/>
    </row>
    <row r="866" spans="1:4" ht="12.75" customHeight="1" x14ac:dyDescent="0.2">
      <c r="A866" s="31"/>
      <c r="B866" s="31"/>
      <c r="C866" s="31"/>
      <c r="D866" s="31"/>
    </row>
    <row r="867" spans="1:4" ht="12.75" customHeight="1" x14ac:dyDescent="0.2">
      <c r="A867" s="31"/>
      <c r="B867" s="31"/>
      <c r="C867" s="31"/>
      <c r="D867" s="31"/>
    </row>
    <row r="868" spans="1:4" ht="12.75" customHeight="1" x14ac:dyDescent="0.2">
      <c r="A868" s="31"/>
      <c r="B868" s="31"/>
      <c r="C868" s="31"/>
      <c r="D868" s="31"/>
    </row>
    <row r="869" spans="1:4" ht="12.75" customHeight="1" x14ac:dyDescent="0.2">
      <c r="A869" s="31"/>
      <c r="B869" s="31"/>
      <c r="C869" s="31"/>
      <c r="D869" s="31"/>
    </row>
    <row r="870" spans="1:4" ht="12.75" customHeight="1" x14ac:dyDescent="0.2">
      <c r="A870" s="31"/>
      <c r="B870" s="31"/>
      <c r="C870" s="31"/>
      <c r="D870" s="31"/>
    </row>
    <row r="871" spans="1:4" ht="12.75" customHeight="1" x14ac:dyDescent="0.2">
      <c r="A871" s="31"/>
      <c r="B871" s="31"/>
      <c r="C871" s="31"/>
      <c r="D871" s="31"/>
    </row>
    <row r="872" spans="1:4" ht="12.75" customHeight="1" x14ac:dyDescent="0.2">
      <c r="A872" s="31"/>
      <c r="B872" s="31"/>
      <c r="C872" s="31"/>
      <c r="D872" s="31"/>
    </row>
    <row r="873" spans="1:4" ht="12.75" customHeight="1" x14ac:dyDescent="0.2">
      <c r="A873" s="31"/>
      <c r="B873" s="31"/>
      <c r="C873" s="31"/>
      <c r="D873" s="31"/>
    </row>
    <row r="874" spans="1:4" ht="12.75" customHeight="1" x14ac:dyDescent="0.2">
      <c r="A874" s="31"/>
      <c r="B874" s="31"/>
      <c r="C874" s="31"/>
      <c r="D874" s="31"/>
    </row>
    <row r="875" spans="1:4" ht="12.75" customHeight="1" x14ac:dyDescent="0.2">
      <c r="A875" s="31"/>
      <c r="B875" s="31"/>
      <c r="C875" s="31"/>
      <c r="D875" s="31"/>
    </row>
    <row r="876" spans="1:4" ht="12.75" customHeight="1" x14ac:dyDescent="0.2">
      <c r="A876" s="31"/>
      <c r="B876" s="31"/>
      <c r="C876" s="31"/>
      <c r="D876" s="31"/>
    </row>
    <row r="877" spans="1:4" ht="12.75" customHeight="1" x14ac:dyDescent="0.2">
      <c r="A877" s="31"/>
      <c r="B877" s="31"/>
      <c r="C877" s="31"/>
      <c r="D877" s="31"/>
    </row>
    <row r="878" spans="1:4" ht="12.75" customHeight="1" x14ac:dyDescent="0.2">
      <c r="A878" s="31"/>
      <c r="B878" s="31"/>
      <c r="C878" s="31"/>
      <c r="D878" s="31"/>
    </row>
    <row r="879" spans="1:4" ht="12.75" customHeight="1" x14ac:dyDescent="0.2">
      <c r="A879" s="31"/>
      <c r="B879" s="31"/>
      <c r="C879" s="31"/>
      <c r="D879" s="31"/>
    </row>
    <row r="880" spans="1:4" ht="12.75" customHeight="1" x14ac:dyDescent="0.2">
      <c r="A880" s="31"/>
      <c r="B880" s="31"/>
      <c r="C880" s="31"/>
      <c r="D880" s="31"/>
    </row>
    <row r="881" spans="1:4" ht="12.75" customHeight="1" x14ac:dyDescent="0.2">
      <c r="A881" s="31"/>
      <c r="B881" s="31"/>
      <c r="C881" s="31"/>
      <c r="D881" s="31"/>
    </row>
    <row r="882" spans="1:4" ht="12.75" customHeight="1" x14ac:dyDescent="0.2">
      <c r="A882" s="31"/>
      <c r="B882" s="31"/>
      <c r="C882" s="31"/>
      <c r="D882" s="31"/>
    </row>
    <row r="883" spans="1:4" ht="12.75" customHeight="1" x14ac:dyDescent="0.2">
      <c r="A883" s="31"/>
      <c r="B883" s="31"/>
      <c r="C883" s="31"/>
      <c r="D883" s="31"/>
    </row>
    <row r="884" spans="1:4" ht="12.75" customHeight="1" x14ac:dyDescent="0.2">
      <c r="A884" s="31"/>
      <c r="B884" s="31"/>
      <c r="C884" s="31"/>
      <c r="D884" s="31"/>
    </row>
    <row r="885" spans="1:4" ht="12.75" customHeight="1" x14ac:dyDescent="0.2">
      <c r="A885" s="31"/>
      <c r="B885" s="31"/>
      <c r="C885" s="31"/>
      <c r="D885" s="31"/>
    </row>
    <row r="886" spans="1:4" ht="12.75" customHeight="1" x14ac:dyDescent="0.2">
      <c r="A886" s="31"/>
      <c r="B886" s="31"/>
      <c r="C886" s="31"/>
      <c r="D886" s="31"/>
    </row>
    <row r="887" spans="1:4" ht="12.75" customHeight="1" x14ac:dyDescent="0.2">
      <c r="A887" s="31"/>
      <c r="B887" s="31"/>
      <c r="C887" s="31"/>
      <c r="D887" s="31"/>
    </row>
    <row r="888" spans="1:4" ht="12.75" customHeight="1" x14ac:dyDescent="0.2">
      <c r="A888" s="31"/>
      <c r="B888" s="31"/>
      <c r="C888" s="31"/>
      <c r="D888" s="31"/>
    </row>
    <row r="889" spans="1:4" ht="12.75" customHeight="1" x14ac:dyDescent="0.2">
      <c r="A889" s="31"/>
      <c r="B889" s="31"/>
      <c r="C889" s="31"/>
      <c r="D889" s="31"/>
    </row>
    <row r="890" spans="1:4" ht="12.75" customHeight="1" x14ac:dyDescent="0.2">
      <c r="A890" s="31"/>
      <c r="B890" s="31"/>
      <c r="C890" s="31"/>
      <c r="D890" s="31"/>
    </row>
    <row r="891" spans="1:4" ht="12.75" customHeight="1" x14ac:dyDescent="0.2">
      <c r="A891" s="31"/>
      <c r="B891" s="31"/>
      <c r="C891" s="31"/>
      <c r="D891" s="31"/>
    </row>
    <row r="892" spans="1:4" ht="12.75" customHeight="1" x14ac:dyDescent="0.2">
      <c r="A892" s="31"/>
      <c r="B892" s="31"/>
      <c r="C892" s="31"/>
      <c r="D892" s="31"/>
    </row>
    <row r="893" spans="1:4" ht="12.75" customHeight="1" x14ac:dyDescent="0.2">
      <c r="A893" s="31"/>
      <c r="B893" s="31"/>
      <c r="C893" s="31"/>
      <c r="D893" s="31"/>
    </row>
    <row r="894" spans="1:4" ht="12.75" customHeight="1" x14ac:dyDescent="0.2">
      <c r="A894" s="31"/>
      <c r="B894" s="31"/>
      <c r="C894" s="31"/>
      <c r="D894" s="31"/>
    </row>
    <row r="895" spans="1:4" ht="12.75" customHeight="1" x14ac:dyDescent="0.2">
      <c r="A895" s="31"/>
      <c r="B895" s="31"/>
      <c r="C895" s="31"/>
      <c r="D895" s="31"/>
    </row>
    <row r="896" spans="1:4" ht="12.75" customHeight="1" x14ac:dyDescent="0.2">
      <c r="A896" s="31"/>
      <c r="B896" s="31"/>
      <c r="C896" s="31"/>
      <c r="D896" s="31"/>
    </row>
    <row r="897" spans="1:4" ht="12.75" customHeight="1" x14ac:dyDescent="0.2">
      <c r="A897" s="31"/>
      <c r="B897" s="31"/>
      <c r="C897" s="31"/>
      <c r="D897" s="31"/>
    </row>
    <row r="898" spans="1:4" ht="12.75" customHeight="1" x14ac:dyDescent="0.2">
      <c r="A898" s="31"/>
      <c r="B898" s="31"/>
      <c r="C898" s="31"/>
      <c r="D898" s="31"/>
    </row>
    <row r="899" spans="1:4" ht="12.75" customHeight="1" x14ac:dyDescent="0.2">
      <c r="A899" s="31"/>
      <c r="B899" s="31"/>
      <c r="C899" s="31"/>
      <c r="D899" s="31"/>
    </row>
    <row r="900" spans="1:4" ht="12.75" customHeight="1" x14ac:dyDescent="0.2">
      <c r="A900" s="31"/>
      <c r="B900" s="31"/>
      <c r="C900" s="31"/>
      <c r="D900" s="31"/>
    </row>
    <row r="901" spans="1:4" ht="12.75" customHeight="1" x14ac:dyDescent="0.2">
      <c r="A901" s="31"/>
      <c r="B901" s="31"/>
      <c r="C901" s="31"/>
      <c r="D901" s="31"/>
    </row>
    <row r="902" spans="1:4" ht="12.75" customHeight="1" x14ac:dyDescent="0.2">
      <c r="A902" s="31"/>
      <c r="B902" s="31"/>
      <c r="C902" s="31"/>
      <c r="D902" s="31"/>
    </row>
    <row r="903" spans="1:4" ht="12.75" customHeight="1" x14ac:dyDescent="0.2">
      <c r="A903" s="31"/>
      <c r="B903" s="31"/>
      <c r="C903" s="31"/>
      <c r="D903" s="31"/>
    </row>
    <row r="904" spans="1:4" ht="12.75" customHeight="1" x14ac:dyDescent="0.2">
      <c r="A904" s="31"/>
      <c r="B904" s="31"/>
      <c r="C904" s="31"/>
      <c r="D904" s="31"/>
    </row>
    <row r="905" spans="1:4" ht="12.75" customHeight="1" x14ac:dyDescent="0.2">
      <c r="A905" s="31"/>
      <c r="B905" s="31"/>
      <c r="C905" s="31"/>
      <c r="D905" s="31"/>
    </row>
    <row r="906" spans="1:4" ht="12.75" customHeight="1" x14ac:dyDescent="0.2">
      <c r="A906" s="31"/>
      <c r="B906" s="31"/>
      <c r="C906" s="31"/>
      <c r="D906" s="31"/>
    </row>
    <row r="907" spans="1:4" ht="12.75" customHeight="1" x14ac:dyDescent="0.2">
      <c r="A907" s="31"/>
      <c r="B907" s="31"/>
      <c r="C907" s="31"/>
      <c r="D907" s="31"/>
    </row>
    <row r="908" spans="1:4" ht="12.75" customHeight="1" x14ac:dyDescent="0.2">
      <c r="A908" s="31"/>
      <c r="B908" s="31"/>
      <c r="C908" s="31"/>
      <c r="D908" s="31"/>
    </row>
    <row r="909" spans="1:4" ht="12.75" customHeight="1" x14ac:dyDescent="0.2">
      <c r="A909" s="31"/>
      <c r="B909" s="31"/>
      <c r="C909" s="31"/>
      <c r="D909" s="31"/>
    </row>
    <row r="910" spans="1:4" ht="12.75" customHeight="1" x14ac:dyDescent="0.2">
      <c r="A910" s="31"/>
      <c r="B910" s="31"/>
      <c r="C910" s="31"/>
      <c r="D910" s="31"/>
    </row>
    <row r="911" spans="1:4" ht="12.75" customHeight="1" x14ac:dyDescent="0.2">
      <c r="A911" s="31"/>
      <c r="B911" s="31"/>
      <c r="C911" s="31"/>
      <c r="D911" s="31"/>
    </row>
    <row r="912" spans="1:4" ht="12.75" customHeight="1" x14ac:dyDescent="0.2">
      <c r="A912" s="31"/>
      <c r="B912" s="31"/>
      <c r="C912" s="31"/>
      <c r="D912" s="31"/>
    </row>
    <row r="913" spans="1:4" ht="12.75" customHeight="1" x14ac:dyDescent="0.2">
      <c r="A913" s="31"/>
      <c r="B913" s="31"/>
      <c r="C913" s="31"/>
      <c r="D913" s="31"/>
    </row>
    <row r="914" spans="1:4" ht="12.75" customHeight="1" x14ac:dyDescent="0.2">
      <c r="A914" s="31"/>
      <c r="B914" s="31"/>
      <c r="C914" s="31"/>
      <c r="D914" s="31"/>
    </row>
    <row r="915" spans="1:4" ht="12.75" customHeight="1" x14ac:dyDescent="0.2">
      <c r="A915" s="31"/>
      <c r="B915" s="31"/>
      <c r="C915" s="31"/>
      <c r="D915" s="31"/>
    </row>
    <row r="916" spans="1:4" ht="12.75" customHeight="1" x14ac:dyDescent="0.2">
      <c r="A916" s="31"/>
      <c r="B916" s="31"/>
      <c r="C916" s="31"/>
      <c r="D916" s="31"/>
    </row>
    <row r="917" spans="1:4" ht="12.75" customHeight="1" x14ac:dyDescent="0.2">
      <c r="A917" s="31"/>
      <c r="B917" s="31"/>
      <c r="C917" s="31"/>
      <c r="D917" s="31"/>
    </row>
    <row r="918" spans="1:4" ht="12.75" customHeight="1" x14ac:dyDescent="0.2">
      <c r="A918" s="31"/>
      <c r="B918" s="31"/>
      <c r="C918" s="31"/>
      <c r="D918" s="31"/>
    </row>
    <row r="919" spans="1:4" ht="12.75" customHeight="1" x14ac:dyDescent="0.2">
      <c r="A919" s="31"/>
      <c r="B919" s="31"/>
      <c r="C919" s="31"/>
      <c r="D919" s="31"/>
    </row>
    <row r="920" spans="1:4" ht="12.75" customHeight="1" x14ac:dyDescent="0.2">
      <c r="A920" s="31"/>
      <c r="B920" s="31"/>
      <c r="C920" s="31"/>
      <c r="D920" s="31"/>
    </row>
    <row r="921" spans="1:4" ht="12.75" customHeight="1" x14ac:dyDescent="0.2">
      <c r="A921" s="31"/>
      <c r="B921" s="31"/>
      <c r="C921" s="31"/>
      <c r="D921" s="31"/>
    </row>
    <row r="922" spans="1:4" ht="12.75" customHeight="1" x14ac:dyDescent="0.2">
      <c r="A922" s="31"/>
      <c r="B922" s="31"/>
      <c r="C922" s="31"/>
      <c r="D922" s="31"/>
    </row>
    <row r="923" spans="1:4" ht="12.75" customHeight="1" x14ac:dyDescent="0.2">
      <c r="A923" s="31"/>
      <c r="B923" s="31"/>
      <c r="C923" s="31"/>
      <c r="D923" s="31"/>
    </row>
    <row r="924" spans="1:4" ht="12.75" customHeight="1" x14ac:dyDescent="0.2">
      <c r="A924" s="31"/>
      <c r="B924" s="31"/>
      <c r="C924" s="31"/>
      <c r="D924" s="31"/>
    </row>
    <row r="925" spans="1:4" ht="12.75" customHeight="1" x14ac:dyDescent="0.2">
      <c r="A925" s="31"/>
      <c r="B925" s="31"/>
      <c r="C925" s="31"/>
      <c r="D925" s="31"/>
    </row>
    <row r="926" spans="1:4" ht="12.75" customHeight="1" x14ac:dyDescent="0.2">
      <c r="A926" s="31"/>
      <c r="B926" s="31"/>
      <c r="C926" s="31"/>
      <c r="D926" s="31"/>
    </row>
    <row r="927" spans="1:4" ht="12.75" customHeight="1" x14ac:dyDescent="0.2">
      <c r="A927" s="31"/>
      <c r="B927" s="31"/>
      <c r="C927" s="31"/>
      <c r="D927" s="31"/>
    </row>
    <row r="928" spans="1:4" ht="12.75" customHeight="1" x14ac:dyDescent="0.2">
      <c r="A928" s="31"/>
      <c r="B928" s="31"/>
      <c r="C928" s="31"/>
      <c r="D928" s="31"/>
    </row>
    <row r="929" spans="1:4" ht="12.75" customHeight="1" x14ac:dyDescent="0.2">
      <c r="A929" s="31"/>
      <c r="B929" s="31"/>
      <c r="C929" s="31"/>
      <c r="D929" s="31"/>
    </row>
    <row r="930" spans="1:4" ht="12.75" customHeight="1" x14ac:dyDescent="0.2">
      <c r="A930" s="31"/>
      <c r="B930" s="31"/>
      <c r="C930" s="31"/>
      <c r="D930" s="31"/>
    </row>
    <row r="931" spans="1:4" ht="12.75" customHeight="1" x14ac:dyDescent="0.2">
      <c r="A931" s="31"/>
      <c r="B931" s="31"/>
      <c r="C931" s="31"/>
      <c r="D931" s="31"/>
    </row>
    <row r="932" spans="1:4" ht="12.75" customHeight="1" x14ac:dyDescent="0.2">
      <c r="A932" s="31"/>
      <c r="B932" s="31"/>
      <c r="C932" s="31"/>
      <c r="D932" s="31"/>
    </row>
    <row r="933" spans="1:4" ht="12.75" customHeight="1" x14ac:dyDescent="0.2">
      <c r="A933" s="31"/>
      <c r="B933" s="31"/>
      <c r="C933" s="31"/>
      <c r="D933" s="31"/>
    </row>
    <row r="934" spans="1:4" ht="12.75" customHeight="1" x14ac:dyDescent="0.2">
      <c r="A934" s="31"/>
      <c r="B934" s="31"/>
      <c r="C934" s="31"/>
      <c r="D934" s="31"/>
    </row>
    <row r="935" spans="1:4" ht="12.75" customHeight="1" x14ac:dyDescent="0.2">
      <c r="A935" s="31"/>
      <c r="B935" s="31"/>
      <c r="C935" s="31"/>
      <c r="D935" s="31"/>
    </row>
    <row r="936" spans="1:4" ht="12.75" customHeight="1" x14ac:dyDescent="0.2">
      <c r="A936" s="31"/>
      <c r="B936" s="31"/>
      <c r="C936" s="31"/>
      <c r="D936" s="31"/>
    </row>
    <row r="937" spans="1:4" ht="12.75" customHeight="1" x14ac:dyDescent="0.2">
      <c r="A937" s="31"/>
      <c r="B937" s="31"/>
      <c r="C937" s="31"/>
      <c r="D937" s="31"/>
    </row>
    <row r="938" spans="1:4" ht="12.75" customHeight="1" x14ac:dyDescent="0.2">
      <c r="A938" s="31"/>
      <c r="B938" s="31"/>
      <c r="C938" s="31"/>
      <c r="D938" s="31"/>
    </row>
    <row r="939" spans="1:4" ht="12.75" customHeight="1" x14ac:dyDescent="0.2">
      <c r="A939" s="31"/>
      <c r="B939" s="31"/>
      <c r="C939" s="31"/>
      <c r="D939" s="31"/>
    </row>
    <row r="940" spans="1:4" ht="12.75" customHeight="1" x14ac:dyDescent="0.2">
      <c r="A940" s="31"/>
      <c r="B940" s="31"/>
      <c r="C940" s="31"/>
      <c r="D940" s="31"/>
    </row>
    <row r="941" spans="1:4" ht="12.75" customHeight="1" x14ac:dyDescent="0.2">
      <c r="A941" s="31"/>
      <c r="B941" s="31"/>
      <c r="C941" s="31"/>
      <c r="D941" s="31"/>
    </row>
    <row r="942" spans="1:4" ht="12.75" customHeight="1" x14ac:dyDescent="0.2">
      <c r="A942" s="31"/>
      <c r="B942" s="31"/>
      <c r="C942" s="31"/>
      <c r="D942" s="31"/>
    </row>
    <row r="943" spans="1:4" ht="12.75" customHeight="1" x14ac:dyDescent="0.2">
      <c r="A943" s="31"/>
      <c r="B943" s="31"/>
      <c r="C943" s="31"/>
      <c r="D943" s="31"/>
    </row>
    <row r="944" spans="1:4" ht="12.75" customHeight="1" x14ac:dyDescent="0.2">
      <c r="A944" s="31"/>
      <c r="B944" s="31"/>
      <c r="C944" s="31"/>
      <c r="D944" s="31"/>
    </row>
    <row r="945" spans="1:4" ht="12.75" customHeight="1" x14ac:dyDescent="0.2">
      <c r="A945" s="31"/>
      <c r="B945" s="31"/>
      <c r="C945" s="31"/>
      <c r="D945" s="31"/>
    </row>
    <row r="946" spans="1:4" ht="12.75" customHeight="1" x14ac:dyDescent="0.2">
      <c r="A946" s="31"/>
      <c r="B946" s="31"/>
      <c r="C946" s="31"/>
      <c r="D946" s="31"/>
    </row>
    <row r="947" spans="1:4" ht="12.75" customHeight="1" x14ac:dyDescent="0.2">
      <c r="A947" s="31"/>
      <c r="B947" s="31"/>
      <c r="C947" s="31"/>
      <c r="D947" s="31"/>
    </row>
    <row r="948" spans="1:4" ht="12.75" customHeight="1" x14ac:dyDescent="0.2">
      <c r="A948" s="31"/>
      <c r="B948" s="31"/>
      <c r="C948" s="31"/>
      <c r="D948" s="31"/>
    </row>
    <row r="949" spans="1:4" ht="12.75" customHeight="1" x14ac:dyDescent="0.2">
      <c r="A949" s="31"/>
      <c r="B949" s="31"/>
      <c r="C949" s="31"/>
      <c r="D949" s="31"/>
    </row>
    <row r="950" spans="1:4" ht="12.75" customHeight="1" x14ac:dyDescent="0.2">
      <c r="A950" s="31"/>
      <c r="B950" s="31"/>
      <c r="C950" s="31"/>
      <c r="D950" s="31"/>
    </row>
    <row r="951" spans="1:4" ht="12.75" customHeight="1" x14ac:dyDescent="0.2">
      <c r="A951" s="31"/>
      <c r="B951" s="31"/>
      <c r="C951" s="31"/>
      <c r="D951" s="31"/>
    </row>
    <row r="952" spans="1:4" ht="12.75" customHeight="1" x14ac:dyDescent="0.2">
      <c r="A952" s="31"/>
      <c r="B952" s="31"/>
      <c r="C952" s="31"/>
      <c r="D952" s="31"/>
    </row>
    <row r="953" spans="1:4" ht="12.75" customHeight="1" x14ac:dyDescent="0.2">
      <c r="A953" s="31"/>
      <c r="B953" s="31"/>
      <c r="C953" s="31"/>
      <c r="D953" s="31"/>
    </row>
    <row r="954" spans="1:4" ht="12.75" customHeight="1" x14ac:dyDescent="0.2">
      <c r="A954" s="31"/>
      <c r="B954" s="31"/>
      <c r="C954" s="31"/>
      <c r="D954" s="31"/>
    </row>
    <row r="955" spans="1:4" ht="12.75" customHeight="1" x14ac:dyDescent="0.2">
      <c r="A955" s="31"/>
      <c r="B955" s="31"/>
      <c r="C955" s="31"/>
      <c r="D955" s="31"/>
    </row>
    <row r="956" spans="1:4" ht="12.75" customHeight="1" x14ac:dyDescent="0.2">
      <c r="A956" s="31"/>
      <c r="B956" s="31"/>
      <c r="C956" s="31"/>
      <c r="D956" s="31"/>
    </row>
    <row r="957" spans="1:4" ht="12.75" customHeight="1" x14ac:dyDescent="0.2">
      <c r="A957" s="31"/>
      <c r="B957" s="31"/>
      <c r="C957" s="31"/>
      <c r="D957" s="31"/>
    </row>
    <row r="958" spans="1:4" ht="12.75" customHeight="1" x14ac:dyDescent="0.2">
      <c r="A958" s="31"/>
      <c r="B958" s="31"/>
      <c r="C958" s="31"/>
      <c r="D958" s="31"/>
    </row>
    <row r="959" spans="1:4" ht="12.75" customHeight="1" x14ac:dyDescent="0.2">
      <c r="A959" s="31"/>
      <c r="B959" s="31"/>
      <c r="C959" s="31"/>
      <c r="D959" s="31"/>
    </row>
    <row r="960" spans="1:4" ht="12.75" customHeight="1" x14ac:dyDescent="0.2">
      <c r="A960" s="31"/>
      <c r="B960" s="31"/>
      <c r="C960" s="31"/>
      <c r="D960" s="31"/>
    </row>
    <row r="961" spans="1:4" ht="12.75" customHeight="1" x14ac:dyDescent="0.2">
      <c r="A961" s="31"/>
      <c r="B961" s="31"/>
      <c r="C961" s="31"/>
      <c r="D961" s="31"/>
    </row>
    <row r="962" spans="1:4" ht="12.75" customHeight="1" x14ac:dyDescent="0.2">
      <c r="A962" s="31"/>
      <c r="B962" s="31"/>
      <c r="C962" s="31"/>
      <c r="D962" s="31"/>
    </row>
    <row r="963" spans="1:4" ht="12.75" customHeight="1" x14ac:dyDescent="0.2">
      <c r="A963" s="31"/>
      <c r="B963" s="31"/>
      <c r="C963" s="31"/>
      <c r="D963" s="31"/>
    </row>
    <row r="964" spans="1:4" ht="12.75" customHeight="1" x14ac:dyDescent="0.2">
      <c r="A964" s="31"/>
      <c r="B964" s="31"/>
      <c r="C964" s="31"/>
      <c r="D964" s="31"/>
    </row>
    <row r="965" spans="1:4" ht="12.75" customHeight="1" x14ac:dyDescent="0.2">
      <c r="A965" s="31"/>
      <c r="B965" s="31"/>
      <c r="C965" s="31"/>
      <c r="D965" s="31"/>
    </row>
    <row r="966" spans="1:4" ht="12.75" customHeight="1" x14ac:dyDescent="0.2">
      <c r="A966" s="31"/>
      <c r="B966" s="31"/>
      <c r="C966" s="31"/>
      <c r="D966" s="31"/>
    </row>
    <row r="967" spans="1:4" ht="12.75" customHeight="1" x14ac:dyDescent="0.2">
      <c r="A967" s="31"/>
      <c r="B967" s="31"/>
      <c r="C967" s="31"/>
      <c r="D967" s="31"/>
    </row>
    <row r="968" spans="1:4" ht="12.75" customHeight="1" x14ac:dyDescent="0.2">
      <c r="A968" s="31"/>
      <c r="B968" s="31"/>
      <c r="C968" s="31"/>
      <c r="D968" s="31"/>
    </row>
    <row r="969" spans="1:4" ht="12.75" customHeight="1" x14ac:dyDescent="0.2">
      <c r="A969" s="31"/>
      <c r="B969" s="31"/>
      <c r="C969" s="31"/>
      <c r="D969" s="31"/>
    </row>
    <row r="970" spans="1:4" ht="12.75" customHeight="1" x14ac:dyDescent="0.2">
      <c r="A970" s="31"/>
      <c r="B970" s="31"/>
      <c r="C970" s="31"/>
      <c r="D970" s="31"/>
    </row>
    <row r="971" spans="1:4" ht="12.75" customHeight="1" x14ac:dyDescent="0.2">
      <c r="A971" s="31"/>
      <c r="B971" s="31"/>
      <c r="C971" s="31"/>
      <c r="D971" s="31"/>
    </row>
    <row r="972" spans="1:4" ht="12.75" customHeight="1" x14ac:dyDescent="0.2">
      <c r="A972" s="31"/>
      <c r="B972" s="31"/>
      <c r="C972" s="31"/>
      <c r="D972" s="31"/>
    </row>
    <row r="973" spans="1:4" ht="12.75" customHeight="1" x14ac:dyDescent="0.2">
      <c r="A973" s="31"/>
      <c r="B973" s="31"/>
      <c r="C973" s="31"/>
      <c r="D973" s="31"/>
    </row>
    <row r="974" spans="1:4" ht="12.75" customHeight="1" x14ac:dyDescent="0.2">
      <c r="A974" s="31"/>
      <c r="B974" s="31"/>
      <c r="C974" s="31"/>
      <c r="D974" s="31"/>
    </row>
    <row r="975" spans="1:4" ht="12.75" customHeight="1" x14ac:dyDescent="0.2">
      <c r="A975" s="31"/>
      <c r="B975" s="31"/>
      <c r="C975" s="31"/>
      <c r="D975" s="31"/>
    </row>
    <row r="976" spans="1:4" ht="12.75" customHeight="1" x14ac:dyDescent="0.2">
      <c r="A976" s="31"/>
      <c r="B976" s="31"/>
      <c r="C976" s="31"/>
      <c r="D976" s="31"/>
    </row>
    <row r="977" spans="1:4" ht="12.75" customHeight="1" x14ac:dyDescent="0.2">
      <c r="A977" s="31"/>
      <c r="B977" s="31"/>
      <c r="C977" s="31"/>
      <c r="D977" s="31"/>
    </row>
    <row r="978" spans="1:4" ht="12.75" customHeight="1" x14ac:dyDescent="0.2">
      <c r="A978" s="31"/>
      <c r="B978" s="31"/>
      <c r="C978" s="31"/>
      <c r="D978" s="31"/>
    </row>
    <row r="979" spans="1:4" ht="12.75" customHeight="1" x14ac:dyDescent="0.2">
      <c r="A979" s="31"/>
      <c r="B979" s="31"/>
      <c r="C979" s="31"/>
      <c r="D979" s="31"/>
    </row>
    <row r="980" spans="1:4" ht="12.75" customHeight="1" x14ac:dyDescent="0.2">
      <c r="A980" s="31"/>
      <c r="B980" s="31"/>
      <c r="C980" s="31"/>
      <c r="D980" s="31"/>
    </row>
    <row r="981" spans="1:4" ht="12.75" customHeight="1" x14ac:dyDescent="0.2">
      <c r="A981" s="31"/>
      <c r="B981" s="31"/>
      <c r="C981" s="31"/>
      <c r="D981" s="31"/>
    </row>
    <row r="982" spans="1:4" ht="12.75" customHeight="1" x14ac:dyDescent="0.2">
      <c r="A982" s="31"/>
      <c r="B982" s="31"/>
      <c r="C982" s="31"/>
      <c r="D982" s="31"/>
    </row>
    <row r="983" spans="1:4" ht="12.75" customHeight="1" x14ac:dyDescent="0.2">
      <c r="A983" s="31"/>
      <c r="B983" s="31"/>
      <c r="C983" s="31"/>
      <c r="D983" s="31"/>
    </row>
    <row r="984" spans="1:4" ht="12.75" customHeight="1" x14ac:dyDescent="0.2">
      <c r="A984" s="31"/>
      <c r="B984" s="31"/>
      <c r="C984" s="31"/>
      <c r="D984" s="31"/>
    </row>
    <row r="985" spans="1:4" ht="12.75" customHeight="1" x14ac:dyDescent="0.2">
      <c r="A985" s="31"/>
      <c r="B985" s="31"/>
      <c r="C985" s="31"/>
      <c r="D985" s="31"/>
    </row>
    <row r="986" spans="1:4" ht="12.75" customHeight="1" x14ac:dyDescent="0.2">
      <c r="A986" s="31"/>
      <c r="B986" s="31"/>
      <c r="C986" s="31"/>
      <c r="D986" s="31"/>
    </row>
    <row r="987" spans="1:4" ht="12.75" customHeight="1" x14ac:dyDescent="0.2">
      <c r="A987" s="31"/>
      <c r="B987" s="31"/>
      <c r="C987" s="31"/>
      <c r="D987" s="31"/>
    </row>
    <row r="988" spans="1:4" ht="12.75" customHeight="1" x14ac:dyDescent="0.2">
      <c r="A988" s="31"/>
      <c r="B988" s="31"/>
      <c r="C988" s="31"/>
      <c r="D988" s="31"/>
    </row>
    <row r="989" spans="1:4" ht="12.75" customHeight="1" x14ac:dyDescent="0.2">
      <c r="A989" s="31"/>
      <c r="B989" s="31"/>
      <c r="C989" s="31"/>
      <c r="D989" s="31"/>
    </row>
    <row r="990" spans="1:4" ht="12.75" customHeight="1" x14ac:dyDescent="0.2">
      <c r="A990" s="31"/>
      <c r="B990" s="31"/>
      <c r="C990" s="31"/>
      <c r="D990" s="31"/>
    </row>
    <row r="991" spans="1:4" ht="12.75" customHeight="1" x14ac:dyDescent="0.2">
      <c r="A991" s="31"/>
      <c r="B991" s="31"/>
      <c r="C991" s="31"/>
      <c r="D991" s="31"/>
    </row>
    <row r="992" spans="1:4" ht="12.75" customHeight="1" x14ac:dyDescent="0.2">
      <c r="A992" s="31"/>
      <c r="B992" s="31"/>
      <c r="C992" s="31"/>
      <c r="D992" s="31"/>
    </row>
    <row r="993" spans="1:4" ht="12.75" customHeight="1" x14ac:dyDescent="0.2">
      <c r="A993" s="31"/>
      <c r="B993" s="31"/>
      <c r="C993" s="31"/>
      <c r="D993" s="31"/>
    </row>
    <row r="994" spans="1:4" ht="12.75" customHeight="1" x14ac:dyDescent="0.2">
      <c r="A994" s="31"/>
      <c r="B994" s="31"/>
      <c r="C994" s="31"/>
      <c r="D994" s="31"/>
    </row>
    <row r="995" spans="1:4" ht="12.75" customHeight="1" x14ac:dyDescent="0.2">
      <c r="A995" s="31"/>
      <c r="B995" s="31"/>
      <c r="C995" s="31"/>
      <c r="D995" s="31"/>
    </row>
    <row r="996" spans="1:4" ht="12.75" customHeight="1" x14ac:dyDescent="0.2">
      <c r="A996" s="31"/>
      <c r="B996" s="31"/>
      <c r="C996" s="31"/>
      <c r="D996" s="31"/>
    </row>
    <row r="997" spans="1:4" ht="12.75" customHeight="1" x14ac:dyDescent="0.2">
      <c r="A997" s="31"/>
      <c r="B997" s="31"/>
      <c r="C997" s="31"/>
      <c r="D997" s="31"/>
    </row>
    <row r="998" spans="1:4" ht="12.75" customHeight="1" x14ac:dyDescent="0.2">
      <c r="A998" s="31"/>
      <c r="B998" s="31"/>
      <c r="C998" s="31"/>
      <c r="D998" s="31"/>
    </row>
    <row r="999" spans="1:4" ht="12.75" customHeight="1" x14ac:dyDescent="0.2">
      <c r="A999" s="31"/>
      <c r="B999" s="31"/>
      <c r="C999" s="31"/>
      <c r="D999" s="31"/>
    </row>
    <row r="1000" spans="1:4" ht="12.75" customHeight="1" x14ac:dyDescent="0.2">
      <c r="A1000" s="31"/>
      <c r="B1000" s="31"/>
      <c r="C1000" s="31"/>
      <c r="D1000"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workbookViewId="0"/>
  </sheetViews>
  <sheetFormatPr defaultColWidth="14.42578125" defaultRowHeight="15" customHeight="1" x14ac:dyDescent="0.2"/>
  <cols>
    <col min="1" max="26" width="8" customWidth="1"/>
  </cols>
  <sheetData>
    <row r="1" spans="1:10" ht="18" customHeight="1" x14ac:dyDescent="0.25">
      <c r="A1" s="58" t="s">
        <v>137</v>
      </c>
      <c r="B1" s="58"/>
      <c r="C1" s="58"/>
      <c r="D1" s="58"/>
      <c r="E1" s="58"/>
    </row>
    <row r="2" spans="1:10" ht="12.75" customHeight="1" x14ac:dyDescent="0.2">
      <c r="A2" s="168" t="s">
        <v>138</v>
      </c>
      <c r="B2" s="150"/>
      <c r="C2" s="150"/>
      <c r="D2" s="150"/>
      <c r="E2" s="150"/>
      <c r="F2" s="150"/>
      <c r="G2" s="150"/>
      <c r="H2" s="150"/>
      <c r="I2" s="150"/>
      <c r="J2" s="150"/>
    </row>
    <row r="3" spans="1:10" ht="12.75" customHeight="1" x14ac:dyDescent="0.2">
      <c r="A3" s="169" t="str">
        <f ca="1">CONCATENATE("Copyright © 2007-",YEAR(TODAY())," Jeff Bigler &lt;mrbigler @ mrbigler.com&gt; or &lt;jeff @ jeffbigler.org&gt;")</f>
        <v>Copyright © 2007-2018 Jeff Bigler &lt;mrbigler @ mrbigler.com&gt; or &lt;jeff @ jeffbigler.org&gt;</v>
      </c>
      <c r="B3" s="150"/>
      <c r="C3" s="150"/>
      <c r="D3" s="150"/>
      <c r="E3" s="150"/>
      <c r="F3" s="150"/>
      <c r="G3" s="150"/>
      <c r="H3" s="150"/>
      <c r="I3" s="150"/>
      <c r="J3" s="150"/>
    </row>
    <row r="4" spans="1:10" ht="12.75" customHeight="1" x14ac:dyDescent="0.2">
      <c r="A4" s="167" t="s">
        <v>139</v>
      </c>
      <c r="B4" s="150"/>
      <c r="C4" s="150"/>
      <c r="D4" s="150"/>
      <c r="E4" s="150"/>
      <c r="F4" s="150"/>
      <c r="G4" s="150"/>
      <c r="H4" s="150"/>
      <c r="I4" s="150"/>
      <c r="J4" s="150"/>
    </row>
    <row r="5" spans="1:10" ht="12.75" customHeight="1" x14ac:dyDescent="0.2">
      <c r="A5" s="150"/>
      <c r="B5" s="150"/>
      <c r="C5" s="150"/>
      <c r="D5" s="150"/>
      <c r="E5" s="150"/>
      <c r="F5" s="150"/>
      <c r="G5" s="150"/>
      <c r="H5" s="150"/>
      <c r="I5" s="150"/>
      <c r="J5" s="150"/>
    </row>
    <row r="6" spans="1:10" ht="12.75" customHeight="1" x14ac:dyDescent="0.2">
      <c r="A6" s="150"/>
      <c r="B6" s="150"/>
      <c r="C6" s="150"/>
      <c r="D6" s="150"/>
      <c r="E6" s="150"/>
      <c r="F6" s="150"/>
      <c r="G6" s="150"/>
      <c r="H6" s="150"/>
      <c r="I6" s="150"/>
      <c r="J6" s="150"/>
    </row>
    <row r="7" spans="1:10" ht="12.75" customHeight="1" x14ac:dyDescent="0.2">
      <c r="A7" s="150"/>
      <c r="B7" s="150"/>
      <c r="C7" s="150"/>
      <c r="D7" s="150"/>
      <c r="E7" s="150"/>
      <c r="F7" s="150"/>
      <c r="G7" s="150"/>
      <c r="H7" s="150"/>
      <c r="I7" s="150"/>
      <c r="J7" s="150"/>
    </row>
    <row r="8" spans="1:10" ht="12.75" customHeight="1" x14ac:dyDescent="0.2">
      <c r="A8" s="150"/>
      <c r="B8" s="150"/>
      <c r="C8" s="150"/>
      <c r="D8" s="150"/>
      <c r="E8" s="150"/>
      <c r="F8" s="150"/>
      <c r="G8" s="150"/>
      <c r="H8" s="150"/>
      <c r="I8" s="150"/>
      <c r="J8" s="150"/>
    </row>
    <row r="9" spans="1:10" ht="12.75" customHeight="1" x14ac:dyDescent="0.2">
      <c r="A9" s="166" t="s">
        <v>140</v>
      </c>
      <c r="B9" s="150"/>
      <c r="C9" s="150"/>
      <c r="D9" s="150"/>
      <c r="E9" s="150"/>
      <c r="F9" s="150"/>
      <c r="G9" s="150"/>
      <c r="H9" s="150"/>
      <c r="I9" s="150"/>
      <c r="J9" s="150"/>
    </row>
    <row r="10" spans="1:10" ht="12.75" customHeight="1" x14ac:dyDescent="0.2">
      <c r="A10" s="150"/>
      <c r="B10" s="150"/>
      <c r="C10" s="150"/>
      <c r="D10" s="150"/>
      <c r="E10" s="150"/>
      <c r="F10" s="150"/>
      <c r="G10" s="150"/>
      <c r="H10" s="150"/>
      <c r="I10" s="150"/>
      <c r="J10" s="150"/>
    </row>
    <row r="11" spans="1:10" ht="12.75" customHeight="1" x14ac:dyDescent="0.2">
      <c r="A11" s="150"/>
      <c r="B11" s="150"/>
      <c r="C11" s="150"/>
      <c r="D11" s="150"/>
      <c r="E11" s="150"/>
      <c r="F11" s="150"/>
      <c r="G11" s="150"/>
      <c r="H11" s="150"/>
      <c r="I11" s="150"/>
      <c r="J11" s="150"/>
    </row>
    <row r="12" spans="1:10" ht="12.75" customHeight="1" x14ac:dyDescent="0.2">
      <c r="A12" s="150"/>
      <c r="B12" s="150"/>
      <c r="C12" s="150"/>
      <c r="D12" s="150"/>
      <c r="E12" s="150"/>
      <c r="F12" s="150"/>
      <c r="G12" s="150"/>
      <c r="H12" s="150"/>
      <c r="I12" s="150"/>
      <c r="J12" s="150"/>
    </row>
    <row r="13" spans="1:10" ht="12.75" customHeight="1" x14ac:dyDescent="0.2">
      <c r="A13" s="34"/>
      <c r="B13" s="34"/>
      <c r="C13" s="34"/>
      <c r="D13" s="34"/>
      <c r="E13" s="34"/>
      <c r="F13" s="34"/>
      <c r="G13" s="34"/>
      <c r="H13" s="34"/>
      <c r="I13" s="34"/>
      <c r="J13" s="34"/>
    </row>
    <row r="14" spans="1:10" ht="12.75" customHeight="1" x14ac:dyDescent="0.2">
      <c r="A14" s="34"/>
      <c r="B14" s="34"/>
      <c r="C14" s="34"/>
      <c r="D14" s="34"/>
      <c r="E14" s="34"/>
      <c r="F14" s="34"/>
      <c r="G14" s="34"/>
      <c r="H14" s="34"/>
      <c r="I14" s="34"/>
      <c r="J14" s="34"/>
    </row>
    <row r="15" spans="1:10" ht="12.75" customHeight="1" x14ac:dyDescent="0.2">
      <c r="A15" s="34"/>
      <c r="B15" s="34"/>
      <c r="C15" s="34"/>
      <c r="D15" s="34"/>
      <c r="E15" s="34"/>
      <c r="F15" s="34"/>
      <c r="G15" s="34"/>
      <c r="H15" s="34"/>
      <c r="I15" s="34"/>
      <c r="J15" s="34"/>
    </row>
    <row r="16" spans="1:10" ht="12.75" customHeight="1" x14ac:dyDescent="0.2">
      <c r="A16" s="34"/>
      <c r="B16" s="34"/>
      <c r="C16" s="34"/>
      <c r="D16" s="34"/>
      <c r="E16" s="34"/>
      <c r="F16" s="34"/>
      <c r="G16" s="34"/>
      <c r="H16" s="34"/>
      <c r="I16" s="34"/>
      <c r="J16" s="34"/>
    </row>
    <row r="17" spans="1:10" ht="12.75" customHeight="1" x14ac:dyDescent="0.2">
      <c r="A17" s="34"/>
      <c r="B17" s="34"/>
      <c r="C17" s="34"/>
      <c r="D17" s="34"/>
      <c r="E17" s="34"/>
      <c r="F17" s="34"/>
      <c r="G17" s="34"/>
      <c r="H17" s="34"/>
      <c r="I17" s="34"/>
      <c r="J17" s="34"/>
    </row>
    <row r="18" spans="1:10" ht="12.75" customHeight="1" x14ac:dyDescent="0.2"/>
    <row r="19" spans="1:10" ht="12.75" customHeight="1" x14ac:dyDescent="0.2"/>
    <row r="20" spans="1:10" ht="12.75" customHeight="1" x14ac:dyDescent="0.2"/>
    <row r="21" spans="1:10" ht="12.75" customHeight="1" x14ac:dyDescent="0.2"/>
    <row r="22" spans="1:10" ht="12.75" customHeight="1" x14ac:dyDescent="0.2"/>
    <row r="23" spans="1:10" ht="12.75" customHeight="1" x14ac:dyDescent="0.2"/>
    <row r="24" spans="1:10" ht="12.75" customHeight="1" x14ac:dyDescent="0.2"/>
    <row r="25" spans="1:10" ht="12.75" customHeight="1" x14ac:dyDescent="0.2"/>
    <row r="26" spans="1:10" ht="12.75" customHeight="1" x14ac:dyDescent="0.2"/>
    <row r="27" spans="1:10" ht="12.75" customHeight="1" x14ac:dyDescent="0.2"/>
    <row r="28" spans="1:10" ht="12.75" customHeight="1" x14ac:dyDescent="0.2"/>
    <row r="29" spans="1:10" ht="12.75" customHeight="1" x14ac:dyDescent="0.2"/>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A9:J12"/>
    <mergeCell ref="A4:J8"/>
    <mergeCell ref="A2:J2"/>
    <mergeCell ref="A3:J3"/>
  </mergeCells>
  <hyperlinks>
    <hyperlink ref="A2" r:id="rId1"/>
    <hyperlink ref="A4"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workbookViewId="0"/>
  </sheetViews>
  <sheetFormatPr defaultColWidth="14.42578125" defaultRowHeight="15" customHeight="1" x14ac:dyDescent="0.2"/>
  <cols>
    <col min="1" max="1" width="30.42578125" customWidth="1"/>
    <col min="2" max="26" width="8" customWidth="1"/>
  </cols>
  <sheetData>
    <row r="1" spans="1:10" ht="12.75" customHeight="1" x14ac:dyDescent="0.2">
      <c r="A1" s="60" t="s">
        <v>141</v>
      </c>
    </row>
    <row r="2" spans="1:10" ht="12" customHeight="1" x14ac:dyDescent="0.2">
      <c r="A2" s="59"/>
    </row>
    <row r="3" spans="1:10" ht="12.75" customHeight="1" x14ac:dyDescent="0.2">
      <c r="A3" s="34" t="s">
        <v>142</v>
      </c>
      <c r="B3" s="34"/>
      <c r="C3" s="34"/>
      <c r="D3" s="34"/>
      <c r="E3" s="34"/>
      <c r="F3" s="34"/>
      <c r="G3" s="34"/>
      <c r="H3" s="34"/>
      <c r="I3" s="34"/>
      <c r="J3" s="34"/>
    </row>
    <row r="4" spans="1:10" ht="12.75" customHeight="1" x14ac:dyDescent="0.2">
      <c r="A4" s="61" t="s">
        <v>143</v>
      </c>
    </row>
    <row r="5" spans="1:10" ht="12.75" customHeight="1" x14ac:dyDescent="0.2">
      <c r="A5" s="61" t="s">
        <v>144</v>
      </c>
    </row>
    <row r="6" spans="1:10" ht="12.75" customHeight="1" x14ac:dyDescent="0.2">
      <c r="A6" s="61" t="s">
        <v>145</v>
      </c>
    </row>
    <row r="7" spans="1:10" ht="12.75" customHeight="1" x14ac:dyDescent="0.2">
      <c r="A7" s="61" t="s">
        <v>146</v>
      </c>
    </row>
    <row r="8" spans="1:10" ht="12.75" customHeight="1" x14ac:dyDescent="0.2">
      <c r="A8" s="61" t="s">
        <v>147</v>
      </c>
    </row>
    <row r="9" spans="1:10" ht="12.75" customHeight="1" x14ac:dyDescent="0.2">
      <c r="A9" s="61" t="s">
        <v>148</v>
      </c>
    </row>
    <row r="10" spans="1:10" ht="12.75" customHeight="1" x14ac:dyDescent="0.2">
      <c r="A10" s="61" t="s">
        <v>149</v>
      </c>
    </row>
    <row r="11" spans="1:10" ht="12.75" customHeight="1" x14ac:dyDescent="0.2">
      <c r="A11" s="61" t="s">
        <v>150</v>
      </c>
    </row>
    <row r="12" spans="1:10" ht="12.75" customHeight="1" x14ac:dyDescent="0.2">
      <c r="A12" s="61" t="s">
        <v>151</v>
      </c>
    </row>
    <row r="13" spans="1:10" ht="12.75" customHeight="1" x14ac:dyDescent="0.2">
      <c r="A13" s="61"/>
    </row>
    <row r="14" spans="1:10" ht="12.75" customHeight="1" x14ac:dyDescent="0.2">
      <c r="A14" s="61"/>
    </row>
    <row r="15" spans="1:10" ht="12.75" customHeight="1" x14ac:dyDescent="0.2">
      <c r="A15" s="61"/>
    </row>
    <row r="16" spans="1:10" ht="12.75" customHeight="1" x14ac:dyDescent="0.2">
      <c r="A16" s="61"/>
    </row>
    <row r="17" spans="1:1" ht="12.75" customHeight="1" x14ac:dyDescent="0.2">
      <c r="A17" s="61"/>
    </row>
    <row r="18" spans="1:1" ht="12.75" customHeight="1" x14ac:dyDescent="0.2">
      <c r="A18" s="61"/>
    </row>
    <row r="19" spans="1:1" ht="12.75" customHeight="1" x14ac:dyDescent="0.2">
      <c r="A19" s="61"/>
    </row>
    <row r="20" spans="1:1" ht="12.75" customHeight="1" x14ac:dyDescent="0.2">
      <c r="A20" s="61"/>
    </row>
    <row r="21" spans="1:1" ht="12.75" customHeight="1" x14ac:dyDescent="0.2">
      <c r="A21" s="61"/>
    </row>
    <row r="22" spans="1:1" ht="12.75" customHeight="1" x14ac:dyDescent="0.2">
      <c r="A22" s="61"/>
    </row>
    <row r="23" spans="1:1" ht="12.75" customHeight="1" x14ac:dyDescent="0.2">
      <c r="A23" s="61"/>
    </row>
    <row r="24" spans="1:1" ht="12.75" customHeight="1" x14ac:dyDescent="0.2">
      <c r="A24" s="61"/>
    </row>
    <row r="25" spans="1:1" ht="12.75" customHeight="1" x14ac:dyDescent="0.2">
      <c r="A25" s="61"/>
    </row>
    <row r="26" spans="1:1" ht="12.75" customHeight="1" x14ac:dyDescent="0.2">
      <c r="A26" s="61"/>
    </row>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Periodic Table</vt:lpstr>
      <vt:lpstr>PT Included Fields</vt:lpstr>
      <vt:lpstr>Printable Data</vt:lpstr>
      <vt:lpstr>Full Data</vt:lpstr>
      <vt:lpstr>Sheet1</vt:lpstr>
      <vt:lpstr>temp. names</vt:lpstr>
      <vt:lpstr>Copyright Notice</vt:lpstr>
      <vt:lpstr>To Do</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Keller</dc:creator>
  <cp:lastModifiedBy>Ray Keller</cp:lastModifiedBy>
  <dcterms:created xsi:type="dcterms:W3CDTF">2018-03-03T17:02:27Z</dcterms:created>
  <dcterms:modified xsi:type="dcterms:W3CDTF">2018-03-05T19:19:19Z</dcterms:modified>
</cp:coreProperties>
</file>