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ng4\Desktop\Nova IMS Pratical Classes\Data Preprocessing\1 - Excel\"/>
    </mc:Choice>
  </mc:AlternateContent>
  <xr:revisionPtr revIDLastSave="0" documentId="13_ncr:1_{F1DCA3D2-4A0E-49E4-8820-AF0DA0FC4409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1ST DEMO" sheetId="1" r:id="rId1"/>
    <sheet name="2ND DEMO" sheetId="7" r:id="rId2"/>
    <sheet name="3RD DEMO" sheetId="2" r:id="rId3"/>
    <sheet name="4TH DEMO" sheetId="6" r:id="rId4"/>
    <sheet name="Company A - LISBON" sheetId="8" r:id="rId5"/>
    <sheet name="Company A - PORTO" sheetId="9" r:id="rId6"/>
    <sheet name="Company A - Madrid" sheetId="10" r:id="rId7"/>
  </sheets>
  <definedNames>
    <definedName name="gradetable">'3RD DEMO'!$A$3:$C$11</definedName>
    <definedName name="imstuff">'4TH DEMO'!$A$3:$C$54</definedName>
    <definedName name="stuff">'3RD DEMO'!$E$8:$E$10</definedName>
    <definedName name="tabela">'3RD DEMO'!$A$4:$C$11</definedName>
    <definedName name="TABELA_A">'3RD DEMO'!$A$3:$C$11</definedName>
    <definedName name="table1234">'3RD DEMO'!$A$2:$C$11</definedName>
    <definedName name="TABLEG">'3RD DEMO'!$A$3:$C$11</definedName>
    <definedName name="tablex">'3RD DEMO'!$A$3:$C$11</definedName>
    <definedName name="x">'3RD DEMO'!$A$4:$C$11</definedName>
  </definedNames>
  <calcPr calcId="191028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 a="1"/>
  <c r="J4" i="2" s="1"/>
  <c r="F4" i="6"/>
  <c r="F3" i="6"/>
  <c r="I4" i="2" a="1"/>
  <c r="I4" i="2" s="1"/>
  <c r="M18" i="2" s="1" a="1"/>
  <c r="M18" i="2" s="1"/>
  <c r="E16" i="7" a="1"/>
  <c r="E16" i="7" s="1"/>
  <c r="G14" i="7"/>
  <c r="J6" i="7" a="1"/>
  <c r="J6" i="7" s="1"/>
  <c r="J11" i="7" a="1"/>
  <c r="J11" i="7" s="1"/>
  <c r="J10" i="7" a="1"/>
  <c r="J10" i="7" s="1"/>
  <c r="J9" i="7" a="1"/>
  <c r="J9" i="7" s="1"/>
  <c r="J8" i="7" a="1"/>
  <c r="J8" i="7" s="1"/>
  <c r="J7" i="7" a="1"/>
  <c r="J7" i="7" s="1"/>
  <c r="J5" i="7" a="1"/>
  <c r="J5" i="7" s="1"/>
  <c r="J4" i="7" a="1"/>
  <c r="J4" i="7" s="1"/>
  <c r="B5" i="7"/>
  <c r="B6" i="7"/>
  <c r="B7" i="7"/>
  <c r="B8" i="7"/>
  <c r="B9" i="7"/>
  <c r="B4" i="7"/>
  <c r="E26" i="1"/>
  <c r="E25" i="1"/>
  <c r="E23" i="1"/>
  <c r="E22" i="1"/>
  <c r="E21" i="1"/>
  <c r="E20" i="1"/>
  <c r="B27" i="1"/>
  <c r="B26" i="1"/>
  <c r="B23" i="1"/>
  <c r="B21" i="1"/>
  <c r="B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<sst xmlns="http://schemas.openxmlformats.org/spreadsheetml/2006/main" count="219" uniqueCount="70">
  <si>
    <t>abc</t>
  </si>
  <si>
    <t>qwe</t>
  </si>
  <si>
    <t>asd</t>
  </si>
  <si>
    <t>COUNT</t>
  </si>
  <si>
    <t>COUNTIF</t>
  </si>
  <si>
    <t>SUM</t>
  </si>
  <si>
    <t>AVERAGE</t>
  </si>
  <si>
    <t>VAR.S</t>
  </si>
  <si>
    <t>VAR.P</t>
  </si>
  <si>
    <t>STDEV.S</t>
  </si>
  <si>
    <t>STDEV.P</t>
  </si>
  <si>
    <t>MIN</t>
  </si>
  <si>
    <t>MAX</t>
  </si>
  <si>
    <t>IF</t>
  </si>
  <si>
    <t>id</t>
  </si>
  <si>
    <t>Ana</t>
  </si>
  <si>
    <t>João</t>
  </si>
  <si>
    <t>Miguel</t>
  </si>
  <si>
    <t>Catarina</t>
  </si>
  <si>
    <t>Margarida</t>
  </si>
  <si>
    <t>Rodrigo</t>
  </si>
  <si>
    <t>Pedro</t>
  </si>
  <si>
    <t>Gonçalo</t>
  </si>
  <si>
    <t>Store name</t>
  </si>
  <si>
    <t>Product category</t>
  </si>
  <si>
    <t>Amount Selled</t>
  </si>
  <si>
    <t>Lisboa</t>
  </si>
  <si>
    <t>Porto</t>
  </si>
  <si>
    <t>Faro</t>
  </si>
  <si>
    <t>Coimbra</t>
  </si>
  <si>
    <t>summer</t>
  </si>
  <si>
    <t>winter</t>
  </si>
  <si>
    <t>Name</t>
  </si>
  <si>
    <t>Grade</t>
  </si>
  <si>
    <t>Food</t>
  </si>
  <si>
    <t>Tech</t>
  </si>
  <si>
    <t>Toys</t>
  </si>
  <si>
    <t>House</t>
  </si>
  <si>
    <t>Animals</t>
  </si>
  <si>
    <t>1. Calculate the following measures:</t>
  </si>
  <si>
    <t>IF/IFS</t>
  </si>
  <si>
    <t>2. Fill the column. When is "winter", put "1", for "summer" put "0".</t>
  </si>
  <si>
    <t>A</t>
  </si>
  <si>
    <t>3. Substitute the numbers for "bad", "sufficient", "good", "very good", "excellent", respectively.</t>
  </si>
  <si>
    <t>4. Fill the second table with the grade of each student.</t>
  </si>
  <si>
    <t>5. Take some insights from this dataset.</t>
  </si>
  <si>
    <t>Product</t>
  </si>
  <si>
    <t>Sales</t>
  </si>
  <si>
    <t>Quantity</t>
  </si>
  <si>
    <t>Kitchen</t>
  </si>
  <si>
    <t>Bedroom</t>
  </si>
  <si>
    <t>Eletronics</t>
  </si>
  <si>
    <t>Living room</t>
  </si>
  <si>
    <t>Bathroom</t>
  </si>
  <si>
    <t>Garden</t>
  </si>
  <si>
    <t>AVERAGE_SELF</t>
  </si>
  <si>
    <t>qualitative transformation</t>
  </si>
  <si>
    <t>Hello</t>
  </si>
  <si>
    <t>world</t>
  </si>
  <si>
    <t>times</t>
  </si>
  <si>
    <t>Insuff</t>
  </si>
  <si>
    <t>Orale</t>
  </si>
  <si>
    <t>Suff</t>
  </si>
  <si>
    <t>Result</t>
  </si>
  <si>
    <t>Mu</t>
  </si>
  <si>
    <t>Sigma^2</t>
  </si>
  <si>
    <t>Row Labels</t>
  </si>
  <si>
    <t>Grand Total</t>
  </si>
  <si>
    <t>Sum of Amount Selled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</si>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</sst>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 applyAlignment="1">
      <alignment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4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'Company A - LISBON'!$B$1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'Company A - LISBON'!$A$2:$A$4</c:f>
              <c:strCache>
                <c:ptCount val="3"/>
                <c:pt idx="0">
                  <c:v>Kitchen</c:v>
                </c:pt>
                <c:pt idx="1">
                  <c:v>Bedroom</c:v>
                </c:pt>
                <c:pt idx="2">
                  <c:v>Eletronics</c:v>
                </c:pt>
              </c:strCache>
            </c:strRef>
          </c:cat>
          <c:val>
            <c:numRef>
              <c:f>'Company A - LISBON'!$B$2:$B$4</c:f>
              <c:numCache>
                <c:formatCode>General</c:formatCode>
                <c:ptCount val="3"/>
                <c:pt idx="0">
                  <c:v>123000</c:v>
                </c:pt>
                <c:pt idx="1">
                  <c:v>7000</c:v>
                </c:pt>
                <c:pt idx="2">
                  <c:v>560000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39-4B09-A906-DAA416C74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9797663"/>
        <c:axId val="1219804863"/>
      </c:barChart>
      <c:lineChart>
        <c:grouping val="standard"/>
        <c:varyColors val="0"/>
        <c:ser>
          <c:idx val="1"/>
          <c:order val="1"/>
          <c:tx>
            <c:strRef>
              <c:f>'Company A - LISBON'!$C$1</c:f>
              <c:strCache>
                <c:ptCount val="1"/>
                <c:pt idx="0">
                  <c:v>Quantity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'Company A - LISBON'!$A$2:$A$4</c:f>
              <c:strCache>
                <c:ptCount val="3"/>
                <c:pt idx="0">
                  <c:v>Kitchen</c:v>
                </c:pt>
                <c:pt idx="1">
                  <c:v>Bedroom</c:v>
                </c:pt>
                <c:pt idx="2">
                  <c:v>Eletronics</c:v>
                </c:pt>
              </c:strCache>
            </c:strRef>
          </c:cat>
          <c:val>
            <c:numRef>
              <c:f>'Company A - LISBON'!$C$2:$C$4</c:f>
              <c:numCache>
                <c:formatCode>General</c:formatCode>
                <c:ptCount val="3"/>
                <c:pt idx="0">
                  <c:v>125</c:v>
                </c:pt>
                <c:pt idx="1">
                  <c:v>340</c:v>
                </c:pt>
                <c:pt idx="2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39-4B09-A906-DAA416C74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9801503"/>
        <c:axId val="1219799103"/>
      </c:lineChart>
      <c:catAx>
        <c:axId val="121979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9804863"/>
        <c:crosses val="autoZero"/>
        <c:auto val="1"/>
        <c:lblAlgn val="ctr"/>
        <c:lblOffset val="100"/>
        <c:noMultiLvlLbl val="0"/>
      </c:catAx>
      <c:valAx>
        <c:axId val="121980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9797663"/>
        <c:crosses val="autoZero"/>
        <c:crossBetween val="between"/>
      </c:valAx>
      <c:valAx>
        <c:axId val="12197991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9801503"/>
        <c:crosses val="max"/>
        <c:crossBetween val="between"/>
      </c:valAx>
      <c:catAx>
        <c:axId val="12198015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979910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'Company A - PORTO'!$B$1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'Company A - PORTO'!$A$2:$A$6</c:f>
              <c:strCache>
                <c:ptCount val="5"/>
                <c:pt idx="0">
                  <c:v>Kitchen</c:v>
                </c:pt>
                <c:pt idx="1">
                  <c:v>Bedroom</c:v>
                </c:pt>
                <c:pt idx="2">
                  <c:v>Eletronics</c:v>
                </c:pt>
                <c:pt idx="3">
                  <c:v>Living room</c:v>
                </c:pt>
                <c:pt idx="4">
                  <c:v>Bathroom</c:v>
                </c:pt>
              </c:strCache>
            </c:strRef>
          </c:cat>
          <c:val>
            <c:numRef>
              <c:f>'Company A - PORTO'!$B$2:$B$6</c:f>
              <c:numCache>
                <c:formatCode>General</c:formatCode>
                <c:ptCount val="5"/>
                <c:pt idx="0">
                  <c:v>20000</c:v>
                </c:pt>
                <c:pt idx="1">
                  <c:v>45000</c:v>
                </c:pt>
                <c:pt idx="2">
                  <c:v>345000</c:v>
                </c:pt>
                <c:pt idx="3">
                  <c:v>125000</c:v>
                </c:pt>
                <c:pt idx="4">
                  <c:v>349000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74-4DF2-88A7-9AC31AC6C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8632143"/>
        <c:axId val="1218625423"/>
      </c:barChart>
      <c:lineChart>
        <c:grouping val="standard"/>
        <c:varyColors val="0"/>
        <c:ser>
          <c:idx val="1"/>
          <c:order val="1"/>
          <c:tx>
            <c:strRef>
              <c:f>'Company A - PORTO'!$C$1</c:f>
              <c:strCache>
                <c:ptCount val="1"/>
                <c:pt idx="0">
                  <c:v>Quantity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'Company A - PORTO'!$A$2:$A$6</c:f>
              <c:strCache>
                <c:ptCount val="5"/>
                <c:pt idx="0">
                  <c:v>Kitchen</c:v>
                </c:pt>
                <c:pt idx="1">
                  <c:v>Bedroom</c:v>
                </c:pt>
                <c:pt idx="2">
                  <c:v>Eletronics</c:v>
                </c:pt>
                <c:pt idx="3">
                  <c:v>Living room</c:v>
                </c:pt>
                <c:pt idx="4">
                  <c:v>Bathroom</c:v>
                </c:pt>
              </c:strCache>
            </c:strRef>
          </c:cat>
          <c:val>
            <c:numRef>
              <c:f>'Company A - PORTO'!$C$2:$C$6</c:f>
              <c:numCache>
                <c:formatCode>General</c:formatCode>
                <c:ptCount val="5"/>
                <c:pt idx="0">
                  <c:v>240</c:v>
                </c:pt>
                <c:pt idx="1">
                  <c:v>37</c:v>
                </c:pt>
                <c:pt idx="2">
                  <c:v>150</c:v>
                </c:pt>
                <c:pt idx="3">
                  <c:v>280</c:v>
                </c:pt>
                <c:pt idx="4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4-4DF2-88A7-9AC31AC6C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632623"/>
        <c:axId val="1218636463"/>
      </c:lineChart>
      <c:catAx>
        <c:axId val="121863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8625423"/>
        <c:crosses val="autoZero"/>
        <c:auto val="1"/>
        <c:lblAlgn val="ctr"/>
        <c:lblOffset val="100"/>
        <c:noMultiLvlLbl val="0"/>
      </c:catAx>
      <c:valAx>
        <c:axId val="121862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8632143"/>
        <c:crosses val="autoZero"/>
        <c:crossBetween val="between"/>
      </c:valAx>
      <c:valAx>
        <c:axId val="121863646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8632623"/>
        <c:crosses val="max"/>
        <c:crossBetween val="between"/>
      </c:valAx>
      <c:catAx>
        <c:axId val="12186326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863646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'Company A - Madrid'!$B$1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'Company A - Madrid'!$A$2:$A$7</c:f>
              <c:strCache>
                <c:ptCount val="6"/>
                <c:pt idx="0">
                  <c:v>Kitchen</c:v>
                </c:pt>
                <c:pt idx="1">
                  <c:v>Bedroom</c:v>
                </c:pt>
                <c:pt idx="2">
                  <c:v>Eletronics</c:v>
                </c:pt>
                <c:pt idx="3">
                  <c:v>Living room</c:v>
                </c:pt>
                <c:pt idx="4">
                  <c:v>Bathroom</c:v>
                </c:pt>
                <c:pt idx="5">
                  <c:v>Garden</c:v>
                </c:pt>
              </c:strCache>
            </c:strRef>
          </c:cat>
          <c:val>
            <c:numRef>
              <c:f>'Company A - Madrid'!$B$2:$B$7</c:f>
              <c:numCache>
                <c:formatCode>General</c:formatCode>
                <c:ptCount val="6"/>
                <c:pt idx="0">
                  <c:v>750000</c:v>
                </c:pt>
                <c:pt idx="1">
                  <c:v>498000</c:v>
                </c:pt>
                <c:pt idx="2">
                  <c:v>639000</c:v>
                </c:pt>
                <c:pt idx="3">
                  <c:v>273000</c:v>
                </c:pt>
                <c:pt idx="4">
                  <c:v>560000</c:v>
                </c:pt>
                <c:pt idx="5">
                  <c:v>1790500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EA-4C08-BB3E-50F22B402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8644143"/>
        <c:axId val="1218633583"/>
      </c:barChart>
      <c:lineChart>
        <c:grouping val="standard"/>
        <c:varyColors val="0"/>
        <c:ser>
          <c:idx val="1"/>
          <c:order val="1"/>
          <c:tx>
            <c:strRef>
              <c:f>'Company A - Madrid'!$C$1</c:f>
              <c:strCache>
                <c:ptCount val="1"/>
                <c:pt idx="0">
                  <c:v>Quantity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'Company A - Madrid'!$A$2:$A$7</c:f>
              <c:strCache>
                <c:ptCount val="6"/>
                <c:pt idx="0">
                  <c:v>Kitchen</c:v>
                </c:pt>
                <c:pt idx="1">
                  <c:v>Bedroom</c:v>
                </c:pt>
                <c:pt idx="2">
                  <c:v>Eletronics</c:v>
                </c:pt>
                <c:pt idx="3">
                  <c:v>Living room</c:v>
                </c:pt>
                <c:pt idx="4">
                  <c:v>Bathroom</c:v>
                </c:pt>
                <c:pt idx="5">
                  <c:v>Garden</c:v>
                </c:pt>
              </c:strCache>
            </c:strRef>
          </c:cat>
          <c:val>
            <c:numRef>
              <c:f>'Company A - Madrid'!$C$2:$C$7</c:f>
              <c:numCache>
                <c:formatCode>General</c:formatCode>
                <c:ptCount val="6"/>
                <c:pt idx="0">
                  <c:v>650</c:v>
                </c:pt>
                <c:pt idx="1">
                  <c:v>1050</c:v>
                </c:pt>
                <c:pt idx="2">
                  <c:v>200</c:v>
                </c:pt>
                <c:pt idx="3">
                  <c:v>580</c:v>
                </c:pt>
                <c:pt idx="4">
                  <c:v>450</c:v>
                </c:pt>
                <c:pt idx="5">
                  <c:v>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EA-4C08-BB3E-50F22B402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638863"/>
        <c:axId val="1218630703"/>
      </c:lineChart>
      <c:catAx>
        <c:axId val="121864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8633583"/>
        <c:crosses val="autoZero"/>
        <c:auto val="1"/>
        <c:lblAlgn val="ctr"/>
        <c:lblOffset val="100"/>
        <c:noMultiLvlLbl val="0"/>
      </c:catAx>
      <c:valAx>
        <c:axId val="121863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8644143"/>
        <c:crosses val="autoZero"/>
        <c:crossBetween val="between"/>
      </c:valAx>
      <c:valAx>
        <c:axId val="12186307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8638863"/>
        <c:crosses val="max"/>
        <c:crossBetween val="between"/>
      </c:valAx>
      <c:catAx>
        <c:axId val="12186388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863070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41910</xdr:rowOff>
    </xdr:from>
    <xdr:to>
      <xdr:col>13</xdr:col>
      <xdr:colOff>91440</xdr:colOff>
      <xdr:row>21</xdr:row>
      <xdr:rowOff>41910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963812-5231-27D0-E325-7B05E5D8A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45720</xdr:rowOff>
    </xdr:from>
    <xdr:to>
      <xdr:col>13</xdr:col>
      <xdr:colOff>91440</xdr:colOff>
      <xdr:row>21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12A31F-CC71-68E1-2E80-7FF9B9C02F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1792</xdr:colOff>
      <xdr:row>2</xdr:row>
      <xdr:rowOff>897</xdr:rowOff>
    </xdr:from>
    <xdr:to>
      <xdr:col>12</xdr:col>
      <xdr:colOff>306592</xdr:colOff>
      <xdr:row>17</xdr:row>
      <xdr:rowOff>896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5B2E84-21AB-2EC2-13DF-9CCDC6555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i Cioco" refreshedDate="45548.608342361113" createdVersion="8" refreshedVersion="8" minRefreshableVersion="3" recordCount="51" xr:uid="{FEEBF583-3B9D-43DB-861E-12DF36FFE936}">
  <cacheSource type="worksheet">
    <worksheetSource name="imstuff"/>
  </cacheSource>
  <cacheFields count="3">
    <cacheField name="Store name" numFmtId="0">
      <sharedItems count="4">
        <s v="Coimbra"/>
        <s v="Faro"/>
        <s v="Lisboa"/>
        <s v="Porto"/>
      </sharedItems>
    </cacheField>
    <cacheField name="Product category" numFmtId="0">
      <sharedItems count="5">
        <s v="Food"/>
        <s v="Tech"/>
        <s v="Toys"/>
        <s v="House"/>
        <s v="Animals"/>
      </sharedItems>
    </cacheField>
    <cacheField name="Amount Selled" numFmtId="0">
      <sharedItems containsSemiMixedTypes="0" containsString="0" containsNumber="1" containsInteger="1" minValue="26" maxValue="60000" count="45">
        <n v="500"/>
        <n v="200"/>
        <n v="50"/>
        <n v="80"/>
        <n v="60000"/>
        <n v="30000"/>
        <n v="1450"/>
        <n v="3974"/>
        <n v="274"/>
        <n v="246"/>
        <n v="975"/>
        <n v="476"/>
        <n v="196"/>
        <n v="378"/>
        <n v="568"/>
        <n v="397"/>
        <n v="276"/>
        <n v="8000"/>
        <n v="589"/>
        <n v="4000"/>
        <n v="357"/>
        <n v="2900"/>
        <n v="250"/>
        <n v="256"/>
        <n v="40"/>
        <n v="26"/>
        <n v="300"/>
        <n v="296"/>
        <n v="67"/>
        <n v="306"/>
        <n v="396"/>
        <n v="348"/>
        <n v="358"/>
        <n v="390"/>
        <n v="467"/>
        <n v="158"/>
        <n v="470"/>
        <n v="2000"/>
        <n v="286"/>
        <n v="96"/>
        <n v="290"/>
        <n v="39600"/>
        <n v="3860"/>
        <n v="9460"/>
        <n v="94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x v="0"/>
    <x v="0"/>
  </r>
  <r>
    <x v="0"/>
    <x v="0"/>
    <x v="1"/>
  </r>
  <r>
    <x v="0"/>
    <x v="0"/>
    <x v="2"/>
  </r>
  <r>
    <x v="0"/>
    <x v="0"/>
    <x v="1"/>
  </r>
  <r>
    <x v="0"/>
    <x v="0"/>
    <x v="3"/>
  </r>
  <r>
    <x v="0"/>
    <x v="1"/>
    <x v="4"/>
  </r>
  <r>
    <x v="0"/>
    <x v="1"/>
    <x v="5"/>
  </r>
  <r>
    <x v="0"/>
    <x v="1"/>
    <x v="6"/>
  </r>
  <r>
    <x v="0"/>
    <x v="1"/>
    <x v="7"/>
  </r>
  <r>
    <x v="0"/>
    <x v="2"/>
    <x v="8"/>
  </r>
  <r>
    <x v="0"/>
    <x v="2"/>
    <x v="9"/>
  </r>
  <r>
    <x v="0"/>
    <x v="2"/>
    <x v="10"/>
  </r>
  <r>
    <x v="0"/>
    <x v="2"/>
    <x v="11"/>
  </r>
  <r>
    <x v="0"/>
    <x v="3"/>
    <x v="12"/>
  </r>
  <r>
    <x v="0"/>
    <x v="3"/>
    <x v="13"/>
  </r>
  <r>
    <x v="0"/>
    <x v="3"/>
    <x v="14"/>
  </r>
  <r>
    <x v="1"/>
    <x v="0"/>
    <x v="0"/>
  </r>
  <r>
    <x v="1"/>
    <x v="0"/>
    <x v="15"/>
  </r>
  <r>
    <x v="1"/>
    <x v="0"/>
    <x v="16"/>
  </r>
  <r>
    <x v="1"/>
    <x v="1"/>
    <x v="17"/>
  </r>
  <r>
    <x v="1"/>
    <x v="1"/>
    <x v="18"/>
  </r>
  <r>
    <x v="1"/>
    <x v="1"/>
    <x v="19"/>
  </r>
  <r>
    <x v="1"/>
    <x v="1"/>
    <x v="20"/>
  </r>
  <r>
    <x v="1"/>
    <x v="1"/>
    <x v="21"/>
  </r>
  <r>
    <x v="1"/>
    <x v="2"/>
    <x v="22"/>
  </r>
  <r>
    <x v="1"/>
    <x v="3"/>
    <x v="1"/>
  </r>
  <r>
    <x v="1"/>
    <x v="3"/>
    <x v="23"/>
  </r>
  <r>
    <x v="1"/>
    <x v="3"/>
    <x v="24"/>
  </r>
  <r>
    <x v="1"/>
    <x v="3"/>
    <x v="25"/>
  </r>
  <r>
    <x v="2"/>
    <x v="0"/>
    <x v="26"/>
  </r>
  <r>
    <x v="2"/>
    <x v="0"/>
    <x v="27"/>
  </r>
  <r>
    <x v="2"/>
    <x v="0"/>
    <x v="28"/>
  </r>
  <r>
    <x v="2"/>
    <x v="0"/>
    <x v="29"/>
  </r>
  <r>
    <x v="2"/>
    <x v="1"/>
    <x v="5"/>
  </r>
  <r>
    <x v="2"/>
    <x v="2"/>
    <x v="30"/>
  </r>
  <r>
    <x v="2"/>
    <x v="2"/>
    <x v="9"/>
  </r>
  <r>
    <x v="2"/>
    <x v="2"/>
    <x v="31"/>
  </r>
  <r>
    <x v="2"/>
    <x v="2"/>
    <x v="32"/>
  </r>
  <r>
    <x v="2"/>
    <x v="3"/>
    <x v="33"/>
  </r>
  <r>
    <x v="2"/>
    <x v="3"/>
    <x v="34"/>
  </r>
  <r>
    <x v="2"/>
    <x v="3"/>
    <x v="30"/>
  </r>
  <r>
    <x v="2"/>
    <x v="3"/>
    <x v="35"/>
  </r>
  <r>
    <x v="2"/>
    <x v="4"/>
    <x v="36"/>
  </r>
  <r>
    <x v="2"/>
    <x v="4"/>
    <x v="37"/>
  </r>
  <r>
    <x v="3"/>
    <x v="0"/>
    <x v="38"/>
  </r>
  <r>
    <x v="3"/>
    <x v="0"/>
    <x v="39"/>
  </r>
  <r>
    <x v="3"/>
    <x v="0"/>
    <x v="40"/>
  </r>
  <r>
    <x v="3"/>
    <x v="1"/>
    <x v="41"/>
  </r>
  <r>
    <x v="3"/>
    <x v="1"/>
    <x v="42"/>
  </r>
  <r>
    <x v="3"/>
    <x v="1"/>
    <x v="43"/>
  </r>
  <r>
    <x v="3"/>
    <x v="1"/>
    <x v="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DE6FC8-A9FE-41D4-B925-275D2B49876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8:K25" firstHeaderRow="1" firstDataRow="2" firstDataCol="1"/>
  <pivotFields count="3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6">
        <item x="4"/>
        <item x="0"/>
        <item x="3"/>
        <item x="1"/>
        <item x="2"/>
        <item t="default"/>
      </items>
    </pivotField>
    <pivotField dataField="1" showAll="0">
      <items count="46">
        <item x="25"/>
        <item x="24"/>
        <item x="2"/>
        <item x="28"/>
        <item x="3"/>
        <item x="39"/>
        <item x="35"/>
        <item x="12"/>
        <item x="1"/>
        <item x="9"/>
        <item x="22"/>
        <item x="23"/>
        <item x="8"/>
        <item x="16"/>
        <item x="38"/>
        <item x="40"/>
        <item x="27"/>
        <item x="26"/>
        <item x="29"/>
        <item x="31"/>
        <item x="20"/>
        <item x="32"/>
        <item x="13"/>
        <item x="33"/>
        <item x="30"/>
        <item x="15"/>
        <item x="34"/>
        <item x="36"/>
        <item x="11"/>
        <item x="0"/>
        <item x="14"/>
        <item x="18"/>
        <item x="44"/>
        <item x="10"/>
        <item x="6"/>
        <item x="37"/>
        <item x="21"/>
        <item x="42"/>
        <item x="7"/>
        <item x="19"/>
        <item x="17"/>
        <item x="43"/>
        <item x="5"/>
        <item x="41"/>
        <item x="4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Amount Selled" fld="2" showDataAs="percentOfTotal" baseField="1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7"/>
  <sheetViews>
    <sheetView zoomScale="109" zoomScaleNormal="130" workbookViewId="0">
      <selection activeCell="G22" sqref="G22"/>
    </sheetView>
  </sheetViews>
  <sheetFormatPr defaultRowHeight="14.4" x14ac:dyDescent="0.3"/>
  <cols>
    <col min="1" max="1" width="16.21875" customWidth="1"/>
  </cols>
  <sheetData>
    <row r="1" spans="1:5" x14ac:dyDescent="0.3">
      <c r="A1" t="s">
        <v>39</v>
      </c>
    </row>
    <row r="3" spans="1:5" x14ac:dyDescent="0.3">
      <c r="B3" s="1">
        <v>22</v>
      </c>
      <c r="E3" s="1">
        <v>32</v>
      </c>
    </row>
    <row r="4" spans="1:5" x14ac:dyDescent="0.3">
      <c r="B4" s="1"/>
      <c r="E4" s="1">
        <v>444</v>
      </c>
    </row>
    <row r="5" spans="1:5" x14ac:dyDescent="0.3">
      <c r="B5" s="1">
        <v>34</v>
      </c>
      <c r="E5" s="1">
        <v>56</v>
      </c>
    </row>
    <row r="6" spans="1:5" x14ac:dyDescent="0.3">
      <c r="B6" s="1">
        <v>56</v>
      </c>
      <c r="E6" s="1">
        <v>76</v>
      </c>
    </row>
    <row r="7" spans="1:5" x14ac:dyDescent="0.3">
      <c r="B7" s="1">
        <v>43</v>
      </c>
      <c r="E7" s="1">
        <v>45</v>
      </c>
    </row>
    <row r="8" spans="1:5" x14ac:dyDescent="0.3">
      <c r="B8" s="1">
        <v>24</v>
      </c>
      <c r="E8" s="1">
        <v>89</v>
      </c>
    </row>
    <row r="9" spans="1:5" x14ac:dyDescent="0.3">
      <c r="B9" s="1" t="s">
        <v>0</v>
      </c>
      <c r="E9" s="1">
        <v>76</v>
      </c>
    </row>
    <row r="10" spans="1:5" x14ac:dyDescent="0.3">
      <c r="B10" s="1">
        <v>23</v>
      </c>
      <c r="E10" s="1">
        <v>24</v>
      </c>
    </row>
    <row r="11" spans="1:5" x14ac:dyDescent="0.3">
      <c r="B11" s="1">
        <v>78</v>
      </c>
      <c r="E11" s="1">
        <v>59</v>
      </c>
    </row>
    <row r="12" spans="1:5" x14ac:dyDescent="0.3">
      <c r="B12" s="1"/>
      <c r="E12" s="1">
        <v>80</v>
      </c>
    </row>
    <row r="13" spans="1:5" x14ac:dyDescent="0.3">
      <c r="B13" s="1">
        <v>58</v>
      </c>
      <c r="E13" s="1">
        <v>42</v>
      </c>
    </row>
    <row r="14" spans="1:5" x14ac:dyDescent="0.3">
      <c r="B14" s="1" t="s">
        <v>1</v>
      </c>
      <c r="E14" s="1">
        <v>13</v>
      </c>
    </row>
    <row r="15" spans="1:5" x14ac:dyDescent="0.3">
      <c r="B15" s="1"/>
      <c r="E15" s="1">
        <v>57</v>
      </c>
    </row>
    <row r="16" spans="1:5" x14ac:dyDescent="0.3">
      <c r="B16" s="1" t="s">
        <v>2</v>
      </c>
      <c r="E16" s="1">
        <v>42</v>
      </c>
    </row>
    <row r="17" spans="1:5" x14ac:dyDescent="0.3">
      <c r="B17" s="1"/>
      <c r="E17" s="1">
        <v>57</v>
      </c>
    </row>
    <row r="18" spans="1:5" x14ac:dyDescent="0.3">
      <c r="B18" s="1">
        <v>50</v>
      </c>
      <c r="E18" s="1">
        <v>30</v>
      </c>
    </row>
    <row r="20" spans="1:5" x14ac:dyDescent="0.3">
      <c r="A20" s="2" t="s">
        <v>3</v>
      </c>
      <c r="B20">
        <f>COUNT(B3:B18)</f>
        <v>9</v>
      </c>
      <c r="D20" s="2" t="s">
        <v>7</v>
      </c>
      <c r="E20">
        <f>_xlfn.VAR.S(E3:E18)</f>
        <v>10067.716666666667</v>
      </c>
    </row>
    <row r="21" spans="1:5" x14ac:dyDescent="0.3">
      <c r="A21" s="2" t="s">
        <v>4</v>
      </c>
      <c r="B21">
        <f>COUNTIF(B3:B18,"&gt;32")</f>
        <v>6</v>
      </c>
      <c r="D21" s="2" t="s">
        <v>8</v>
      </c>
      <c r="E21">
        <f>_xlfn.VAR.P(E3:E18)</f>
        <v>9438.484375</v>
      </c>
    </row>
    <row r="22" spans="1:5" x14ac:dyDescent="0.3">
      <c r="A22" s="2"/>
      <c r="D22" s="2" t="s">
        <v>9</v>
      </c>
      <c r="E22">
        <f>_xlfn.STDEV.S(E3:E18)</f>
        <v>100.33801207252746</v>
      </c>
    </row>
    <row r="23" spans="1:5" x14ac:dyDescent="0.3">
      <c r="A23" s="2" t="s">
        <v>5</v>
      </c>
      <c r="B23">
        <f>SUM(B3:B18)</f>
        <v>388</v>
      </c>
      <c r="D23" s="2" t="s">
        <v>10</v>
      </c>
      <c r="E23">
        <f>_xlfn.STDEV.P(E3:E18)</f>
        <v>97.151862437114403</v>
      </c>
    </row>
    <row r="24" spans="1:5" x14ac:dyDescent="0.3">
      <c r="A24" s="2"/>
      <c r="D24" s="2"/>
    </row>
    <row r="25" spans="1:5" x14ac:dyDescent="0.3">
      <c r="A25" s="2"/>
      <c r="D25" s="2" t="s">
        <v>11</v>
      </c>
      <c r="E25">
        <f>MIN(E3:E18)</f>
        <v>13</v>
      </c>
    </row>
    <row r="26" spans="1:5" x14ac:dyDescent="0.3">
      <c r="A26" s="2" t="s">
        <v>6</v>
      </c>
      <c r="B26">
        <f>AVERAGE(B3:B18)</f>
        <v>43.111111111111114</v>
      </c>
      <c r="D26" s="2" t="s">
        <v>12</v>
      </c>
      <c r="E26">
        <f>MAX(E3:E18)</f>
        <v>444</v>
      </c>
    </row>
    <row r="27" spans="1:5" x14ac:dyDescent="0.3">
      <c r="A27" s="8" t="s">
        <v>55</v>
      </c>
      <c r="B27">
        <f>1/(COUNT(B3:B18)/SUM(B3:B18))</f>
        <v>43.111111111111107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E0E7-5FFA-4449-95BB-75F6D10442B6}">
  <sheetPr codeName="Sheet2"/>
  <dimension ref="A1:J16"/>
  <sheetViews>
    <sheetView zoomScale="139" zoomScaleNormal="156" workbookViewId="0">
      <selection activeCell="F10" sqref="F10"/>
    </sheetView>
  </sheetViews>
  <sheetFormatPr defaultRowHeight="14.4" x14ac:dyDescent="0.3"/>
  <cols>
    <col min="1" max="2" width="8.88671875" customWidth="1"/>
  </cols>
  <sheetData>
    <row r="1" spans="1:10" x14ac:dyDescent="0.3">
      <c r="A1" t="s">
        <v>41</v>
      </c>
      <c r="I1" t="s">
        <v>43</v>
      </c>
    </row>
    <row r="2" spans="1:10" x14ac:dyDescent="0.3">
      <c r="B2" t="s">
        <v>56</v>
      </c>
    </row>
    <row r="3" spans="1:10" x14ac:dyDescent="0.3">
      <c r="A3" s="6" t="s">
        <v>42</v>
      </c>
      <c r="B3" s="3" t="s">
        <v>13</v>
      </c>
      <c r="I3" s="3" t="s">
        <v>40</v>
      </c>
    </row>
    <row r="4" spans="1:10" x14ac:dyDescent="0.3">
      <c r="A4" s="1" t="s">
        <v>30</v>
      </c>
      <c r="B4" s="7">
        <f>IF(A4="summer",0,1)</f>
        <v>0</v>
      </c>
      <c r="I4" s="1">
        <v>1</v>
      </c>
      <c r="J4" s="7" t="str" cm="1">
        <f t="array" ref="J4">_xlfn.IFS(I4=1,"bad",I4=2,"sufficient",I4=3,"good",I4=4,"very good",I4=5,"excellent")</f>
        <v>bad</v>
      </c>
    </row>
    <row r="5" spans="1:10" x14ac:dyDescent="0.3">
      <c r="A5" s="1" t="s">
        <v>31</v>
      </c>
      <c r="B5" s="7">
        <f t="shared" ref="B5:B9" si="0">IF(A5="summer",0,1)</f>
        <v>1</v>
      </c>
      <c r="I5" s="1">
        <v>3</v>
      </c>
      <c r="J5" s="7" t="str" cm="1">
        <f t="array" ref="J5">_xlfn.IFS(I5=1,"bad",I5=2,"sufficient",I5=3,"good",I5=4,"very good",I5=5,"excellent")</f>
        <v>good</v>
      </c>
    </row>
    <row r="6" spans="1:10" x14ac:dyDescent="0.3">
      <c r="A6" s="1" t="s">
        <v>30</v>
      </c>
      <c r="B6" s="7">
        <f t="shared" si="0"/>
        <v>0</v>
      </c>
      <c r="I6" s="1">
        <v>4</v>
      </c>
      <c r="J6" s="7" t="str" cm="1">
        <f t="array" ref="J6">_xlfn.IFS(I6=1,"bad",I6=2,"sufficient",I6=3,"good",I6=4,"very good",I6=5,"excellent")</f>
        <v>very good</v>
      </c>
    </row>
    <row r="7" spans="1:10" x14ac:dyDescent="0.3">
      <c r="A7" s="1" t="s">
        <v>30</v>
      </c>
      <c r="B7" s="7">
        <f t="shared" si="0"/>
        <v>0</v>
      </c>
      <c r="I7" s="1">
        <v>5</v>
      </c>
      <c r="J7" s="7" t="str" cm="1">
        <f t="array" ref="J7">_xlfn.IFS(I7=1,"bad",I7=2,"sufficient",I7=3,"good",I7=4,"very good",I7=5,"excellent")</f>
        <v>excellent</v>
      </c>
    </row>
    <row r="8" spans="1:10" x14ac:dyDescent="0.3">
      <c r="A8" s="1" t="s">
        <v>30</v>
      </c>
      <c r="B8" s="7">
        <f t="shared" si="0"/>
        <v>0</v>
      </c>
      <c r="I8" s="1">
        <v>4</v>
      </c>
      <c r="J8" s="7" t="str" cm="1">
        <f t="array" ref="J8">_xlfn.IFS(I8=1,"bad",I8=2,"sufficient",I8=3,"good",I8=4,"very good",I8=5,"excellent")</f>
        <v>very good</v>
      </c>
    </row>
    <row r="9" spans="1:10" x14ac:dyDescent="0.3">
      <c r="A9" s="1" t="s">
        <v>31</v>
      </c>
      <c r="B9" s="7">
        <f t="shared" si="0"/>
        <v>1</v>
      </c>
      <c r="I9" s="1">
        <v>2</v>
      </c>
      <c r="J9" s="7" t="str" cm="1">
        <f t="array" ref="J9">_xlfn.IFS(I9=1,"bad",I9=2,"sufficient",I9=3,"good",I9=4,"very good",I9=5,"excellent")</f>
        <v>sufficient</v>
      </c>
    </row>
    <row r="10" spans="1:10" x14ac:dyDescent="0.3">
      <c r="I10" s="1">
        <v>1</v>
      </c>
      <c r="J10" s="7" t="str" cm="1">
        <f t="array" ref="J10">_xlfn.IFS(I10=1,"bad",I10=2,"sufficient",I10=3,"good",I10=4,"very good",I10=5,"excellent")</f>
        <v>bad</v>
      </c>
    </row>
    <row r="11" spans="1:10" x14ac:dyDescent="0.3">
      <c r="I11" s="1">
        <v>5</v>
      </c>
      <c r="J11" s="7" t="str" cm="1">
        <f t="array" ref="J11">_xlfn.IFS(I11=1,"bad",I11=2,"sufficient",I11=3,"good",I11=4,"very good",I11=5,"excellent")</f>
        <v>excellent</v>
      </c>
    </row>
    <row r="12" spans="1:10" x14ac:dyDescent="0.3">
      <c r="B12" s="4"/>
      <c r="C12" s="4"/>
    </row>
    <row r="14" spans="1:10" x14ac:dyDescent="0.3">
      <c r="E14" s="9" t="s">
        <v>57</v>
      </c>
      <c r="F14" t="s">
        <v>58</v>
      </c>
      <c r="G14">
        <f>COUNT(B4:B9)</f>
        <v>6</v>
      </c>
      <c r="H14" t="s">
        <v>59</v>
      </c>
    </row>
    <row r="15" spans="1:10" x14ac:dyDescent="0.3">
      <c r="E15" s="9"/>
    </row>
    <row r="16" spans="1:10" x14ac:dyDescent="0.3">
      <c r="E16" s="9" t="str" cm="1">
        <f t="array" ref="E16:H16">CONCATENATE(E14:H14)</f>
        <v>Hello</v>
      </c>
      <c r="F16" t="str">
        <v>world</v>
      </c>
      <c r="G16" t="str">
        <v>6</v>
      </c>
      <c r="H16" t="str">
        <v>times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36"/>
  <sheetViews>
    <sheetView zoomScale="120" zoomScaleNormal="160" workbookViewId="0">
      <selection activeCell="J5" sqref="J5"/>
    </sheetView>
  </sheetViews>
  <sheetFormatPr defaultRowHeight="14.4" x14ac:dyDescent="0.3"/>
  <cols>
    <col min="2" max="2" width="9.44140625" bestFit="1" customWidth="1"/>
    <col min="8" max="8" width="9.44140625" bestFit="1" customWidth="1"/>
  </cols>
  <sheetData>
    <row r="1" spans="1:10" x14ac:dyDescent="0.3">
      <c r="A1" t="s">
        <v>44</v>
      </c>
    </row>
    <row r="3" spans="1:10" x14ac:dyDescent="0.3">
      <c r="A3" s="6" t="s">
        <v>14</v>
      </c>
      <c r="B3" s="6" t="s">
        <v>32</v>
      </c>
      <c r="C3" s="6" t="s">
        <v>33</v>
      </c>
      <c r="G3" t="s">
        <v>14</v>
      </c>
      <c r="H3" t="s">
        <v>32</v>
      </c>
      <c r="I3" t="s">
        <v>33</v>
      </c>
      <c r="J3" t="s">
        <v>63</v>
      </c>
    </row>
    <row r="4" spans="1:10" x14ac:dyDescent="0.3">
      <c r="A4" s="5">
        <v>2085</v>
      </c>
      <c r="B4" s="5" t="s">
        <v>15</v>
      </c>
      <c r="C4" s="5">
        <v>19</v>
      </c>
      <c r="G4">
        <v>957</v>
      </c>
      <c r="H4" t="s">
        <v>20</v>
      </c>
      <c r="I4" s="7" cm="1">
        <f t="array" ref="I4:I11">VLOOKUP(G4:G11,tabela,3,FALSE)</f>
        <v>19</v>
      </c>
      <c r="J4" t="str" cm="1">
        <f t="array" ref="J4:J11">VLOOKUP(_xlfn.ANCHORARRAY(I4),$C17:D36,2,TRUE)</f>
        <v>Suff</v>
      </c>
    </row>
    <row r="5" spans="1:10" x14ac:dyDescent="0.3">
      <c r="A5" s="5">
        <v>2890</v>
      </c>
      <c r="B5" s="5" t="s">
        <v>16</v>
      </c>
      <c r="C5" s="5">
        <v>18</v>
      </c>
      <c r="G5">
        <v>1257</v>
      </c>
      <c r="H5" t="s">
        <v>17</v>
      </c>
      <c r="I5" s="7">
        <v>14</v>
      </c>
      <c r="J5" t="str">
        <v>Suff</v>
      </c>
    </row>
    <row r="6" spans="1:10" x14ac:dyDescent="0.3">
      <c r="A6" s="5">
        <v>1257</v>
      </c>
      <c r="B6" s="5" t="s">
        <v>17</v>
      </c>
      <c r="C6" s="5">
        <v>14</v>
      </c>
      <c r="G6">
        <v>1256</v>
      </c>
      <c r="H6" t="s">
        <v>21</v>
      </c>
      <c r="I6" s="7">
        <v>13</v>
      </c>
      <c r="J6" t="str">
        <v>Suff</v>
      </c>
    </row>
    <row r="7" spans="1:10" x14ac:dyDescent="0.3">
      <c r="A7" s="5">
        <v>2346</v>
      </c>
      <c r="B7" s="5" t="s">
        <v>18</v>
      </c>
      <c r="C7" s="5">
        <v>17</v>
      </c>
      <c r="G7">
        <v>2085</v>
      </c>
      <c r="H7" t="s">
        <v>15</v>
      </c>
      <c r="I7" s="7">
        <v>19</v>
      </c>
      <c r="J7" t="str">
        <v>Suff</v>
      </c>
    </row>
    <row r="8" spans="1:10" x14ac:dyDescent="0.3">
      <c r="A8" s="5">
        <v>4978</v>
      </c>
      <c r="B8" s="5" t="s">
        <v>19</v>
      </c>
      <c r="C8" s="5">
        <v>15</v>
      </c>
      <c r="G8">
        <v>2346</v>
      </c>
      <c r="H8" t="s">
        <v>18</v>
      </c>
      <c r="I8" s="7">
        <v>17</v>
      </c>
      <c r="J8" t="str">
        <v>Suff</v>
      </c>
    </row>
    <row r="9" spans="1:10" x14ac:dyDescent="0.3">
      <c r="A9" s="5">
        <v>957</v>
      </c>
      <c r="B9" s="5" t="s">
        <v>20</v>
      </c>
      <c r="C9" s="5">
        <v>19</v>
      </c>
      <c r="G9">
        <v>2457</v>
      </c>
      <c r="H9" t="s">
        <v>22</v>
      </c>
      <c r="I9" s="7">
        <v>16</v>
      </c>
      <c r="J9" t="str">
        <v>Suff</v>
      </c>
    </row>
    <row r="10" spans="1:10" x14ac:dyDescent="0.3">
      <c r="A10" s="5">
        <v>1256</v>
      </c>
      <c r="B10" s="5" t="s">
        <v>21</v>
      </c>
      <c r="C10" s="5">
        <v>13</v>
      </c>
      <c r="G10">
        <v>2890</v>
      </c>
      <c r="H10" t="s">
        <v>16</v>
      </c>
      <c r="I10" s="7">
        <v>18</v>
      </c>
      <c r="J10" t="str">
        <v>Suff</v>
      </c>
    </row>
    <row r="11" spans="1:10" x14ac:dyDescent="0.3">
      <c r="A11" s="5">
        <v>2457</v>
      </c>
      <c r="B11" s="5" t="s">
        <v>22</v>
      </c>
      <c r="C11" s="5">
        <v>16</v>
      </c>
      <c r="G11">
        <v>4978</v>
      </c>
      <c r="H11" t="s">
        <v>19</v>
      </c>
      <c r="I11" s="7">
        <v>15</v>
      </c>
      <c r="J11" t="str">
        <v>Suff</v>
      </c>
    </row>
    <row r="17" spans="3:13" x14ac:dyDescent="0.3">
      <c r="C17">
        <v>1</v>
      </c>
      <c r="D17" t="s">
        <v>60</v>
      </c>
    </row>
    <row r="18" spans="3:13" x14ac:dyDescent="0.3">
      <c r="C18">
        <v>2</v>
      </c>
      <c r="D18" t="s">
        <v>60</v>
      </c>
      <c r="M18" t="e" cm="1">
        <f t="array" ref="M18:M25">VLOOKUP(_xlfn.ANCHORARRAY(I4),$L10:N19,2,TRUE)</f>
        <v>#N/A</v>
      </c>
    </row>
    <row r="19" spans="3:13" x14ac:dyDescent="0.3">
      <c r="C19">
        <v>3</v>
      </c>
      <c r="D19" t="s">
        <v>60</v>
      </c>
      <c r="M19" t="e">
        <v>#N/A</v>
      </c>
    </row>
    <row r="20" spans="3:13" x14ac:dyDescent="0.3">
      <c r="C20">
        <v>4</v>
      </c>
      <c r="D20" t="s">
        <v>60</v>
      </c>
      <c r="M20" t="e">
        <v>#N/A</v>
      </c>
    </row>
    <row r="21" spans="3:13" x14ac:dyDescent="0.3">
      <c r="C21">
        <v>5</v>
      </c>
      <c r="D21" t="s">
        <v>60</v>
      </c>
      <c r="M21" t="e">
        <v>#N/A</v>
      </c>
    </row>
    <row r="22" spans="3:13" x14ac:dyDescent="0.3">
      <c r="C22">
        <v>6</v>
      </c>
      <c r="D22" t="s">
        <v>60</v>
      </c>
      <c r="M22" t="e">
        <v>#N/A</v>
      </c>
    </row>
    <row r="23" spans="3:13" x14ac:dyDescent="0.3">
      <c r="C23">
        <v>7</v>
      </c>
      <c r="D23" t="s">
        <v>60</v>
      </c>
      <c r="M23" t="e">
        <v>#N/A</v>
      </c>
    </row>
    <row r="24" spans="3:13" x14ac:dyDescent="0.3">
      <c r="C24">
        <v>8</v>
      </c>
      <c r="D24" t="s">
        <v>60</v>
      </c>
      <c r="M24" t="e">
        <v>#N/A</v>
      </c>
    </row>
    <row r="25" spans="3:13" x14ac:dyDescent="0.3">
      <c r="C25">
        <v>9</v>
      </c>
      <c r="D25" t="s">
        <v>60</v>
      </c>
      <c r="M25" t="e">
        <v>#N/A</v>
      </c>
    </row>
    <row r="26" spans="3:13" x14ac:dyDescent="0.3">
      <c r="C26">
        <v>10</v>
      </c>
      <c r="D26" t="s">
        <v>60</v>
      </c>
    </row>
    <row r="27" spans="3:13" x14ac:dyDescent="0.3">
      <c r="C27">
        <v>11</v>
      </c>
      <c r="D27" t="s">
        <v>61</v>
      </c>
    </row>
    <row r="28" spans="3:13" x14ac:dyDescent="0.3">
      <c r="C28">
        <v>12</v>
      </c>
      <c r="D28" t="s">
        <v>61</v>
      </c>
    </row>
    <row r="29" spans="3:13" x14ac:dyDescent="0.3">
      <c r="C29">
        <v>13</v>
      </c>
      <c r="D29" t="s">
        <v>62</v>
      </c>
    </row>
    <row r="30" spans="3:13" x14ac:dyDescent="0.3">
      <c r="C30">
        <v>14</v>
      </c>
      <c r="D30" t="s">
        <v>62</v>
      </c>
    </row>
    <row r="31" spans="3:13" x14ac:dyDescent="0.3">
      <c r="C31">
        <v>15</v>
      </c>
      <c r="D31" t="s">
        <v>62</v>
      </c>
    </row>
    <row r="32" spans="3:13" x14ac:dyDescent="0.3">
      <c r="C32">
        <v>16</v>
      </c>
      <c r="D32" t="s">
        <v>62</v>
      </c>
    </row>
    <row r="33" spans="3:4" x14ac:dyDescent="0.3">
      <c r="C33">
        <v>17</v>
      </c>
      <c r="D33" t="s">
        <v>62</v>
      </c>
    </row>
    <row r="34" spans="3:4" x14ac:dyDescent="0.3">
      <c r="C34">
        <v>18</v>
      </c>
      <c r="D34" t="s">
        <v>62</v>
      </c>
    </row>
    <row r="35" spans="3:4" x14ac:dyDescent="0.3">
      <c r="C35">
        <v>19</v>
      </c>
      <c r="D35" t="s">
        <v>62</v>
      </c>
    </row>
    <row r="36" spans="3:4" x14ac:dyDescent="0.3">
      <c r="C36">
        <v>20</v>
      </c>
      <c r="D36" t="s">
        <v>62</v>
      </c>
    </row>
  </sheetData>
  <sortState xmlns:xlrd2="http://schemas.microsoft.com/office/spreadsheetml/2017/richdata2" ref="G4:H11">
    <sortCondition ref="G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K54"/>
  <sheetViews>
    <sheetView topLeftCell="B9" zoomScale="113" zoomScaleNormal="100" workbookViewId="0">
      <selection activeCell="G28" sqref="G28"/>
    </sheetView>
  </sheetViews>
  <sheetFormatPr defaultRowHeight="14.4" x14ac:dyDescent="0.3"/>
  <cols>
    <col min="1" max="1" width="12.44140625" bestFit="1" customWidth="1"/>
    <col min="2" max="2" width="19.5546875" bestFit="1" customWidth="1"/>
    <col min="3" max="3" width="14.44140625" customWidth="1"/>
    <col min="5" max="5" width="20.44140625" bestFit="1" customWidth="1"/>
    <col min="6" max="6" width="20.21875" bestFit="1" customWidth="1"/>
    <col min="7" max="7" width="15.5546875" bestFit="1" customWidth="1"/>
    <col min="8" max="8" width="6.109375" bestFit="1" customWidth="1"/>
    <col min="9" max="10" width="7.21875" bestFit="1" customWidth="1"/>
    <col min="11" max="11" width="10.77734375" bestFit="1" customWidth="1"/>
    <col min="12" max="12" width="5.6640625" bestFit="1" customWidth="1"/>
    <col min="13" max="13" width="9.88671875" bestFit="1" customWidth="1"/>
    <col min="14" max="14" width="8.33203125" bestFit="1" customWidth="1"/>
    <col min="15" max="15" width="4.6640625" bestFit="1" customWidth="1"/>
    <col min="16" max="16" width="6.33203125" bestFit="1" customWidth="1"/>
    <col min="17" max="17" width="10.88671875" bestFit="1" customWidth="1"/>
    <col min="18" max="18" width="8.109375" bestFit="1" customWidth="1"/>
    <col min="19" max="21" width="6.33203125" bestFit="1" customWidth="1"/>
    <col min="22" max="22" width="9.6640625" bestFit="1" customWidth="1"/>
    <col min="23" max="23" width="8.109375" bestFit="1" customWidth="1"/>
    <col min="24" max="24" width="4.6640625" bestFit="1" customWidth="1"/>
    <col min="25" max="25" width="6.33203125" bestFit="1" customWidth="1"/>
    <col min="26" max="26" width="9.5546875" bestFit="1" customWidth="1"/>
    <col min="27" max="27" width="10.77734375" bestFit="1" customWidth="1"/>
    <col min="28" max="35" width="4" bestFit="1" customWidth="1"/>
    <col min="36" max="36" width="5" bestFit="1" customWidth="1"/>
    <col min="37" max="40" width="4" bestFit="1" customWidth="1"/>
    <col min="41" max="48" width="5" bestFit="1" customWidth="1"/>
    <col min="49" max="51" width="6" bestFit="1" customWidth="1"/>
    <col min="52" max="52" width="11.109375" bestFit="1" customWidth="1"/>
  </cols>
  <sheetData>
    <row r="1" spans="1:6" x14ac:dyDescent="0.3">
      <c r="A1" t="s">
        <v>45</v>
      </c>
    </row>
    <row r="3" spans="1:6" x14ac:dyDescent="0.3">
      <c r="A3" s="5" t="s">
        <v>23</v>
      </c>
      <c r="B3" s="5" t="s">
        <v>24</v>
      </c>
      <c r="C3" s="5" t="s">
        <v>25</v>
      </c>
      <c r="E3" s="11" t="s">
        <v>64</v>
      </c>
      <c r="F3">
        <f>AVERAGE(C4:C54)</f>
        <v>4080.2745098039218</v>
      </c>
    </row>
    <row r="4" spans="1:6" x14ac:dyDescent="0.3">
      <c r="A4" s="5" t="s">
        <v>29</v>
      </c>
      <c r="B4" s="5" t="s">
        <v>34</v>
      </c>
      <c r="C4" s="5">
        <v>500</v>
      </c>
      <c r="E4" s="10" t="s">
        <v>65</v>
      </c>
      <c r="F4">
        <f>_xlfn.VAR.P(C4:C54)</f>
        <v>124306765.76778162</v>
      </c>
    </row>
    <row r="5" spans="1:6" x14ac:dyDescent="0.3">
      <c r="A5" s="5" t="s">
        <v>29</v>
      </c>
      <c r="B5" s="5" t="s">
        <v>34</v>
      </c>
      <c r="C5" s="5">
        <v>200</v>
      </c>
    </row>
    <row r="6" spans="1:6" x14ac:dyDescent="0.3">
      <c r="A6" s="5" t="s">
        <v>29</v>
      </c>
      <c r="B6" s="5" t="s">
        <v>34</v>
      </c>
      <c r="C6" s="5">
        <v>50</v>
      </c>
    </row>
    <row r="7" spans="1:6" x14ac:dyDescent="0.3">
      <c r="A7" s="5" t="s">
        <v>29</v>
      </c>
      <c r="B7" s="5" t="s">
        <v>34</v>
      </c>
      <c r="C7" s="5">
        <v>200</v>
      </c>
    </row>
    <row r="8" spans="1:6" x14ac:dyDescent="0.3">
      <c r="A8" s="5" t="s">
        <v>29</v>
      </c>
      <c r="B8" s="5" t="s">
        <v>34</v>
      </c>
      <c r="C8" s="5">
        <v>80</v>
      </c>
    </row>
    <row r="9" spans="1:6" x14ac:dyDescent="0.3">
      <c r="A9" s="5" t="s">
        <v>29</v>
      </c>
      <c r="B9" s="5" t="s">
        <v>35</v>
      </c>
      <c r="C9" s="5">
        <v>60000</v>
      </c>
    </row>
    <row r="10" spans="1:6" x14ac:dyDescent="0.3">
      <c r="A10" s="5" t="s">
        <v>29</v>
      </c>
      <c r="B10" s="5" t="s">
        <v>35</v>
      </c>
      <c r="C10" s="5">
        <v>30000</v>
      </c>
    </row>
    <row r="11" spans="1:6" x14ac:dyDescent="0.3">
      <c r="A11" s="5" t="s">
        <v>29</v>
      </c>
      <c r="B11" s="5" t="s">
        <v>35</v>
      </c>
      <c r="C11" s="5">
        <v>1450</v>
      </c>
    </row>
    <row r="12" spans="1:6" x14ac:dyDescent="0.3">
      <c r="A12" s="5" t="s">
        <v>29</v>
      </c>
      <c r="B12" s="5" t="s">
        <v>35</v>
      </c>
      <c r="C12" s="5">
        <v>3974</v>
      </c>
    </row>
    <row r="13" spans="1:6" x14ac:dyDescent="0.3">
      <c r="A13" s="5" t="s">
        <v>29</v>
      </c>
      <c r="B13" s="5" t="s">
        <v>36</v>
      </c>
      <c r="C13" s="5">
        <v>274</v>
      </c>
    </row>
    <row r="14" spans="1:6" x14ac:dyDescent="0.3">
      <c r="A14" s="5" t="s">
        <v>29</v>
      </c>
      <c r="B14" s="5" t="s">
        <v>36</v>
      </c>
      <c r="C14" s="5">
        <v>246</v>
      </c>
    </row>
    <row r="15" spans="1:6" x14ac:dyDescent="0.3">
      <c r="A15" s="5" t="s">
        <v>29</v>
      </c>
      <c r="B15" s="5" t="s">
        <v>36</v>
      </c>
      <c r="C15" s="5">
        <v>975</v>
      </c>
    </row>
    <row r="16" spans="1:6" x14ac:dyDescent="0.3">
      <c r="A16" s="5" t="s">
        <v>29</v>
      </c>
      <c r="B16" s="5" t="s">
        <v>36</v>
      </c>
      <c r="C16" s="5">
        <v>476</v>
      </c>
    </row>
    <row r="17" spans="1:11" x14ac:dyDescent="0.3">
      <c r="A17" s="5" t="s">
        <v>29</v>
      </c>
      <c r="B17" s="5" t="s">
        <v>37</v>
      </c>
      <c r="C17" s="5">
        <v>196</v>
      </c>
    </row>
    <row r="18" spans="1:11" x14ac:dyDescent="0.3">
      <c r="A18" s="5" t="s">
        <v>29</v>
      </c>
      <c r="B18" s="5" t="s">
        <v>37</v>
      </c>
      <c r="C18" s="5">
        <v>378</v>
      </c>
      <c r="F18" s="12" t="s">
        <v>68</v>
      </c>
      <c r="G18" s="12" t="s">
        <v>69</v>
      </c>
    </row>
    <row r="19" spans="1:11" x14ac:dyDescent="0.3">
      <c r="A19" s="5" t="s">
        <v>29</v>
      </c>
      <c r="B19" s="5" t="s">
        <v>37</v>
      </c>
      <c r="C19" s="5">
        <v>568</v>
      </c>
      <c r="F19" s="12" t="s">
        <v>66</v>
      </c>
      <c r="G19" t="s">
        <v>29</v>
      </c>
      <c r="H19" t="s">
        <v>28</v>
      </c>
      <c r="I19" t="s">
        <v>26</v>
      </c>
      <c r="J19" t="s">
        <v>27</v>
      </c>
      <c r="K19" t="s">
        <v>67</v>
      </c>
    </row>
    <row r="20" spans="1:11" x14ac:dyDescent="0.3">
      <c r="A20" s="5" t="s">
        <v>28</v>
      </c>
      <c r="B20" s="5" t="s">
        <v>34</v>
      </c>
      <c r="C20" s="5">
        <v>500</v>
      </c>
      <c r="F20" s="13" t="s">
        <v>38</v>
      </c>
      <c r="G20" s="14">
        <v>0</v>
      </c>
      <c r="H20" s="14">
        <v>0</v>
      </c>
      <c r="I20" s="14">
        <v>1.1869635837650293E-2</v>
      </c>
      <c r="J20" s="14">
        <v>0</v>
      </c>
      <c r="K20" s="14">
        <v>1.1869635837650293E-2</v>
      </c>
    </row>
    <row r="21" spans="1:11" x14ac:dyDescent="0.3">
      <c r="A21" s="5" t="s">
        <v>28</v>
      </c>
      <c r="B21" s="5" t="s">
        <v>34</v>
      </c>
      <c r="C21" s="5">
        <v>397</v>
      </c>
      <c r="F21" s="13" t="s">
        <v>34</v>
      </c>
      <c r="G21" s="14">
        <v>4.9496861995059925E-3</v>
      </c>
      <c r="H21" s="14">
        <v>5.6368756427383777E-3</v>
      </c>
      <c r="I21" s="14">
        <v>4.6565494440012683E-3</v>
      </c>
      <c r="J21" s="14">
        <v>3.2293098311340068E-3</v>
      </c>
      <c r="K21" s="14">
        <v>1.8472421117379647E-2</v>
      </c>
    </row>
    <row r="22" spans="1:11" x14ac:dyDescent="0.3">
      <c r="A22" s="5" t="s">
        <v>28</v>
      </c>
      <c r="B22" s="5" t="s">
        <v>34</v>
      </c>
      <c r="C22" s="5">
        <v>276</v>
      </c>
      <c r="F22" s="13" t="s">
        <v>37</v>
      </c>
      <c r="G22" s="14">
        <v>5.4879045046949933E-3</v>
      </c>
      <c r="H22" s="14">
        <v>2.5084817438273087E-3</v>
      </c>
      <c r="I22" s="14">
        <v>6.7805895412650051E-3</v>
      </c>
      <c r="J22" s="14">
        <v>0</v>
      </c>
      <c r="K22" s="14">
        <v>1.4776975789787308E-2</v>
      </c>
    </row>
    <row r="23" spans="1:11" x14ac:dyDescent="0.3">
      <c r="A23" s="5" t="s">
        <v>28</v>
      </c>
      <c r="B23" s="5" t="s">
        <v>35</v>
      </c>
      <c r="C23" s="5">
        <v>8000</v>
      </c>
      <c r="F23" s="13" t="s">
        <v>35</v>
      </c>
      <c r="G23" s="14">
        <v>0.45856199602102898</v>
      </c>
      <c r="H23" s="14">
        <v>7.6148279143079575E-2</v>
      </c>
      <c r="I23" s="14">
        <v>0.14416561746133957</v>
      </c>
      <c r="J23" s="14">
        <v>0.25885417167241725</v>
      </c>
      <c r="K23" s="14">
        <v>0.93773006429786543</v>
      </c>
    </row>
    <row r="24" spans="1:11" x14ac:dyDescent="0.3">
      <c r="A24" s="5" t="s">
        <v>28</v>
      </c>
      <c r="B24" s="5" t="s">
        <v>35</v>
      </c>
      <c r="C24" s="5">
        <v>589</v>
      </c>
      <c r="F24" s="13" t="s">
        <v>36</v>
      </c>
      <c r="G24" s="14">
        <v>9.471681067210011E-3</v>
      </c>
      <c r="H24" s="14">
        <v>1.2013801455111632E-3</v>
      </c>
      <c r="I24" s="14">
        <v>6.4778417445961918E-3</v>
      </c>
      <c r="J24" s="14">
        <v>0</v>
      </c>
      <c r="K24" s="14">
        <v>1.7150902957317367E-2</v>
      </c>
    </row>
    <row r="25" spans="1:11" x14ac:dyDescent="0.3">
      <c r="A25" s="5" t="s">
        <v>28</v>
      </c>
      <c r="B25" s="5" t="s">
        <v>35</v>
      </c>
      <c r="C25" s="5">
        <v>4000</v>
      </c>
      <c r="F25" s="13" t="s">
        <v>67</v>
      </c>
      <c r="G25" s="14">
        <v>0.47847126779243998</v>
      </c>
      <c r="H25" s="14">
        <v>8.5495016675156424E-2</v>
      </c>
      <c r="I25" s="14">
        <v>0.17395023402885235</v>
      </c>
      <c r="J25" s="14">
        <v>0.26208348150355126</v>
      </c>
      <c r="K25" s="14">
        <v>1</v>
      </c>
    </row>
    <row r="26" spans="1:11" x14ac:dyDescent="0.3">
      <c r="A26" s="5" t="s">
        <v>28</v>
      </c>
      <c r="B26" s="5" t="s">
        <v>35</v>
      </c>
      <c r="C26" s="5">
        <v>357</v>
      </c>
    </row>
    <row r="27" spans="1:11" x14ac:dyDescent="0.3">
      <c r="A27" s="5" t="s">
        <v>28</v>
      </c>
      <c r="B27" s="5" t="s">
        <v>35</v>
      </c>
      <c r="C27" s="5">
        <v>2900</v>
      </c>
    </row>
    <row r="28" spans="1:11" x14ac:dyDescent="0.3">
      <c r="A28" s="5" t="s">
        <v>28</v>
      </c>
      <c r="B28" s="5" t="s">
        <v>36</v>
      </c>
      <c r="C28" s="5">
        <v>250</v>
      </c>
    </row>
    <row r="29" spans="1:11" x14ac:dyDescent="0.3">
      <c r="A29" s="5" t="s">
        <v>28</v>
      </c>
      <c r="B29" s="5" t="s">
        <v>37</v>
      </c>
      <c r="C29" s="5">
        <v>200</v>
      </c>
    </row>
    <row r="30" spans="1:11" x14ac:dyDescent="0.3">
      <c r="A30" s="5" t="s">
        <v>28</v>
      </c>
      <c r="B30" s="5" t="s">
        <v>37</v>
      </c>
      <c r="C30" s="5">
        <v>256</v>
      </c>
    </row>
    <row r="31" spans="1:11" x14ac:dyDescent="0.3">
      <c r="A31" s="5" t="s">
        <v>28</v>
      </c>
      <c r="B31" s="5" t="s">
        <v>37</v>
      </c>
      <c r="C31" s="5">
        <v>40</v>
      </c>
    </row>
    <row r="32" spans="1:11" x14ac:dyDescent="0.3">
      <c r="A32" s="5" t="s">
        <v>28</v>
      </c>
      <c r="B32" s="5" t="s">
        <v>37</v>
      </c>
      <c r="C32" s="5">
        <v>26</v>
      </c>
    </row>
    <row r="33" spans="1:3" x14ac:dyDescent="0.3">
      <c r="A33" s="5" t="s">
        <v>26</v>
      </c>
      <c r="B33" s="5" t="s">
        <v>34</v>
      </c>
      <c r="C33" s="5">
        <v>300</v>
      </c>
    </row>
    <row r="34" spans="1:3" x14ac:dyDescent="0.3">
      <c r="A34" s="5" t="s">
        <v>26</v>
      </c>
      <c r="B34" s="5" t="s">
        <v>34</v>
      </c>
      <c r="C34" s="5">
        <v>296</v>
      </c>
    </row>
    <row r="35" spans="1:3" x14ac:dyDescent="0.3">
      <c r="A35" s="5" t="s">
        <v>26</v>
      </c>
      <c r="B35" s="5" t="s">
        <v>34</v>
      </c>
      <c r="C35" s="5">
        <v>67</v>
      </c>
    </row>
    <row r="36" spans="1:3" x14ac:dyDescent="0.3">
      <c r="A36" s="5" t="s">
        <v>26</v>
      </c>
      <c r="B36" s="5" t="s">
        <v>34</v>
      </c>
      <c r="C36" s="5">
        <v>306</v>
      </c>
    </row>
    <row r="37" spans="1:3" x14ac:dyDescent="0.3">
      <c r="A37" s="5" t="s">
        <v>26</v>
      </c>
      <c r="B37" s="5" t="s">
        <v>35</v>
      </c>
      <c r="C37" s="5">
        <v>30000</v>
      </c>
    </row>
    <row r="38" spans="1:3" x14ac:dyDescent="0.3">
      <c r="A38" s="5" t="s">
        <v>26</v>
      </c>
      <c r="B38" s="5" t="s">
        <v>36</v>
      </c>
      <c r="C38" s="5">
        <v>396</v>
      </c>
    </row>
    <row r="39" spans="1:3" x14ac:dyDescent="0.3">
      <c r="A39" s="5" t="s">
        <v>26</v>
      </c>
      <c r="B39" s="5" t="s">
        <v>36</v>
      </c>
      <c r="C39" s="5">
        <v>246</v>
      </c>
    </row>
    <row r="40" spans="1:3" x14ac:dyDescent="0.3">
      <c r="A40" s="5" t="s">
        <v>26</v>
      </c>
      <c r="B40" s="5" t="s">
        <v>36</v>
      </c>
      <c r="C40" s="5">
        <v>348</v>
      </c>
    </row>
    <row r="41" spans="1:3" x14ac:dyDescent="0.3">
      <c r="A41" s="5" t="s">
        <v>26</v>
      </c>
      <c r="B41" s="5" t="s">
        <v>36</v>
      </c>
      <c r="C41" s="5">
        <v>358</v>
      </c>
    </row>
    <row r="42" spans="1:3" x14ac:dyDescent="0.3">
      <c r="A42" s="5" t="s">
        <v>26</v>
      </c>
      <c r="B42" s="5" t="s">
        <v>37</v>
      </c>
      <c r="C42" s="5">
        <v>390</v>
      </c>
    </row>
    <row r="43" spans="1:3" x14ac:dyDescent="0.3">
      <c r="A43" s="5" t="s">
        <v>26</v>
      </c>
      <c r="B43" s="5" t="s">
        <v>37</v>
      </c>
      <c r="C43" s="5">
        <v>467</v>
      </c>
    </row>
    <row r="44" spans="1:3" x14ac:dyDescent="0.3">
      <c r="A44" s="5" t="s">
        <v>26</v>
      </c>
      <c r="B44" s="5" t="s">
        <v>37</v>
      </c>
      <c r="C44" s="5">
        <v>396</v>
      </c>
    </row>
    <row r="45" spans="1:3" x14ac:dyDescent="0.3">
      <c r="A45" s="5" t="s">
        <v>26</v>
      </c>
      <c r="B45" s="5" t="s">
        <v>37</v>
      </c>
      <c r="C45" s="5">
        <v>158</v>
      </c>
    </row>
    <row r="46" spans="1:3" x14ac:dyDescent="0.3">
      <c r="A46" s="5" t="s">
        <v>26</v>
      </c>
      <c r="B46" s="5" t="s">
        <v>38</v>
      </c>
      <c r="C46" s="5">
        <v>470</v>
      </c>
    </row>
    <row r="47" spans="1:3" x14ac:dyDescent="0.3">
      <c r="A47" s="5" t="s">
        <v>26</v>
      </c>
      <c r="B47" s="5" t="s">
        <v>38</v>
      </c>
      <c r="C47" s="5">
        <v>2000</v>
      </c>
    </row>
    <row r="48" spans="1:3" x14ac:dyDescent="0.3">
      <c r="A48" s="5" t="s">
        <v>27</v>
      </c>
      <c r="B48" s="5" t="s">
        <v>34</v>
      </c>
      <c r="C48" s="5">
        <v>286</v>
      </c>
    </row>
    <row r="49" spans="1:3" x14ac:dyDescent="0.3">
      <c r="A49" s="5" t="s">
        <v>27</v>
      </c>
      <c r="B49" s="5" t="s">
        <v>34</v>
      </c>
      <c r="C49" s="5">
        <v>96</v>
      </c>
    </row>
    <row r="50" spans="1:3" x14ac:dyDescent="0.3">
      <c r="A50" s="5" t="s">
        <v>27</v>
      </c>
      <c r="B50" s="5" t="s">
        <v>34</v>
      </c>
      <c r="C50" s="5">
        <v>290</v>
      </c>
    </row>
    <row r="51" spans="1:3" x14ac:dyDescent="0.3">
      <c r="A51" s="5" t="s">
        <v>27</v>
      </c>
      <c r="B51" s="5" t="s">
        <v>35</v>
      </c>
      <c r="C51" s="5">
        <v>39600</v>
      </c>
    </row>
    <row r="52" spans="1:3" x14ac:dyDescent="0.3">
      <c r="A52" s="5" t="s">
        <v>27</v>
      </c>
      <c r="B52" s="5" t="s">
        <v>35</v>
      </c>
      <c r="C52" s="5">
        <v>3860</v>
      </c>
    </row>
    <row r="53" spans="1:3" x14ac:dyDescent="0.3">
      <c r="A53" s="5" t="s">
        <v>27</v>
      </c>
      <c r="B53" s="5" t="s">
        <v>35</v>
      </c>
      <c r="C53" s="5">
        <v>9460</v>
      </c>
    </row>
    <row r="54" spans="1:3" x14ac:dyDescent="0.3">
      <c r="A54" s="5" t="s">
        <v>27</v>
      </c>
      <c r="B54" s="5" t="s">
        <v>35</v>
      </c>
      <c r="C54" s="5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D2CF-9510-48F7-A268-9A1D0C036819}">
  <sheetPr codeName="Sheet5"/>
  <dimension ref="A1:C4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46</v>
      </c>
      <c r="B1" t="s">
        <v>47</v>
      </c>
      <c r="C1" t="s">
        <v>48</v>
      </c>
    </row>
    <row r="2" spans="1:3" x14ac:dyDescent="0.3">
      <c r="A2" t="s">
        <v>49</v>
      </c>
      <c r="B2">
        <v>123000</v>
      </c>
      <c r="C2">
        <v>125</v>
      </c>
    </row>
    <row r="3" spans="1:3" x14ac:dyDescent="0.3">
      <c r="A3" t="s">
        <v>50</v>
      </c>
      <c r="B3">
        <v>7000</v>
      </c>
      <c r="C3">
        <v>340</v>
      </c>
    </row>
    <row r="4" spans="1:3" x14ac:dyDescent="0.3">
      <c r="A4" t="s">
        <v>51</v>
      </c>
      <c r="B4">
        <v>560000</v>
      </c>
      <c r="C4">
        <v>145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E34B-2CAC-47E6-8A76-DDBFCD9D07DE}">
  <sheetPr codeName="Sheet6"/>
  <dimension ref="A1:C6"/>
  <sheetViews>
    <sheetView zoomScale="85" workbookViewId="0">
      <selection activeCell="J34" sqref="J34"/>
    </sheetView>
  </sheetViews>
  <sheetFormatPr defaultRowHeight="14.4" x14ac:dyDescent="0.3"/>
  <sheetData>
    <row r="1" spans="1:3" x14ac:dyDescent="0.3">
      <c r="A1" t="s">
        <v>46</v>
      </c>
      <c r="B1" t="s">
        <v>47</v>
      </c>
      <c r="C1" t="s">
        <v>48</v>
      </c>
    </row>
    <row r="2" spans="1:3" x14ac:dyDescent="0.3">
      <c r="A2" t="s">
        <v>49</v>
      </c>
      <c r="B2">
        <v>20000</v>
      </c>
      <c r="C2">
        <v>240</v>
      </c>
    </row>
    <row r="3" spans="1:3" x14ac:dyDescent="0.3">
      <c r="A3" t="s">
        <v>50</v>
      </c>
      <c r="B3">
        <v>45000</v>
      </c>
      <c r="C3">
        <v>37</v>
      </c>
    </row>
    <row r="4" spans="1:3" x14ac:dyDescent="0.3">
      <c r="A4" t="s">
        <v>51</v>
      </c>
      <c r="B4">
        <v>345000</v>
      </c>
      <c r="C4">
        <v>150</v>
      </c>
    </row>
    <row r="5" spans="1:3" x14ac:dyDescent="0.3">
      <c r="A5" t="s">
        <v>52</v>
      </c>
      <c r="B5">
        <v>125000</v>
      </c>
      <c r="C5">
        <v>280</v>
      </c>
    </row>
    <row r="6" spans="1:3" x14ac:dyDescent="0.3">
      <c r="A6" t="s">
        <v>53</v>
      </c>
      <c r="B6">
        <v>349000</v>
      </c>
      <c r="C6">
        <v>140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272A-0EB8-4A75-86CA-466AE447BF16}">
  <sheetPr codeName="Sheet7"/>
  <dimension ref="A1:C7"/>
  <sheetViews>
    <sheetView tabSelected="1" zoomScale="85" workbookViewId="0">
      <selection activeCell="E5" sqref="E5"/>
    </sheetView>
  </sheetViews>
  <sheetFormatPr defaultRowHeight="14.4" x14ac:dyDescent="0.3"/>
  <sheetData>
    <row r="1" spans="1:3" x14ac:dyDescent="0.3">
      <c r="A1" t="s">
        <v>46</v>
      </c>
      <c r="B1" t="s">
        <v>47</v>
      </c>
      <c r="C1" t="s">
        <v>48</v>
      </c>
    </row>
    <row r="2" spans="1:3" x14ac:dyDescent="0.3">
      <c r="A2" t="s">
        <v>49</v>
      </c>
      <c r="B2">
        <v>750000</v>
      </c>
      <c r="C2">
        <v>650</v>
      </c>
    </row>
    <row r="3" spans="1:3" x14ac:dyDescent="0.3">
      <c r="A3" t="s">
        <v>50</v>
      </c>
      <c r="B3">
        <v>498000</v>
      </c>
      <c r="C3">
        <v>1050</v>
      </c>
    </row>
    <row r="4" spans="1:3" x14ac:dyDescent="0.3">
      <c r="A4" t="s">
        <v>51</v>
      </c>
      <c r="B4">
        <v>639000</v>
      </c>
      <c r="C4">
        <v>200</v>
      </c>
    </row>
    <row r="5" spans="1:3" x14ac:dyDescent="0.3">
      <c r="A5" t="s">
        <v>52</v>
      </c>
      <c r="B5">
        <v>273000</v>
      </c>
      <c r="C5">
        <v>580</v>
      </c>
    </row>
    <row r="6" spans="1:3" x14ac:dyDescent="0.3">
      <c r="A6" t="s">
        <v>53</v>
      </c>
      <c r="B6">
        <v>560000</v>
      </c>
      <c r="C6">
        <v>450</v>
      </c>
    </row>
    <row r="7" spans="1:3" x14ac:dyDescent="0.3">
      <c r="A7" t="s">
        <v>54</v>
      </c>
      <c r="B7">
        <v>1790500</v>
      </c>
      <c r="C7">
        <v>890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1ST DEMO</vt:lpstr>
      <vt:lpstr>2ND DEMO</vt:lpstr>
      <vt:lpstr>3RD DEMO</vt:lpstr>
      <vt:lpstr>4TH DEMO</vt:lpstr>
      <vt:lpstr>Company A - LISBON</vt:lpstr>
      <vt:lpstr>Company A - PORTO</vt:lpstr>
      <vt:lpstr>Company A - Madrid</vt:lpstr>
      <vt:lpstr>gradetable</vt:lpstr>
      <vt:lpstr>imstuff</vt:lpstr>
      <vt:lpstr>stuff</vt:lpstr>
      <vt:lpstr>tabela</vt:lpstr>
      <vt:lpstr>TABELA_A</vt:lpstr>
      <vt:lpstr>table1234</vt:lpstr>
      <vt:lpstr>TABLEG</vt:lpstr>
      <vt:lpstr>tablex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Neves</dc:creator>
  <cp:lastModifiedBy>Ci Cioco</cp:lastModifiedBy>
  <dcterms:created xsi:type="dcterms:W3CDTF">2020-09-09T09:18:48Z</dcterms:created>
  <dcterms:modified xsi:type="dcterms:W3CDTF">2024-09-20T12:57:49Z</dcterms:modified>
</cp:coreProperties>
</file>