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2.xml" ContentType="application/vnd.openxmlformats-officedocument.drawing+xml"/>
  <Override PartName="/xl/slicers/slicer1.xml" ContentType="application/vnd.ms-excel.slicer+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charts/chart15.xml" ContentType="application/vnd.openxmlformats-officedocument.drawingml.chart+xml"/>
  <Override PartName="/xl/charts/style16.xml" ContentType="application/vnd.ms-office.chartstyle+xml"/>
  <Override PartName="/xl/charts/colors16.xml" ContentType="application/vnd.ms-office.chartcolorstyle+xml"/>
  <Override PartName="/xl/charts/chart16.xml" ContentType="application/vnd.openxmlformats-officedocument.drawingml.chart+xml"/>
  <Override PartName="/xl/charts/style17.xml" ContentType="application/vnd.ms-office.chartstyle+xml"/>
  <Override PartName="/xl/charts/colors17.xml" ContentType="application/vnd.ms-office.chartcolorstyle+xml"/>
  <Override PartName="/xl/charts/chart17.xml" ContentType="application/vnd.openxmlformats-officedocument.drawingml.chart+xml"/>
  <Override PartName="/xl/charts/style18.xml" ContentType="application/vnd.ms-office.chartstyle+xml"/>
  <Override PartName="/xl/charts/colors18.xml" ContentType="application/vnd.ms-office.chartcolorstyle+xml"/>
  <Override PartName="/xl/charts/chart18.xml" ContentType="application/vnd.openxmlformats-officedocument.drawingml.chart+xml"/>
  <Override PartName="/xl/charts/style19.xml" ContentType="application/vnd.ms-office.chartstyle+xml"/>
  <Override PartName="/xl/charts/colors19.xml" ContentType="application/vnd.ms-office.chartcolorstyle+xml"/>
  <Override PartName="/xl/charts/chart19.xml" ContentType="application/vnd.openxmlformats-officedocument.drawingml.chart+xml"/>
  <Override PartName="/xl/charts/style20.xml" ContentType="application/vnd.ms-office.chartstyle+xml"/>
  <Override PartName="/xl/charts/colors20.xml" ContentType="application/vnd.ms-office.chartcolorstyle+xml"/>
  <Override PartName="/xl/charts/chart20.xml" ContentType="application/vnd.openxmlformats-officedocument.drawingml.chart+xml"/>
  <Override PartName="/xl/charts/style21.xml" ContentType="application/vnd.ms-office.chartstyle+xml"/>
  <Override PartName="/xl/charts/colors21.xml" ContentType="application/vnd.ms-office.chartcolorstyle+xml"/>
  <Override PartName="/xl/charts/chart21.xml" ContentType="application/vnd.openxmlformats-officedocument.drawingml.chart+xml"/>
  <Override PartName="/xl/charts/style22.xml" ContentType="application/vnd.ms-office.chartstyle+xml"/>
  <Override PartName="/xl/charts/colors22.xml" ContentType="application/vnd.ms-office.chartcolorstyle+xml"/>
  <Override PartName="/xl/charts/chart22.xml" ContentType="application/vnd.openxmlformats-officedocument.drawingml.chart+xml"/>
  <Override PartName="/xl/charts/style23.xml" ContentType="application/vnd.ms-office.chartstyle+xml"/>
  <Override PartName="/xl/charts/colors23.xml" ContentType="application/vnd.ms-office.chartcolorstyle+xml"/>
  <Override PartName="/xl/charts/chartEx2.xml" ContentType="application/vnd.ms-office.chartex+xml"/>
  <Override PartName="/xl/charts/style24.xml" ContentType="application/vnd.ms-office.chartstyle+xml"/>
  <Override PartName="/xl/charts/colors24.xml" ContentType="application/vnd.ms-office.chartcolorstyle+xml"/>
  <Override PartName="/xl/drawings/drawing3.xml" ContentType="application/vnd.openxmlformats-officedocument.drawing+xml"/>
  <Override PartName="/xl/slicers/slicer2.xml" ContentType="application/vnd.ms-excel.slicer+xml"/>
  <Override PartName="/xl/charts/chart23.xml" ContentType="application/vnd.openxmlformats-officedocument.drawingml.chart+xml"/>
  <Override PartName="/xl/charts/style25.xml" ContentType="application/vnd.ms-office.chartstyle+xml"/>
  <Override PartName="/xl/charts/colors25.xml" ContentType="application/vnd.ms-office.chartcolorstyle+xml"/>
  <Override PartName="/xl/charts/chart24.xml" ContentType="application/vnd.openxmlformats-officedocument.drawingml.chart+xml"/>
  <Override PartName="/xl/charts/style26.xml" ContentType="application/vnd.ms-office.chartstyle+xml"/>
  <Override PartName="/xl/charts/colors26.xml" ContentType="application/vnd.ms-office.chartcolorstyle+xml"/>
  <Override PartName="/xl/charts/chart25.xml" ContentType="application/vnd.openxmlformats-officedocument.drawingml.chart+xml"/>
  <Override PartName="/xl/charts/style27.xml" ContentType="application/vnd.ms-office.chartstyle+xml"/>
  <Override PartName="/xl/charts/colors27.xml" ContentType="application/vnd.ms-office.chartcolorstyle+xml"/>
  <Override PartName="/xl/charts/chart26.xml" ContentType="application/vnd.openxmlformats-officedocument.drawingml.chart+xml"/>
  <Override PartName="/xl/charts/style28.xml" ContentType="application/vnd.ms-office.chartstyle+xml"/>
  <Override PartName="/xl/charts/colors28.xml" ContentType="application/vnd.ms-office.chartcolorstyle+xml"/>
  <Override PartName="/xl/charts/chart27.xml" ContentType="application/vnd.openxmlformats-officedocument.drawingml.chart+xml"/>
  <Override PartName="/xl/charts/style29.xml" ContentType="application/vnd.ms-office.chartstyle+xml"/>
  <Override PartName="/xl/charts/colors29.xml" ContentType="application/vnd.ms-office.chartcolorstyle+xml"/>
  <Override PartName="/xl/charts/chart28.xml" ContentType="application/vnd.openxmlformats-officedocument.drawingml.chart+xml"/>
  <Override PartName="/xl/charts/style30.xml" ContentType="application/vnd.ms-office.chartstyle+xml"/>
  <Override PartName="/xl/charts/colors30.xml" ContentType="application/vnd.ms-office.chartcolorstyle+xml"/>
  <Override PartName="/xl/charts/chart29.xml" ContentType="application/vnd.openxmlformats-officedocument.drawingml.chart+xml"/>
  <Override PartName="/xl/charts/style31.xml" ContentType="application/vnd.ms-office.chartstyle+xml"/>
  <Override PartName="/xl/charts/colors31.xml" ContentType="application/vnd.ms-office.chartcolorstyle+xml"/>
  <Override PartName="/xl/charts/chart30.xml" ContentType="application/vnd.openxmlformats-officedocument.drawingml.chart+xml"/>
  <Override PartName="/xl/charts/style32.xml" ContentType="application/vnd.ms-office.chartstyle+xml"/>
  <Override PartName="/xl/charts/colors32.xml" ContentType="application/vnd.ms-office.chartcolorstyle+xml"/>
  <Override PartName="/xl/charts/chart31.xml" ContentType="application/vnd.openxmlformats-officedocument.drawingml.chart+xml"/>
  <Override PartName="/xl/charts/style33.xml" ContentType="application/vnd.ms-office.chartstyle+xml"/>
  <Override PartName="/xl/charts/colors33.xml" ContentType="application/vnd.ms-office.chartcolorstyle+xml"/>
  <Override PartName="/xl/charts/chart32.xml" ContentType="application/vnd.openxmlformats-officedocument.drawingml.chart+xml"/>
  <Override PartName="/xl/charts/style34.xml" ContentType="application/vnd.ms-office.chartstyle+xml"/>
  <Override PartName="/xl/charts/colors34.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https://d.docs.live.net/319e3317a1cec2b7/Documents/"/>
    </mc:Choice>
  </mc:AlternateContent>
  <xr:revisionPtr revIDLastSave="17" documentId="8_{69ED926B-6C5E-46C1-BDCC-8E016F0F8FE6}" xr6:coauthVersionLast="47" xr6:coauthVersionMax="47" xr10:uidLastSave="{D84A62ED-B848-49CD-A045-57AD6BF6C0A6}"/>
  <bookViews>
    <workbookView xWindow="-120" yWindow="-120" windowWidth="29040" windowHeight="15720" activeTab="2" xr2:uid="{734F2D67-C68A-463C-A28C-1ABE2A4F9955}"/>
  </bookViews>
  <sheets>
    <sheet name="Pivot Table" sheetId="3" r:id="rId1"/>
    <sheet name="Dash Board (2)" sheetId="5" r:id="rId2"/>
    <sheet name="Dash Board" sheetId="4" r:id="rId3"/>
    <sheet name="Cleaned " sheetId="2" r:id="rId4"/>
    <sheet name="Sheet1" sheetId="1" r:id="rId5"/>
  </sheets>
  <definedNames>
    <definedName name="_xlchart.v5.0" hidden="1">'Pivot Table'!$D$51</definedName>
    <definedName name="_xlchart.v5.1" hidden="1">'Pivot Table'!$D$52:$D$66</definedName>
    <definedName name="_xlchart.v5.10" hidden="1">'Pivot Table'!$E$51</definedName>
    <definedName name="_xlchart.v5.11" hidden="1">'Pivot Table'!$E$52:$E$66</definedName>
    <definedName name="_xlchart.v5.2" hidden="1">'Pivot Table'!$E$51</definedName>
    <definedName name="_xlchart.v5.3" hidden="1">'Pivot Table'!$E$52:$E$66</definedName>
    <definedName name="_xlchart.v5.4" hidden="1">'Pivot Table'!$D$51</definedName>
    <definedName name="_xlchart.v5.5" hidden="1">'Pivot Table'!$D$52:$D$66</definedName>
    <definedName name="_xlchart.v5.6" hidden="1">'Pivot Table'!$E$51</definedName>
    <definedName name="_xlchart.v5.7" hidden="1">'Pivot Table'!$E$52:$E$66</definedName>
    <definedName name="_xlchart.v5.8" hidden="1">'Pivot Table'!$D$51</definedName>
    <definedName name="_xlchart.v5.9" hidden="1">'Pivot Table'!$D$52:$D$66</definedName>
    <definedName name="CaseLY">'Pivot Table'!$G$13</definedName>
    <definedName name="CasualtyLY">'Pivot Table'!$G$16</definedName>
    <definedName name="ExternalData_1" localSheetId="3" hidden="1">'Cleaned '!$A$1:$AD$668</definedName>
    <definedName name="FatalLY">'Pivot Table'!$G$20</definedName>
    <definedName name="InjuredLY">'Pivot Table'!$G$14</definedName>
    <definedName name="InvolvedLY">'Pivot Table'!$G$17</definedName>
    <definedName name="KilledLY">'Pivot Table'!$G$15</definedName>
    <definedName name="MinorLY">'Pivot Table'!$G$18</definedName>
    <definedName name="SeriousLY">'Pivot Table'!$G$19</definedName>
    <definedName name="Slicer_Year">#N/A</definedName>
    <definedName name="TotalCase">'Pivot Table'!$C$13</definedName>
    <definedName name="TotalCasualty">'Pivot Table'!$C$16</definedName>
    <definedName name="TotalFatal">'Pivot Table'!$C$20</definedName>
    <definedName name="TotalInjured">'Pivot Table'!$C$14</definedName>
    <definedName name="Totalinvolved">'Pivot Table'!$C$17</definedName>
    <definedName name="TotalKilled">'Pivot Table'!$C$15</definedName>
    <definedName name="TotalMinor">'Pivot Table'!$C$18</definedName>
    <definedName name="TotalSerious">'Pivot Table'!$C$19</definedName>
  </definedNames>
  <calcPr calcId="191029"/>
  <pivotCaches>
    <pivotCache cacheId="0"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2" i="3" l="1" a="1"/>
  <c r="D52" i="3" s="1"/>
  <c r="AD40" i="2"/>
  <c r="AD41" i="2"/>
  <c r="AD42" i="2"/>
  <c r="AD43" i="2"/>
  <c r="AD44" i="2"/>
  <c r="AD45" i="2"/>
  <c r="AD46" i="2"/>
  <c r="AD47" i="2"/>
  <c r="AD48" i="2"/>
  <c r="AD49" i="2"/>
  <c r="AD50" i="2"/>
  <c r="AD51" i="2"/>
  <c r="AD52" i="2"/>
  <c r="AD53" i="2"/>
  <c r="AD54" i="2"/>
  <c r="AD55" i="2"/>
  <c r="AD56" i="2"/>
  <c r="AD57" i="2"/>
  <c r="AD58" i="2"/>
  <c r="AD59" i="2"/>
  <c r="AD60" i="2"/>
  <c r="AD61" i="2"/>
  <c r="AD62" i="2"/>
  <c r="AD63" i="2"/>
  <c r="AD64" i="2"/>
  <c r="AD65" i="2"/>
  <c r="AD66" i="2"/>
  <c r="AD67" i="2"/>
  <c r="AD68" i="2"/>
  <c r="AD69" i="2"/>
  <c r="AD70" i="2"/>
  <c r="AD71" i="2"/>
  <c r="AD72" i="2"/>
  <c r="AD73" i="2"/>
  <c r="AD74" i="2"/>
  <c r="AD75" i="2"/>
  <c r="AD39" i="2"/>
  <c r="AD152" i="2"/>
  <c r="AD153" i="2"/>
  <c r="AD154" i="2"/>
  <c r="AD155" i="2"/>
  <c r="AD156" i="2"/>
  <c r="AD157" i="2"/>
  <c r="AD158" i="2"/>
  <c r="AD159" i="2"/>
  <c r="AD160" i="2"/>
  <c r="AD161" i="2"/>
  <c r="AD162" i="2"/>
  <c r="AD163" i="2"/>
  <c r="AD164" i="2"/>
  <c r="AD165" i="2"/>
  <c r="AD166" i="2"/>
  <c r="AD167" i="2"/>
  <c r="AD168" i="2"/>
  <c r="AD169" i="2"/>
  <c r="AD170" i="2"/>
  <c r="AD171" i="2"/>
  <c r="AD172" i="2"/>
  <c r="AD173" i="2"/>
  <c r="AD174" i="2"/>
  <c r="AD175" i="2"/>
  <c r="AD176" i="2"/>
  <c r="AD177" i="2"/>
  <c r="AD178" i="2"/>
  <c r="AD179" i="2"/>
  <c r="AD180" i="2"/>
  <c r="AD181" i="2"/>
  <c r="AD182" i="2"/>
  <c r="AD183" i="2"/>
  <c r="AD184" i="2"/>
  <c r="AD185" i="2"/>
  <c r="AD186" i="2"/>
  <c r="AD187" i="2"/>
  <c r="AD151" i="2"/>
  <c r="D15" i="3"/>
  <c r="E14" i="3"/>
  <c r="D14" i="3"/>
  <c r="C14" i="3"/>
  <c r="E13" i="3"/>
  <c r="D13" i="3"/>
  <c r="C13" i="3"/>
  <c r="E20" i="3"/>
  <c r="D20" i="3"/>
  <c r="C20" i="3"/>
  <c r="E19" i="3"/>
  <c r="D19" i="3"/>
  <c r="C19" i="3"/>
  <c r="E18" i="3"/>
  <c r="D18" i="3"/>
  <c r="C18" i="3"/>
  <c r="E17" i="3"/>
  <c r="D17" i="3"/>
  <c r="C17" i="3"/>
  <c r="E16" i="3"/>
  <c r="D16" i="3"/>
  <c r="C16" i="3"/>
  <c r="E15" i="3"/>
  <c r="C15" i="3"/>
  <c r="F16" i="3" l="1"/>
  <c r="G16" i="3" s="1"/>
  <c r="F17" i="3"/>
  <c r="G17" i="3" s="1"/>
  <c r="F18" i="3"/>
  <c r="G18" i="3" s="1"/>
  <c r="F19" i="3"/>
  <c r="G19" i="3" s="1"/>
  <c r="F20" i="3"/>
  <c r="G20" i="3" s="1"/>
  <c r="F13" i="3"/>
  <c r="G13" i="3" s="1"/>
  <c r="F14" i="3"/>
  <c r="G14" i="3" s="1"/>
  <c r="F15" i="3"/>
  <c r="G15" i="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BC15523-2498-4C53-8B1B-7279A774DB4D}" keepAlive="1" name="Query - QUARTER 1 2021" description="Connection to the 'QUARTER 1 2021' query in the workbook." type="5" refreshedVersion="7" background="1" saveData="1">
    <dbPr connection="Provider=Microsoft.Mashup.OleDb.1;Data Source=$Workbook$;Location=&quot;QUARTER 1 2021&quot;;Extended Properties=&quot;&quot;" command="SELECT * FROM [QUARTER 1 2021]"/>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<sst xmlns="http://schemas.openxmlformats.org/spreadsheetml/2006/main" count="2201" uniqueCount="123">
  <si>
    <t>QUARTER</t>
  </si>
  <si>
    <t>STATE</t>
  </si>
  <si>
    <t>FATAL</t>
  </si>
  <si>
    <t>SERIOUS</t>
  </si>
  <si>
    <t>MINOR</t>
  </si>
  <si>
    <t>TOTAL CASES</t>
  </si>
  <si>
    <t>NUMBER INJURED</t>
  </si>
  <si>
    <t>NUMBER KILLED</t>
  </si>
  <si>
    <t>TOTAL CASUALTY</t>
  </si>
  <si>
    <t>PEOPLE INVOLVED</t>
  </si>
  <si>
    <t>SPV</t>
  </si>
  <si>
    <t>UPD</t>
  </si>
  <si>
    <t>TBT</t>
  </si>
  <si>
    <t>MDV</t>
  </si>
  <si>
    <t>BFL</t>
  </si>
  <si>
    <t>OVL</t>
  </si>
  <si>
    <t>DOT</t>
  </si>
  <si>
    <t>WOT</t>
  </si>
  <si>
    <t>DGD</t>
  </si>
  <si>
    <t>BRD</t>
  </si>
  <si>
    <t>RTV</t>
  </si>
  <si>
    <t>OBS</t>
  </si>
  <si>
    <t>SOS</t>
  </si>
  <si>
    <t>DAD</t>
  </si>
  <si>
    <t>PWR</t>
  </si>
  <si>
    <t>FTQ</t>
  </si>
  <si>
    <t>SLV</t>
  </si>
  <si>
    <t>OTHERS</t>
  </si>
  <si>
    <t>TOTAL</t>
  </si>
  <si>
    <t>Abia</t>
  </si>
  <si>
    <t>Adamawa</t>
  </si>
  <si>
    <t>Akwa Ibom</t>
  </si>
  <si>
    <t>Anambra</t>
  </si>
  <si>
    <t>Bauchi</t>
  </si>
  <si>
    <t>Bayelsa</t>
  </si>
  <si>
    <t>Benue</t>
  </si>
  <si>
    <t>Borno</t>
  </si>
  <si>
    <t>Cross River</t>
  </si>
  <si>
    <t>Delta</t>
  </si>
  <si>
    <t>Ebonyi</t>
  </si>
  <si>
    <t>Edo</t>
  </si>
  <si>
    <t>Ekiti</t>
  </si>
  <si>
    <t>Enugu</t>
  </si>
  <si>
    <t>FCT</t>
  </si>
  <si>
    <t>Gombe</t>
  </si>
  <si>
    <t>Imo</t>
  </si>
  <si>
    <t>Jigawa</t>
  </si>
  <si>
    <t>Kaduna</t>
  </si>
  <si>
    <t>Kano</t>
  </si>
  <si>
    <t>Katsina</t>
  </si>
  <si>
    <t>Kebbi</t>
  </si>
  <si>
    <t>Kogi</t>
  </si>
  <si>
    <t>Kwara</t>
  </si>
  <si>
    <t>Lagos</t>
  </si>
  <si>
    <t>Nasarawa</t>
  </si>
  <si>
    <t>Niger</t>
  </si>
  <si>
    <t>Ogun</t>
  </si>
  <si>
    <t>Ondo</t>
  </si>
  <si>
    <t>Osun</t>
  </si>
  <si>
    <t>Oyo</t>
  </si>
  <si>
    <t>Plateau</t>
  </si>
  <si>
    <t>Rivers</t>
  </si>
  <si>
    <t>Sokoto</t>
  </si>
  <si>
    <t>Taraba</t>
  </si>
  <si>
    <t>Yobe</t>
  </si>
  <si>
    <t>Zamfara</t>
  </si>
  <si>
    <t>Year</t>
  </si>
  <si>
    <t>QUARTER 4</t>
  </si>
  <si>
    <t>2020</t>
  </si>
  <si>
    <t>QUARTER 3</t>
  </si>
  <si>
    <t>QUARTER 2</t>
  </si>
  <si>
    <t>2021</t>
  </si>
  <si>
    <t>QUARTER 1</t>
  </si>
  <si>
    <t>2022</t>
  </si>
  <si>
    <t>2023</t>
  </si>
  <si>
    <t>2024</t>
  </si>
  <si>
    <t>Total</t>
  </si>
  <si>
    <t>Row Labels</t>
  </si>
  <si>
    <t>Grand Total</t>
  </si>
  <si>
    <t>Sum of TOTAL CASES</t>
  </si>
  <si>
    <t>Sum of NUMBER INJURED</t>
  </si>
  <si>
    <t>Sum of NUMBER KILLED</t>
  </si>
  <si>
    <t>Sum of TOTAL CASUALTY</t>
  </si>
  <si>
    <t>Sum of PEOPLE INVOLVED</t>
  </si>
  <si>
    <t>Sum of MINOR</t>
  </si>
  <si>
    <t>Sum of SERIOUS</t>
  </si>
  <si>
    <t>Sum of FATAL</t>
  </si>
  <si>
    <t>Key Performance Indicator</t>
  </si>
  <si>
    <t>Calculation</t>
  </si>
  <si>
    <t>Sum Of Total Cases</t>
  </si>
  <si>
    <t>Sum Of Number Injured</t>
  </si>
  <si>
    <t>Sum Of Number Killed</t>
  </si>
  <si>
    <t>Sum Of Total Casualty</t>
  </si>
  <si>
    <t>Sum Of People Involved</t>
  </si>
  <si>
    <t>Sum Of Minor</t>
  </si>
  <si>
    <t xml:space="preserve">Sum of Serious </t>
  </si>
  <si>
    <t>Sum Of Fatal</t>
  </si>
  <si>
    <t>Current Year</t>
  </si>
  <si>
    <t>Previous Year</t>
  </si>
  <si>
    <t>Year Of Year</t>
  </si>
  <si>
    <t>Year Of Year Percentange</t>
  </si>
  <si>
    <t>Top 10 State With Highest Accident Case</t>
  </si>
  <si>
    <t>Top 10 State With Total Casulty</t>
  </si>
  <si>
    <t>Top 15 Number Killed</t>
  </si>
  <si>
    <t>Fatal,Serious,Minor Per Year</t>
  </si>
  <si>
    <t>Number Killed,Injured by Quarter</t>
  </si>
  <si>
    <t>Sum of MDV</t>
  </si>
  <si>
    <t>Sum of FTQ</t>
  </si>
  <si>
    <t>Sum of TBT</t>
  </si>
  <si>
    <t>MDV,FTQ,TBT Per Year</t>
  </si>
  <si>
    <t>Sum of PWR</t>
  </si>
  <si>
    <t>Sum of BRD</t>
  </si>
  <si>
    <t>Accident Caused Per Porr Road Condition</t>
  </si>
  <si>
    <t>Sum of SPV</t>
  </si>
  <si>
    <t>Sum of SLV</t>
  </si>
  <si>
    <t>Sum of SOS</t>
  </si>
  <si>
    <t>Common Accident Caused</t>
  </si>
  <si>
    <t>Sum of DGD</t>
  </si>
  <si>
    <t>Average of TOTAL CASES</t>
  </si>
  <si>
    <t>Average of TOTAL CASUALTY</t>
  </si>
  <si>
    <t>Average of PEOPLE INVOLVED</t>
  </si>
  <si>
    <t>Average of NUMBER INJURED</t>
  </si>
  <si>
    <t>Average of FATAL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</si>
</sst>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t;1000]0,&quot;K&quot;;0"/>
  </numFmts>
  <fonts count="3" x14ac:knownFonts="1">
    <font>
      <sz val="11"/>
      <color theme="1"/>
      <name val="Calibri"/>
      <family val="2"/>
      <scheme val="minor"/>
    </font>
    <font>
      <sz val="11"/>
      <color theme="1"/>
      <name val="Calibri"/>
      <family val="2"/>
      <scheme val="minor"/>
    </font>
    <font>
      <sz val="18"/>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0">
    <xf numFmtId="0" fontId="0" fillId="0" borderId="0" xfId="0"/>
    <xf numFmtId="0" fontId="0" fillId="0" borderId="0" xfId="0" applyNumberFormat="1"/>
    <xf numFmtId="14" fontId="0" fillId="0" borderId="0" xfId="0" applyNumberFormat="1"/>
    <xf numFmtId="0" fontId="0" fillId="0" borderId="0" xfId="0" pivotButton="1"/>
    <xf numFmtId="0" fontId="0" fillId="0" borderId="0" xfId="0" applyAlignment="1">
      <alignment horizontal="left"/>
    </xf>
    <xf numFmtId="0" fontId="0" fillId="2" borderId="0" xfId="0" applyFill="1"/>
    <xf numFmtId="164" fontId="0" fillId="0" borderId="0" xfId="0" applyNumberFormat="1"/>
    <xf numFmtId="9" fontId="0" fillId="0" borderId="0" xfId="1" applyFont="1"/>
    <xf numFmtId="0" fontId="0" fillId="2" borderId="0" xfId="0" applyFill="1" applyAlignment="1">
      <alignment horizontal="left"/>
    </xf>
    <xf numFmtId="0" fontId="2" fillId="0" borderId="0" xfId="0" applyFont="1"/>
  </cellXfs>
  <cellStyles count="2">
    <cellStyle name="Normal" xfId="0" builtinId="0"/>
    <cellStyle name="Percent" xfId="1" builtinId="5"/>
  </cellStyles>
  <dxfs count="168">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0" formatCode="General"/>
    </dxf>
    <dxf>
      <numFmt numFmtId="0" formatCode="General"/>
    </dxf>
    <dxf>
      <numFmt numFmtId="19" formatCode="m/d/yyyy"/>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
      <numFmt numFmtId="164" formatCode="[&gt;1000]0,&quot;K&quot;;0"/>
    </dxf>
  </dxfs>
  <tableStyles count="0" defaultTableStyle="TableStyleMedium2" defaultPivotStyle="PivotStyleLight16"/>
  <colors>
    <mruColors>
      <color rgb="FFD9B382"/>
      <color rgb="FFCCCCCC"/>
      <color rgb="FF800000"/>
      <color rgb="FFF5F5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6.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7.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8.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9.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0.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1.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2.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3.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4.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5.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6.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7.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28.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29.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0.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1.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2.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CLEANED FRSC SAFETY.xlsx]Pivot Table!PivotTable2</c:name>
    <c:fmtId val="0"/>
  </c:pivotSource>
  <c:chart>
    <c:autoTitleDeleted val="1"/>
    <c:pivotFmts>
      <c:pivotFmt>
        <c:idx val="0"/>
        <c:spPr>
          <a:solidFill>
            <a:srgbClr val="D9B38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pivotFmt>
    </c:pivotFmts>
    <c:plotArea>
      <c:layout/>
      <c:barChart>
        <c:barDir val="col"/>
        <c:grouping val="clustered"/>
        <c:varyColors val="0"/>
        <c:ser>
          <c:idx val="0"/>
          <c:order val="0"/>
          <c:tx>
            <c:strRef>
              <c:f>'Pivot Table'!$B$23</c:f>
              <c:strCache>
                <c:ptCount val="1"/>
                <c:pt idx="0">
                  <c:v>Total</c:v>
                </c:pt>
              </c:strCache>
            </c:strRef>
          </c:tx>
          <c:spPr>
            <a:solidFill>
              <a:srgbClr val="D9B382"/>
            </a:solidFill>
            <a:ln>
              <a:noFill/>
            </a:ln>
            <a:effectLst/>
          </c:spPr>
          <c:invertIfNegative val="0"/>
          <c:dPt>
            <c:idx val="0"/>
            <c:invertIfNegative val="0"/>
            <c:bubble3D val="0"/>
            <c:spPr>
              <a:solidFill>
                <a:srgbClr val="C00000"/>
              </a:solidFill>
              <a:ln>
                <a:noFill/>
              </a:ln>
              <a:effectLst/>
            </c:spPr>
            <c:extLst>
              <c:ext xmlns:c16="http://schemas.microsoft.com/office/drawing/2014/chart" uri="{C3380CC4-5D6E-409C-BE32-E72D297353CC}">
                <c16:uniqueId val="{00000001-B3C9-41AF-B950-098B5B0B3B5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Table'!$A$24:$A$34</c:f>
              <c:strCache>
                <c:ptCount val="10"/>
                <c:pt idx="0">
                  <c:v>FCT</c:v>
                </c:pt>
                <c:pt idx="1">
                  <c:v>Ogun</c:v>
                </c:pt>
                <c:pt idx="2">
                  <c:v>Kaduna</c:v>
                </c:pt>
                <c:pt idx="3">
                  <c:v>Nasarawa</c:v>
                </c:pt>
                <c:pt idx="4">
                  <c:v>Oyo</c:v>
                </c:pt>
                <c:pt idx="5">
                  <c:v>Lagos</c:v>
                </c:pt>
                <c:pt idx="6">
                  <c:v>Niger</c:v>
                </c:pt>
                <c:pt idx="7">
                  <c:v>Kogi</c:v>
                </c:pt>
                <c:pt idx="8">
                  <c:v>Bauchi</c:v>
                </c:pt>
                <c:pt idx="9">
                  <c:v>Ondo</c:v>
                </c:pt>
              </c:strCache>
            </c:strRef>
          </c:cat>
          <c:val>
            <c:numRef>
              <c:f>'Pivot Table'!$B$24:$B$34</c:f>
              <c:numCache>
                <c:formatCode>[&gt;1000]0,"K";0</c:formatCode>
                <c:ptCount val="10"/>
                <c:pt idx="0">
                  <c:v>5493</c:v>
                </c:pt>
                <c:pt idx="1">
                  <c:v>4656</c:v>
                </c:pt>
                <c:pt idx="2">
                  <c:v>3502</c:v>
                </c:pt>
                <c:pt idx="3">
                  <c:v>3487</c:v>
                </c:pt>
                <c:pt idx="4">
                  <c:v>2608</c:v>
                </c:pt>
                <c:pt idx="5">
                  <c:v>2433</c:v>
                </c:pt>
                <c:pt idx="6">
                  <c:v>2351</c:v>
                </c:pt>
                <c:pt idx="7">
                  <c:v>1964</c:v>
                </c:pt>
                <c:pt idx="8">
                  <c:v>1959</c:v>
                </c:pt>
                <c:pt idx="9">
                  <c:v>1842</c:v>
                </c:pt>
              </c:numCache>
            </c:numRef>
          </c:val>
          <c:extLst>
            <c:ext xmlns:c16="http://schemas.microsoft.com/office/drawing/2014/chart" uri="{C3380CC4-5D6E-409C-BE32-E72D297353CC}">
              <c16:uniqueId val="{00000000-F730-405B-AA0B-ACAB06533B1A}"/>
            </c:ext>
          </c:extLst>
        </c:ser>
        <c:dLbls>
          <c:dLblPos val="outEnd"/>
          <c:showLegendKey val="0"/>
          <c:showVal val="1"/>
          <c:showCatName val="0"/>
          <c:showSerName val="0"/>
          <c:showPercent val="0"/>
          <c:showBubbleSize val="0"/>
        </c:dLbls>
        <c:gapWidth val="219"/>
        <c:overlap val="-27"/>
        <c:axId val="1248976319"/>
        <c:axId val="1248974655"/>
      </c:barChart>
      <c:catAx>
        <c:axId val="124897631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248974655"/>
        <c:crosses val="autoZero"/>
        <c:auto val="1"/>
        <c:lblAlgn val="ctr"/>
        <c:lblOffset val="100"/>
        <c:noMultiLvlLbl val="0"/>
      </c:catAx>
      <c:valAx>
        <c:axId val="1248974655"/>
        <c:scaling>
          <c:orientation val="minMax"/>
        </c:scaling>
        <c:delete val="1"/>
        <c:axPos val="l"/>
        <c:numFmt formatCode="[&gt;1000]0,&quot;K&quot;;0" sourceLinked="1"/>
        <c:majorTickMark val="none"/>
        <c:minorTickMark val="none"/>
        <c:tickLblPos val="nextTo"/>
        <c:crossAx val="12489763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CLEANED FRSC SAFETY.xlsx]Pivot Table!PivotTable3</c:name>
    <c:fmtId val="0"/>
  </c:pivotSource>
  <c:chart>
    <c:autoTitleDeleted val="1"/>
    <c:pivotFmts>
      <c:pivotFmt>
        <c:idx val="0"/>
        <c:spPr>
          <a:solidFill>
            <a:srgbClr val="D9B38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pivotFmt>
    </c:pivotFmts>
    <c:plotArea>
      <c:layout/>
      <c:barChart>
        <c:barDir val="bar"/>
        <c:grouping val="clustered"/>
        <c:varyColors val="0"/>
        <c:ser>
          <c:idx val="0"/>
          <c:order val="0"/>
          <c:tx>
            <c:strRef>
              <c:f>'Pivot Table'!$B$37</c:f>
              <c:strCache>
                <c:ptCount val="1"/>
                <c:pt idx="0">
                  <c:v>Total</c:v>
                </c:pt>
              </c:strCache>
            </c:strRef>
          </c:tx>
          <c:spPr>
            <a:solidFill>
              <a:srgbClr val="D9B382"/>
            </a:solidFill>
            <a:ln>
              <a:noFill/>
            </a:ln>
            <a:effectLst/>
          </c:spPr>
          <c:invertIfNegative val="0"/>
          <c:dPt>
            <c:idx val="0"/>
            <c:invertIfNegative val="0"/>
            <c:bubble3D val="0"/>
            <c:spPr>
              <a:solidFill>
                <a:srgbClr val="C00000"/>
              </a:solidFill>
              <a:ln>
                <a:noFill/>
              </a:ln>
              <a:effectLst/>
            </c:spPr>
            <c:extLst>
              <c:ext xmlns:c16="http://schemas.microsoft.com/office/drawing/2014/chart" uri="{C3380CC4-5D6E-409C-BE32-E72D297353CC}">
                <c16:uniqueId val="{00000001-5CC1-44EB-AC33-4A44A321A19E}"/>
              </c:ext>
            </c:extLst>
          </c:dPt>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Table'!$A$38:$A$48</c:f>
              <c:strCache>
                <c:ptCount val="10"/>
                <c:pt idx="0">
                  <c:v>Kaduna</c:v>
                </c:pt>
                <c:pt idx="1">
                  <c:v>Ogun</c:v>
                </c:pt>
                <c:pt idx="2">
                  <c:v>FCT</c:v>
                </c:pt>
                <c:pt idx="3">
                  <c:v>Niger</c:v>
                </c:pt>
                <c:pt idx="4">
                  <c:v>Nasarawa</c:v>
                </c:pt>
                <c:pt idx="5">
                  <c:v>Bauchi</c:v>
                </c:pt>
                <c:pt idx="6">
                  <c:v>Oyo</c:v>
                </c:pt>
                <c:pt idx="7">
                  <c:v>Jigawa</c:v>
                </c:pt>
                <c:pt idx="8">
                  <c:v>Kogi</c:v>
                </c:pt>
                <c:pt idx="9">
                  <c:v>Kano</c:v>
                </c:pt>
              </c:strCache>
            </c:strRef>
          </c:cat>
          <c:val>
            <c:numRef>
              <c:f>'Pivot Table'!$B$38:$B$48</c:f>
              <c:numCache>
                <c:formatCode>[&gt;1000]0,"K";0</c:formatCode>
                <c:ptCount val="10"/>
                <c:pt idx="0">
                  <c:v>16495</c:v>
                </c:pt>
                <c:pt idx="1">
                  <c:v>12373</c:v>
                </c:pt>
                <c:pt idx="2">
                  <c:v>11341</c:v>
                </c:pt>
                <c:pt idx="3">
                  <c:v>10380</c:v>
                </c:pt>
                <c:pt idx="4">
                  <c:v>9703</c:v>
                </c:pt>
                <c:pt idx="5">
                  <c:v>9543</c:v>
                </c:pt>
                <c:pt idx="6">
                  <c:v>8280</c:v>
                </c:pt>
                <c:pt idx="7">
                  <c:v>7284</c:v>
                </c:pt>
                <c:pt idx="8">
                  <c:v>7103</c:v>
                </c:pt>
                <c:pt idx="9">
                  <c:v>6547</c:v>
                </c:pt>
              </c:numCache>
            </c:numRef>
          </c:val>
          <c:extLst>
            <c:ext xmlns:c16="http://schemas.microsoft.com/office/drawing/2014/chart" uri="{C3380CC4-5D6E-409C-BE32-E72D297353CC}">
              <c16:uniqueId val="{00000000-120E-44C7-BFE5-0E838A3DD494}"/>
            </c:ext>
          </c:extLst>
        </c:ser>
        <c:dLbls>
          <c:dLblPos val="outEnd"/>
          <c:showLegendKey val="0"/>
          <c:showVal val="1"/>
          <c:showCatName val="0"/>
          <c:showSerName val="0"/>
          <c:showPercent val="0"/>
          <c:showBubbleSize val="0"/>
        </c:dLbls>
        <c:gapWidth val="182"/>
        <c:axId val="1245077295"/>
        <c:axId val="1245076463"/>
      </c:barChart>
      <c:catAx>
        <c:axId val="12450772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245076463"/>
        <c:crosses val="autoZero"/>
        <c:auto val="1"/>
        <c:lblAlgn val="ctr"/>
        <c:lblOffset val="100"/>
        <c:noMultiLvlLbl val="0"/>
      </c:catAx>
      <c:valAx>
        <c:axId val="1245076463"/>
        <c:scaling>
          <c:orientation val="minMax"/>
        </c:scaling>
        <c:delete val="1"/>
        <c:axPos val="b"/>
        <c:numFmt formatCode="[&gt;1000]0,&quot;K&quot;;0" sourceLinked="1"/>
        <c:majorTickMark val="none"/>
        <c:minorTickMark val="none"/>
        <c:tickLblPos val="nextTo"/>
        <c:crossAx val="1245077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CLEANED FRSC SAFETY.xlsx]Pivot Table!PivotTable5</c:name>
    <c:fmtId val="0"/>
  </c:pivotSource>
  <c:chart>
    <c:autoTitleDeleted val="0"/>
    <c:pivotFmts>
      <c:pivotFmt>
        <c:idx val="0"/>
        <c:spPr>
          <a:ln w="9525" cap="rnd">
            <a:solidFill>
              <a:srgbClr val="D9B382"/>
            </a:solidFill>
            <a:round/>
          </a:ln>
          <a:effectLst/>
        </c:spPr>
        <c:marker>
          <c:symbol val="circle"/>
          <c:size val="5"/>
          <c:spPr>
            <a:no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9525" cap="rnd">
            <a:solidFill>
              <a:srgbClr val="C00000"/>
            </a:solidFill>
            <a:round/>
          </a:ln>
          <a:effectLst/>
        </c:spPr>
        <c:marker>
          <c:symbol val="circle"/>
          <c:size val="5"/>
          <c:spPr>
            <a:no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9525" cap="rnd">
            <a:solidFill>
              <a:schemeClr val="accent1"/>
            </a:solidFill>
            <a:round/>
          </a:ln>
          <a:effectLst/>
        </c:spPr>
        <c:marker>
          <c:symbol val="circle"/>
          <c:size val="5"/>
          <c:spPr>
            <a:no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839009864135492E-2"/>
          <c:y val="0.11244979919678715"/>
          <c:w val="0.91810906383770707"/>
          <c:h val="0.72531511874268728"/>
        </c:manualLayout>
      </c:layout>
      <c:lineChart>
        <c:grouping val="standard"/>
        <c:varyColors val="0"/>
        <c:ser>
          <c:idx val="0"/>
          <c:order val="0"/>
          <c:tx>
            <c:strRef>
              <c:f>'Pivot Table'!$B$70</c:f>
              <c:strCache>
                <c:ptCount val="1"/>
                <c:pt idx="0">
                  <c:v>Sum of FATAL</c:v>
                </c:pt>
              </c:strCache>
            </c:strRef>
          </c:tx>
          <c:spPr>
            <a:ln w="9525" cap="rnd">
              <a:solidFill>
                <a:srgbClr val="D9B382"/>
              </a:solidFill>
              <a:round/>
            </a:ln>
            <a:effectLst/>
          </c:spPr>
          <c:marker>
            <c:symbol val="circle"/>
            <c:size val="5"/>
            <c:spPr>
              <a:noFill/>
              <a:ln w="9525">
                <a:noFill/>
              </a:ln>
              <a:effectLst/>
            </c:spPr>
          </c:marker>
          <c:cat>
            <c:strRef>
              <c:f>'Pivot Table'!$A$71:$A$76</c:f>
              <c:strCache>
                <c:ptCount val="5"/>
                <c:pt idx="0">
                  <c:v>2020</c:v>
                </c:pt>
                <c:pt idx="1">
                  <c:v>2021</c:v>
                </c:pt>
                <c:pt idx="2">
                  <c:v>2022</c:v>
                </c:pt>
                <c:pt idx="3">
                  <c:v>2023</c:v>
                </c:pt>
                <c:pt idx="4">
                  <c:v>2024</c:v>
                </c:pt>
              </c:strCache>
            </c:strRef>
          </c:cat>
          <c:val>
            <c:numRef>
              <c:f>'Pivot Table'!$B$71:$B$76</c:f>
              <c:numCache>
                <c:formatCode>[&gt;1000]0,"K";0</c:formatCode>
                <c:ptCount val="5"/>
                <c:pt idx="0">
                  <c:v>2074</c:v>
                </c:pt>
                <c:pt idx="1">
                  <c:v>3218</c:v>
                </c:pt>
                <c:pt idx="2">
                  <c:v>3263</c:v>
                </c:pt>
                <c:pt idx="3">
                  <c:v>2652</c:v>
                </c:pt>
                <c:pt idx="4">
                  <c:v>1849</c:v>
                </c:pt>
              </c:numCache>
            </c:numRef>
          </c:val>
          <c:smooth val="0"/>
          <c:extLst>
            <c:ext xmlns:c16="http://schemas.microsoft.com/office/drawing/2014/chart" uri="{C3380CC4-5D6E-409C-BE32-E72D297353CC}">
              <c16:uniqueId val="{00000000-2282-44D8-B160-CDADA3B5C298}"/>
            </c:ext>
          </c:extLst>
        </c:ser>
        <c:ser>
          <c:idx val="1"/>
          <c:order val="1"/>
          <c:tx>
            <c:strRef>
              <c:f>'Pivot Table'!$C$70</c:f>
              <c:strCache>
                <c:ptCount val="1"/>
                <c:pt idx="0">
                  <c:v>Sum of SERIOUS</c:v>
                </c:pt>
              </c:strCache>
            </c:strRef>
          </c:tx>
          <c:spPr>
            <a:ln w="9525" cap="rnd">
              <a:solidFill>
                <a:srgbClr val="C00000"/>
              </a:solidFill>
              <a:round/>
            </a:ln>
            <a:effectLst/>
          </c:spPr>
          <c:marker>
            <c:symbol val="circle"/>
            <c:size val="5"/>
            <c:spPr>
              <a:noFill/>
              <a:ln w="9525">
                <a:noFill/>
              </a:ln>
              <a:effectLst/>
            </c:spPr>
          </c:marker>
          <c:cat>
            <c:strRef>
              <c:f>'Pivot Table'!$A$71:$A$76</c:f>
              <c:strCache>
                <c:ptCount val="5"/>
                <c:pt idx="0">
                  <c:v>2020</c:v>
                </c:pt>
                <c:pt idx="1">
                  <c:v>2021</c:v>
                </c:pt>
                <c:pt idx="2">
                  <c:v>2022</c:v>
                </c:pt>
                <c:pt idx="3">
                  <c:v>2023</c:v>
                </c:pt>
                <c:pt idx="4">
                  <c:v>2024</c:v>
                </c:pt>
              </c:strCache>
            </c:strRef>
          </c:cat>
          <c:val>
            <c:numRef>
              <c:f>'Pivot Table'!$C$71:$C$76</c:f>
              <c:numCache>
                <c:formatCode>[&gt;1000]0,"K";0</c:formatCode>
                <c:ptCount val="5"/>
                <c:pt idx="0">
                  <c:v>5367</c:v>
                </c:pt>
                <c:pt idx="1">
                  <c:v>8324</c:v>
                </c:pt>
                <c:pt idx="2">
                  <c:v>8883</c:v>
                </c:pt>
                <c:pt idx="3">
                  <c:v>6911</c:v>
                </c:pt>
                <c:pt idx="4">
                  <c:v>4512</c:v>
                </c:pt>
              </c:numCache>
            </c:numRef>
          </c:val>
          <c:smooth val="1"/>
          <c:extLst>
            <c:ext xmlns:c16="http://schemas.microsoft.com/office/drawing/2014/chart" uri="{C3380CC4-5D6E-409C-BE32-E72D297353CC}">
              <c16:uniqueId val="{00000001-2282-44D8-B160-CDADA3B5C298}"/>
            </c:ext>
          </c:extLst>
        </c:ser>
        <c:ser>
          <c:idx val="2"/>
          <c:order val="2"/>
          <c:tx>
            <c:strRef>
              <c:f>'Pivot Table'!$D$70</c:f>
              <c:strCache>
                <c:ptCount val="1"/>
                <c:pt idx="0">
                  <c:v>Sum of MINOR</c:v>
                </c:pt>
              </c:strCache>
            </c:strRef>
          </c:tx>
          <c:spPr>
            <a:ln w="9525" cap="rnd">
              <a:solidFill>
                <a:schemeClr val="accent3"/>
              </a:solidFill>
              <a:round/>
            </a:ln>
            <a:effectLst/>
          </c:spPr>
          <c:marker>
            <c:symbol val="circle"/>
            <c:size val="5"/>
            <c:spPr>
              <a:noFill/>
              <a:ln w="9525">
                <a:noFill/>
              </a:ln>
              <a:effectLst/>
            </c:spPr>
          </c:marker>
          <c:cat>
            <c:strRef>
              <c:f>'Pivot Table'!$A$71:$A$76</c:f>
              <c:strCache>
                <c:ptCount val="5"/>
                <c:pt idx="0">
                  <c:v>2020</c:v>
                </c:pt>
                <c:pt idx="1">
                  <c:v>2021</c:v>
                </c:pt>
                <c:pt idx="2">
                  <c:v>2022</c:v>
                </c:pt>
                <c:pt idx="3">
                  <c:v>2023</c:v>
                </c:pt>
                <c:pt idx="4">
                  <c:v>2024</c:v>
                </c:pt>
              </c:strCache>
            </c:strRef>
          </c:cat>
          <c:val>
            <c:numRef>
              <c:f>'Pivot Table'!$D$71:$D$76</c:f>
              <c:numCache>
                <c:formatCode>[&gt;1000]0,"K";0</c:formatCode>
                <c:ptCount val="5"/>
                <c:pt idx="0">
                  <c:v>1018</c:v>
                </c:pt>
                <c:pt idx="1">
                  <c:v>1485</c:v>
                </c:pt>
                <c:pt idx="2">
                  <c:v>1413</c:v>
                </c:pt>
                <c:pt idx="3">
                  <c:v>1041</c:v>
                </c:pt>
                <c:pt idx="4">
                  <c:v>638</c:v>
                </c:pt>
              </c:numCache>
            </c:numRef>
          </c:val>
          <c:smooth val="0"/>
          <c:extLst>
            <c:ext xmlns:c16="http://schemas.microsoft.com/office/drawing/2014/chart" uri="{C3380CC4-5D6E-409C-BE32-E72D297353CC}">
              <c16:uniqueId val="{00000002-2282-44D8-B160-CDADA3B5C298}"/>
            </c:ext>
          </c:extLst>
        </c:ser>
        <c:dLbls>
          <c:showLegendKey val="0"/>
          <c:showVal val="0"/>
          <c:showCatName val="0"/>
          <c:showSerName val="0"/>
          <c:showPercent val="0"/>
          <c:showBubbleSize val="0"/>
        </c:dLbls>
        <c:marker val="1"/>
        <c:smooth val="0"/>
        <c:axId val="1274759103"/>
        <c:axId val="1274759519"/>
      </c:lineChart>
      <c:catAx>
        <c:axId val="1274759103"/>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274759519"/>
        <c:crosses val="autoZero"/>
        <c:auto val="1"/>
        <c:lblAlgn val="ctr"/>
        <c:lblOffset val="100"/>
        <c:noMultiLvlLbl val="0"/>
      </c:catAx>
      <c:valAx>
        <c:axId val="1274759519"/>
        <c:scaling>
          <c:orientation val="minMax"/>
        </c:scaling>
        <c:delete val="1"/>
        <c:axPos val="l"/>
        <c:numFmt formatCode="[&gt;1000]0,&quot;K&quot;;0" sourceLinked="1"/>
        <c:majorTickMark val="none"/>
        <c:minorTickMark val="none"/>
        <c:tickLblPos val="nextTo"/>
        <c:crossAx val="12747591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CLEANED FRSC SAFETY.xlsx]Pivot Table!PivotTable7</c:name>
    <c:fmtId val="0"/>
  </c:pivotSource>
  <c:chart>
    <c:autoTitleDeleted val="0"/>
    <c:pivotFmts>
      <c:pivotFmt>
        <c:idx val="0"/>
        <c:spPr>
          <a:solidFill>
            <a:srgbClr val="D9B38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CCCC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8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D9B382"/>
          </a:solidFill>
          <a:ln>
            <a:noFill/>
          </a:ln>
          <a:effectLst/>
        </c:spPr>
      </c:pivotFmt>
      <c:pivotFmt>
        <c:idx val="4"/>
        <c:spPr>
          <a:solidFill>
            <a:srgbClr val="800000"/>
          </a:solidFill>
          <a:ln>
            <a:noFill/>
          </a:ln>
          <a:effectLst/>
        </c:spPr>
      </c:pivotFmt>
    </c:pivotFmts>
    <c:plotArea>
      <c:layout/>
      <c:barChart>
        <c:barDir val="col"/>
        <c:grouping val="percentStacked"/>
        <c:varyColors val="0"/>
        <c:ser>
          <c:idx val="0"/>
          <c:order val="0"/>
          <c:tx>
            <c:strRef>
              <c:f>'Pivot Table'!$B$87</c:f>
              <c:strCache>
                <c:ptCount val="1"/>
                <c:pt idx="0">
                  <c:v>Sum of MDV</c:v>
                </c:pt>
              </c:strCache>
            </c:strRef>
          </c:tx>
          <c:spPr>
            <a:solidFill>
              <a:srgbClr val="D9B382"/>
            </a:solidFill>
            <a:ln>
              <a:noFill/>
            </a:ln>
            <a:effectLst/>
          </c:spPr>
          <c:invertIfNegative val="0"/>
          <c:dPt>
            <c:idx val="4"/>
            <c:invertIfNegative val="0"/>
            <c:bubble3D val="0"/>
            <c:spPr>
              <a:solidFill>
                <a:srgbClr val="800000"/>
              </a:solidFill>
              <a:ln>
                <a:noFill/>
              </a:ln>
              <a:effectLst/>
            </c:spPr>
            <c:extLst>
              <c:ext xmlns:c16="http://schemas.microsoft.com/office/drawing/2014/chart" uri="{C3380CC4-5D6E-409C-BE32-E72D297353CC}">
                <c16:uniqueId val="{00000002-8A39-41D5-82EB-C444D4557696}"/>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Table'!$A$88:$A$93</c:f>
              <c:strCache>
                <c:ptCount val="5"/>
                <c:pt idx="0">
                  <c:v>2020</c:v>
                </c:pt>
                <c:pt idx="1">
                  <c:v>2021</c:v>
                </c:pt>
                <c:pt idx="2">
                  <c:v>2022</c:v>
                </c:pt>
                <c:pt idx="3">
                  <c:v>2023</c:v>
                </c:pt>
                <c:pt idx="4">
                  <c:v>2024</c:v>
                </c:pt>
              </c:strCache>
            </c:strRef>
          </c:cat>
          <c:val>
            <c:numRef>
              <c:f>'Pivot Table'!$B$88:$B$93</c:f>
              <c:numCache>
                <c:formatCode>[&gt;1000]0,"K";0</c:formatCode>
                <c:ptCount val="5"/>
                <c:pt idx="0">
                  <c:v>276</c:v>
                </c:pt>
                <c:pt idx="1">
                  <c:v>392</c:v>
                </c:pt>
                <c:pt idx="2">
                  <c:v>419</c:v>
                </c:pt>
                <c:pt idx="3">
                  <c:v>349</c:v>
                </c:pt>
                <c:pt idx="4">
                  <c:v>1359</c:v>
                </c:pt>
              </c:numCache>
            </c:numRef>
          </c:val>
          <c:extLst>
            <c:ext xmlns:c16="http://schemas.microsoft.com/office/drawing/2014/chart" uri="{C3380CC4-5D6E-409C-BE32-E72D297353CC}">
              <c16:uniqueId val="{00000000-F04C-49CE-A534-E9309FF634CE}"/>
            </c:ext>
          </c:extLst>
        </c:ser>
        <c:ser>
          <c:idx val="1"/>
          <c:order val="1"/>
          <c:tx>
            <c:strRef>
              <c:f>'Pivot Table'!$C$87</c:f>
              <c:strCache>
                <c:ptCount val="1"/>
                <c:pt idx="0">
                  <c:v>Sum of FTQ</c:v>
                </c:pt>
              </c:strCache>
            </c:strRef>
          </c:tx>
          <c:spPr>
            <a:solidFill>
              <a:srgbClr val="CCCCC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Table'!$A$88:$A$93</c:f>
              <c:strCache>
                <c:ptCount val="5"/>
                <c:pt idx="0">
                  <c:v>2020</c:v>
                </c:pt>
                <c:pt idx="1">
                  <c:v>2021</c:v>
                </c:pt>
                <c:pt idx="2">
                  <c:v>2022</c:v>
                </c:pt>
                <c:pt idx="3">
                  <c:v>2023</c:v>
                </c:pt>
                <c:pt idx="4">
                  <c:v>2024</c:v>
                </c:pt>
              </c:strCache>
            </c:strRef>
          </c:cat>
          <c:val>
            <c:numRef>
              <c:f>'Pivot Table'!$C$88:$C$93</c:f>
              <c:numCache>
                <c:formatCode>[&gt;1000]0,"K";0</c:formatCode>
                <c:ptCount val="5"/>
                <c:pt idx="0">
                  <c:v>66</c:v>
                </c:pt>
                <c:pt idx="1">
                  <c:v>118</c:v>
                </c:pt>
                <c:pt idx="2">
                  <c:v>275</c:v>
                </c:pt>
                <c:pt idx="3">
                  <c:v>84</c:v>
                </c:pt>
                <c:pt idx="4">
                  <c:v>33</c:v>
                </c:pt>
              </c:numCache>
            </c:numRef>
          </c:val>
          <c:extLst>
            <c:ext xmlns:c16="http://schemas.microsoft.com/office/drawing/2014/chart" uri="{C3380CC4-5D6E-409C-BE32-E72D297353CC}">
              <c16:uniqueId val="{00000001-F04C-49CE-A534-E9309FF634CE}"/>
            </c:ext>
          </c:extLst>
        </c:ser>
        <c:ser>
          <c:idx val="2"/>
          <c:order val="2"/>
          <c:tx>
            <c:strRef>
              <c:f>'Pivot Table'!$D$87</c:f>
              <c:strCache>
                <c:ptCount val="1"/>
                <c:pt idx="0">
                  <c:v>Sum of TBT</c:v>
                </c:pt>
              </c:strCache>
            </c:strRef>
          </c:tx>
          <c:spPr>
            <a:solidFill>
              <a:srgbClr val="800000"/>
            </a:solidFill>
            <a:ln>
              <a:noFill/>
            </a:ln>
            <a:effectLst/>
          </c:spPr>
          <c:invertIfNegative val="0"/>
          <c:dPt>
            <c:idx val="4"/>
            <c:invertIfNegative val="0"/>
            <c:bubble3D val="0"/>
            <c:spPr>
              <a:solidFill>
                <a:srgbClr val="D9B382"/>
              </a:solidFill>
              <a:ln>
                <a:noFill/>
              </a:ln>
              <a:effectLst/>
            </c:spPr>
            <c:extLst>
              <c:ext xmlns:c16="http://schemas.microsoft.com/office/drawing/2014/chart" uri="{C3380CC4-5D6E-409C-BE32-E72D297353CC}">
                <c16:uniqueId val="{00000001-8A39-41D5-82EB-C444D455769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Table'!$A$88:$A$93</c:f>
              <c:strCache>
                <c:ptCount val="5"/>
                <c:pt idx="0">
                  <c:v>2020</c:v>
                </c:pt>
                <c:pt idx="1">
                  <c:v>2021</c:v>
                </c:pt>
                <c:pt idx="2">
                  <c:v>2022</c:v>
                </c:pt>
                <c:pt idx="3">
                  <c:v>2023</c:v>
                </c:pt>
                <c:pt idx="4">
                  <c:v>2024</c:v>
                </c:pt>
              </c:strCache>
            </c:strRef>
          </c:cat>
          <c:val>
            <c:numRef>
              <c:f>'Pivot Table'!$D$88:$D$93</c:f>
              <c:numCache>
                <c:formatCode>[&gt;1000]0,"K";0</c:formatCode>
                <c:ptCount val="5"/>
                <c:pt idx="0">
                  <c:v>589</c:v>
                </c:pt>
                <c:pt idx="1">
                  <c:v>737</c:v>
                </c:pt>
                <c:pt idx="2">
                  <c:v>841</c:v>
                </c:pt>
                <c:pt idx="3">
                  <c:v>782</c:v>
                </c:pt>
                <c:pt idx="4">
                  <c:v>559</c:v>
                </c:pt>
              </c:numCache>
            </c:numRef>
          </c:val>
          <c:extLst>
            <c:ext xmlns:c16="http://schemas.microsoft.com/office/drawing/2014/chart" uri="{C3380CC4-5D6E-409C-BE32-E72D297353CC}">
              <c16:uniqueId val="{00000002-F04C-49CE-A534-E9309FF634CE}"/>
            </c:ext>
          </c:extLst>
        </c:ser>
        <c:dLbls>
          <c:dLblPos val="ctr"/>
          <c:showLegendKey val="0"/>
          <c:showVal val="1"/>
          <c:showCatName val="0"/>
          <c:showSerName val="0"/>
          <c:showPercent val="0"/>
          <c:showBubbleSize val="0"/>
        </c:dLbls>
        <c:gapWidth val="150"/>
        <c:overlap val="100"/>
        <c:axId val="1248979599"/>
        <c:axId val="1248978351"/>
      </c:barChart>
      <c:catAx>
        <c:axId val="1248979599"/>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en-US"/>
          </a:p>
        </c:txPr>
        <c:crossAx val="1248978351"/>
        <c:crosses val="autoZero"/>
        <c:auto val="1"/>
        <c:lblAlgn val="ctr"/>
        <c:lblOffset val="100"/>
        <c:noMultiLvlLbl val="0"/>
      </c:catAx>
      <c:valAx>
        <c:axId val="1248978351"/>
        <c:scaling>
          <c:orientation val="minMax"/>
        </c:scaling>
        <c:delete val="1"/>
        <c:axPos val="l"/>
        <c:numFmt formatCode="0%" sourceLinked="1"/>
        <c:majorTickMark val="none"/>
        <c:minorTickMark val="none"/>
        <c:tickLblPos val="nextTo"/>
        <c:crossAx val="1248979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CLEANED FRSC SAFETY.xlsx]Pivot Table!PivotTable8</c:name>
    <c:fmtId val="0"/>
  </c:pivotSource>
  <c:chart>
    <c:autoTitleDeleted val="0"/>
    <c:pivotFmts>
      <c:pivotFmt>
        <c:idx val="0"/>
        <c:spPr>
          <a:solidFill>
            <a:srgbClr val="D9B38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 Table'!$B$96</c:f>
              <c:strCache>
                <c:ptCount val="1"/>
                <c:pt idx="0">
                  <c:v>Sum of PWR</c:v>
                </c:pt>
              </c:strCache>
            </c:strRef>
          </c:tx>
          <c:spPr>
            <a:solidFill>
              <a:srgbClr val="D9B38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Table'!$A$97:$A$101</c:f>
              <c:strCache>
                <c:ptCount val="4"/>
                <c:pt idx="0">
                  <c:v>QUARTER 1</c:v>
                </c:pt>
                <c:pt idx="1">
                  <c:v>QUARTER 2</c:v>
                </c:pt>
                <c:pt idx="2">
                  <c:v>QUARTER 3</c:v>
                </c:pt>
                <c:pt idx="3">
                  <c:v>QUARTER 4</c:v>
                </c:pt>
              </c:strCache>
            </c:strRef>
          </c:cat>
          <c:val>
            <c:numRef>
              <c:f>'Pivot Table'!$B$97:$B$101</c:f>
              <c:numCache>
                <c:formatCode>[&gt;1000]0,"K";0</c:formatCode>
                <c:ptCount val="4"/>
                <c:pt idx="0">
                  <c:v>12</c:v>
                </c:pt>
                <c:pt idx="1">
                  <c:v>25</c:v>
                </c:pt>
                <c:pt idx="2">
                  <c:v>18</c:v>
                </c:pt>
                <c:pt idx="3">
                  <c:v>11</c:v>
                </c:pt>
              </c:numCache>
            </c:numRef>
          </c:val>
          <c:extLst>
            <c:ext xmlns:c16="http://schemas.microsoft.com/office/drawing/2014/chart" uri="{C3380CC4-5D6E-409C-BE32-E72D297353CC}">
              <c16:uniqueId val="{00000000-A637-486F-82C3-195A5960F6DE}"/>
            </c:ext>
          </c:extLst>
        </c:ser>
        <c:ser>
          <c:idx val="1"/>
          <c:order val="1"/>
          <c:tx>
            <c:strRef>
              <c:f>'Pivot Table'!$C$96</c:f>
              <c:strCache>
                <c:ptCount val="1"/>
                <c:pt idx="0">
                  <c:v>Sum of BRD</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Table'!$A$97:$A$101</c:f>
              <c:strCache>
                <c:ptCount val="4"/>
                <c:pt idx="0">
                  <c:v>QUARTER 1</c:v>
                </c:pt>
                <c:pt idx="1">
                  <c:v>QUARTER 2</c:v>
                </c:pt>
                <c:pt idx="2">
                  <c:v>QUARTER 3</c:v>
                </c:pt>
                <c:pt idx="3">
                  <c:v>QUARTER 4</c:v>
                </c:pt>
              </c:strCache>
            </c:strRef>
          </c:cat>
          <c:val>
            <c:numRef>
              <c:f>'Pivot Table'!$C$97:$C$101</c:f>
              <c:numCache>
                <c:formatCode>[&gt;1000]0,"K";0</c:formatCode>
                <c:ptCount val="4"/>
                <c:pt idx="0">
                  <c:v>88</c:v>
                </c:pt>
                <c:pt idx="1">
                  <c:v>127</c:v>
                </c:pt>
                <c:pt idx="2">
                  <c:v>182</c:v>
                </c:pt>
                <c:pt idx="3">
                  <c:v>132</c:v>
                </c:pt>
              </c:numCache>
            </c:numRef>
          </c:val>
          <c:extLst>
            <c:ext xmlns:c16="http://schemas.microsoft.com/office/drawing/2014/chart" uri="{C3380CC4-5D6E-409C-BE32-E72D297353CC}">
              <c16:uniqueId val="{00000001-A637-486F-82C3-195A5960F6DE}"/>
            </c:ext>
          </c:extLst>
        </c:ser>
        <c:dLbls>
          <c:dLblPos val="ctr"/>
          <c:showLegendKey val="0"/>
          <c:showVal val="1"/>
          <c:showCatName val="0"/>
          <c:showSerName val="0"/>
          <c:showPercent val="0"/>
          <c:showBubbleSize val="0"/>
        </c:dLbls>
        <c:gapWidth val="150"/>
        <c:overlap val="100"/>
        <c:axId val="1246490047"/>
        <c:axId val="1246490463"/>
      </c:barChart>
      <c:catAx>
        <c:axId val="12464900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1246490463"/>
        <c:crosses val="autoZero"/>
        <c:auto val="1"/>
        <c:lblAlgn val="ctr"/>
        <c:lblOffset val="100"/>
        <c:noMultiLvlLbl val="0"/>
      </c:catAx>
      <c:valAx>
        <c:axId val="1246490463"/>
        <c:scaling>
          <c:orientation val="minMax"/>
        </c:scaling>
        <c:delete val="1"/>
        <c:axPos val="b"/>
        <c:numFmt formatCode="[&gt;1000]0,&quot;K&quot;;0" sourceLinked="1"/>
        <c:majorTickMark val="none"/>
        <c:minorTickMark val="none"/>
        <c:tickLblPos val="nextTo"/>
        <c:crossAx val="1246490047"/>
        <c:crosses val="autoZero"/>
        <c:crossBetween val="between"/>
      </c:valAx>
      <c:spPr>
        <a:noFill/>
        <a:ln>
          <a:noFill/>
        </a:ln>
        <a:effectLst/>
      </c:spPr>
    </c:plotArea>
    <c:legend>
      <c:legendPos val="r"/>
      <c:layout>
        <c:manualLayout>
          <c:xMode val="edge"/>
          <c:yMode val="edge"/>
          <c:x val="0.66377274715660528"/>
          <c:y val="0.67830659194208265"/>
          <c:w val="0.16850741483401532"/>
          <c:h val="0.2972279719988766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CLEANED FRSC SAFETY.xlsx]Pivot Table!PivotTable9</c:name>
    <c:fmtId val="0"/>
  </c:pivotSource>
  <c:chart>
    <c:autoTitleDeleted val="0"/>
    <c:pivotFmts>
      <c:pivotFmt>
        <c:idx val="0"/>
        <c:spPr>
          <a:ln w="9525" cap="rnd">
            <a:solidFill>
              <a:srgbClr val="C00000"/>
            </a:solidFill>
            <a:round/>
          </a:ln>
          <a:effectLst/>
        </c:spPr>
        <c:marker>
          <c:symbol val="circle"/>
          <c:size val="5"/>
          <c:spPr>
            <a:no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9525" cap="rnd">
            <a:solidFill>
              <a:srgbClr val="D9B382"/>
            </a:solidFill>
            <a:round/>
          </a:ln>
          <a:effectLst/>
        </c:spPr>
        <c:marker>
          <c:symbol val="circle"/>
          <c:size val="5"/>
          <c:spPr>
            <a:no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9525" cap="rnd">
            <a:solidFill>
              <a:schemeClr val="bg2">
                <a:lumMod val="50000"/>
              </a:schemeClr>
            </a:solidFill>
            <a:round/>
          </a:ln>
          <a:effectLst/>
        </c:spPr>
        <c:marker>
          <c:symbol val="circle"/>
          <c:size val="5"/>
          <c:spPr>
            <a:no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9525" cap="rnd">
            <a:solidFill>
              <a:schemeClr val="accent2">
                <a:lumMod val="75000"/>
              </a:schemeClr>
            </a:solidFill>
            <a:round/>
          </a:ln>
          <a:effectLst/>
        </c:spPr>
        <c:marker>
          <c:symbol val="circle"/>
          <c:size val="5"/>
          <c:spPr>
            <a:no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Table'!$B$104</c:f>
              <c:strCache>
                <c:ptCount val="1"/>
                <c:pt idx="0">
                  <c:v>Sum of SPV</c:v>
                </c:pt>
              </c:strCache>
            </c:strRef>
          </c:tx>
          <c:spPr>
            <a:ln w="9525" cap="rnd">
              <a:solidFill>
                <a:srgbClr val="C00000"/>
              </a:solidFill>
              <a:round/>
            </a:ln>
            <a:effectLst/>
          </c:spPr>
          <c:marker>
            <c:symbol val="circle"/>
            <c:size val="5"/>
            <c:spPr>
              <a:noFill/>
              <a:ln w="9525">
                <a:noFill/>
              </a:ln>
              <a:effectLst/>
            </c:spPr>
          </c:marker>
          <c:cat>
            <c:strRef>
              <c:f>'Pivot Table'!$A$105:$A$110</c:f>
              <c:strCache>
                <c:ptCount val="5"/>
                <c:pt idx="0">
                  <c:v>2020</c:v>
                </c:pt>
                <c:pt idx="1">
                  <c:v>2021</c:v>
                </c:pt>
                <c:pt idx="2">
                  <c:v>2022</c:v>
                </c:pt>
                <c:pt idx="3">
                  <c:v>2023</c:v>
                </c:pt>
                <c:pt idx="4">
                  <c:v>2024</c:v>
                </c:pt>
              </c:strCache>
            </c:strRef>
          </c:cat>
          <c:val>
            <c:numRef>
              <c:f>'Pivot Table'!$B$105:$B$110</c:f>
              <c:numCache>
                <c:formatCode>[&gt;1000]0,"K";0</c:formatCode>
                <c:ptCount val="5"/>
                <c:pt idx="0">
                  <c:v>7014</c:v>
                </c:pt>
                <c:pt idx="1">
                  <c:v>9009</c:v>
                </c:pt>
                <c:pt idx="2">
                  <c:v>9379</c:v>
                </c:pt>
                <c:pt idx="3">
                  <c:v>8243</c:v>
                </c:pt>
                <c:pt idx="4">
                  <c:v>4813</c:v>
                </c:pt>
              </c:numCache>
            </c:numRef>
          </c:val>
          <c:smooth val="1"/>
          <c:extLst>
            <c:ext xmlns:c16="http://schemas.microsoft.com/office/drawing/2014/chart" uri="{C3380CC4-5D6E-409C-BE32-E72D297353CC}">
              <c16:uniqueId val="{00000000-4C31-4A0B-B50B-368629F28EFF}"/>
            </c:ext>
          </c:extLst>
        </c:ser>
        <c:ser>
          <c:idx val="1"/>
          <c:order val="1"/>
          <c:tx>
            <c:strRef>
              <c:f>'Pivot Table'!$C$104</c:f>
              <c:strCache>
                <c:ptCount val="1"/>
                <c:pt idx="0">
                  <c:v>Sum of SLV</c:v>
                </c:pt>
              </c:strCache>
            </c:strRef>
          </c:tx>
          <c:spPr>
            <a:ln w="9525" cap="rnd">
              <a:solidFill>
                <a:srgbClr val="D9B382"/>
              </a:solidFill>
              <a:round/>
            </a:ln>
            <a:effectLst/>
          </c:spPr>
          <c:marker>
            <c:symbol val="circle"/>
            <c:size val="5"/>
            <c:spPr>
              <a:noFill/>
              <a:ln w="9525">
                <a:noFill/>
              </a:ln>
              <a:effectLst/>
            </c:spPr>
          </c:marker>
          <c:cat>
            <c:strRef>
              <c:f>'Pivot Table'!$A$105:$A$110</c:f>
              <c:strCache>
                <c:ptCount val="5"/>
                <c:pt idx="0">
                  <c:v>2020</c:v>
                </c:pt>
                <c:pt idx="1">
                  <c:v>2021</c:v>
                </c:pt>
                <c:pt idx="2">
                  <c:v>2022</c:v>
                </c:pt>
                <c:pt idx="3">
                  <c:v>2023</c:v>
                </c:pt>
                <c:pt idx="4">
                  <c:v>2024</c:v>
                </c:pt>
              </c:strCache>
            </c:strRef>
          </c:cat>
          <c:val>
            <c:numRef>
              <c:f>'Pivot Table'!$C$105:$C$110</c:f>
              <c:numCache>
                <c:formatCode>[&gt;1000]0,"K";0</c:formatCode>
                <c:ptCount val="5"/>
                <c:pt idx="0">
                  <c:v>948</c:v>
                </c:pt>
                <c:pt idx="1">
                  <c:v>1495</c:v>
                </c:pt>
                <c:pt idx="2">
                  <c:v>1424</c:v>
                </c:pt>
                <c:pt idx="3">
                  <c:v>1146</c:v>
                </c:pt>
                <c:pt idx="4">
                  <c:v>69</c:v>
                </c:pt>
              </c:numCache>
            </c:numRef>
          </c:val>
          <c:smooth val="0"/>
          <c:extLst>
            <c:ext xmlns:c16="http://schemas.microsoft.com/office/drawing/2014/chart" uri="{C3380CC4-5D6E-409C-BE32-E72D297353CC}">
              <c16:uniqueId val="{00000001-4C31-4A0B-B50B-368629F28EFF}"/>
            </c:ext>
          </c:extLst>
        </c:ser>
        <c:ser>
          <c:idx val="2"/>
          <c:order val="2"/>
          <c:tx>
            <c:strRef>
              <c:f>'Pivot Table'!$D$104</c:f>
              <c:strCache>
                <c:ptCount val="1"/>
                <c:pt idx="0">
                  <c:v>Sum of SOS</c:v>
                </c:pt>
              </c:strCache>
            </c:strRef>
          </c:tx>
          <c:spPr>
            <a:ln w="9525" cap="rnd">
              <a:solidFill>
                <a:schemeClr val="bg2">
                  <a:lumMod val="50000"/>
                </a:schemeClr>
              </a:solidFill>
              <a:round/>
            </a:ln>
            <a:effectLst/>
          </c:spPr>
          <c:marker>
            <c:symbol val="circle"/>
            <c:size val="5"/>
            <c:spPr>
              <a:noFill/>
              <a:ln w="9525">
                <a:noFill/>
              </a:ln>
              <a:effectLst/>
            </c:spPr>
          </c:marker>
          <c:cat>
            <c:strRef>
              <c:f>'Pivot Table'!$A$105:$A$110</c:f>
              <c:strCache>
                <c:ptCount val="5"/>
                <c:pt idx="0">
                  <c:v>2020</c:v>
                </c:pt>
                <c:pt idx="1">
                  <c:v>2021</c:v>
                </c:pt>
                <c:pt idx="2">
                  <c:v>2022</c:v>
                </c:pt>
                <c:pt idx="3">
                  <c:v>2023</c:v>
                </c:pt>
                <c:pt idx="4">
                  <c:v>2024</c:v>
                </c:pt>
              </c:strCache>
            </c:strRef>
          </c:cat>
          <c:val>
            <c:numRef>
              <c:f>'Pivot Table'!$D$105:$D$110</c:f>
              <c:numCache>
                <c:formatCode>[&gt;1000]0,"K";0</c:formatCode>
                <c:ptCount val="5"/>
                <c:pt idx="0">
                  <c:v>59</c:v>
                </c:pt>
                <c:pt idx="1">
                  <c:v>66</c:v>
                </c:pt>
                <c:pt idx="2">
                  <c:v>65</c:v>
                </c:pt>
                <c:pt idx="3">
                  <c:v>36</c:v>
                </c:pt>
                <c:pt idx="4">
                  <c:v>284</c:v>
                </c:pt>
              </c:numCache>
            </c:numRef>
          </c:val>
          <c:smooth val="1"/>
          <c:extLst>
            <c:ext xmlns:c16="http://schemas.microsoft.com/office/drawing/2014/chart" uri="{C3380CC4-5D6E-409C-BE32-E72D297353CC}">
              <c16:uniqueId val="{00000002-4C31-4A0B-B50B-368629F28EFF}"/>
            </c:ext>
          </c:extLst>
        </c:ser>
        <c:ser>
          <c:idx val="3"/>
          <c:order val="3"/>
          <c:tx>
            <c:strRef>
              <c:f>'Pivot Table'!$E$104</c:f>
              <c:strCache>
                <c:ptCount val="1"/>
                <c:pt idx="0">
                  <c:v>Sum of DGD</c:v>
                </c:pt>
              </c:strCache>
            </c:strRef>
          </c:tx>
          <c:spPr>
            <a:ln w="9525" cap="rnd">
              <a:solidFill>
                <a:schemeClr val="accent2">
                  <a:lumMod val="75000"/>
                </a:schemeClr>
              </a:solidFill>
              <a:round/>
            </a:ln>
            <a:effectLst/>
          </c:spPr>
          <c:marker>
            <c:symbol val="circle"/>
            <c:size val="5"/>
            <c:spPr>
              <a:noFill/>
              <a:ln w="9525">
                <a:noFill/>
              </a:ln>
              <a:effectLst/>
            </c:spPr>
          </c:marker>
          <c:cat>
            <c:strRef>
              <c:f>'Pivot Table'!$A$105:$A$110</c:f>
              <c:strCache>
                <c:ptCount val="5"/>
                <c:pt idx="0">
                  <c:v>2020</c:v>
                </c:pt>
                <c:pt idx="1">
                  <c:v>2021</c:v>
                </c:pt>
                <c:pt idx="2">
                  <c:v>2022</c:v>
                </c:pt>
                <c:pt idx="3">
                  <c:v>2023</c:v>
                </c:pt>
                <c:pt idx="4">
                  <c:v>2024</c:v>
                </c:pt>
              </c:strCache>
            </c:strRef>
          </c:cat>
          <c:val>
            <c:numRef>
              <c:f>'Pivot Table'!$E$105:$E$110</c:f>
              <c:numCache>
                <c:formatCode>[&gt;1000]0,"K";0</c:formatCode>
                <c:ptCount val="5"/>
                <c:pt idx="0">
                  <c:v>861</c:v>
                </c:pt>
                <c:pt idx="1">
                  <c:v>1008</c:v>
                </c:pt>
                <c:pt idx="2">
                  <c:v>1048</c:v>
                </c:pt>
                <c:pt idx="3">
                  <c:v>695</c:v>
                </c:pt>
                <c:pt idx="4">
                  <c:v>183</c:v>
                </c:pt>
              </c:numCache>
            </c:numRef>
          </c:val>
          <c:smooth val="1"/>
          <c:extLst>
            <c:ext xmlns:c16="http://schemas.microsoft.com/office/drawing/2014/chart" uri="{C3380CC4-5D6E-409C-BE32-E72D297353CC}">
              <c16:uniqueId val="{00000005-4C31-4A0B-B50B-368629F28EFF}"/>
            </c:ext>
          </c:extLst>
        </c:ser>
        <c:dLbls>
          <c:showLegendKey val="0"/>
          <c:showVal val="0"/>
          <c:showCatName val="0"/>
          <c:showSerName val="0"/>
          <c:showPercent val="0"/>
          <c:showBubbleSize val="0"/>
        </c:dLbls>
        <c:marker val="1"/>
        <c:smooth val="0"/>
        <c:axId val="1285406143"/>
        <c:axId val="1285410303"/>
      </c:lineChart>
      <c:catAx>
        <c:axId val="1285406143"/>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285410303"/>
        <c:crosses val="autoZero"/>
        <c:auto val="1"/>
        <c:lblAlgn val="ctr"/>
        <c:lblOffset val="100"/>
        <c:noMultiLvlLbl val="0"/>
      </c:catAx>
      <c:valAx>
        <c:axId val="1285410303"/>
        <c:scaling>
          <c:orientation val="minMax"/>
        </c:scaling>
        <c:delete val="1"/>
        <c:axPos val="l"/>
        <c:numFmt formatCode="[&gt;1000]0,&quot;K&quot;;0" sourceLinked="1"/>
        <c:majorTickMark val="none"/>
        <c:minorTickMark val="none"/>
        <c:tickLblPos val="nextTo"/>
        <c:crossAx val="12854061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CLEANED FRSC SAFETY.xlsx]Pivot Table!PivotTable10</c:name>
    <c:fmtId val="1"/>
  </c:pivotSource>
  <c:chart>
    <c:autoTitleDeleted val="1"/>
    <c:pivotFmts>
      <c:pivotFmt>
        <c:idx val="0"/>
        <c:spPr>
          <a:ln w="19050" cap="rnd">
            <a:solidFill>
              <a:srgbClr val="D9B382"/>
            </a:solidFill>
            <a:round/>
          </a:ln>
          <a:effectLst/>
        </c:spPr>
        <c:marker>
          <c:symbol val="circle"/>
          <c:size val="5"/>
          <c:spPr>
            <a:solidFill>
              <a:srgbClr val="C00000"/>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5555555555555558E-3"/>
          <c:y val="0.10192263145703034"/>
          <c:w val="0.93888888888888888"/>
          <c:h val="0.8980773685429696"/>
        </c:manualLayout>
      </c:layout>
      <c:lineChart>
        <c:grouping val="standard"/>
        <c:varyColors val="0"/>
        <c:ser>
          <c:idx val="0"/>
          <c:order val="0"/>
          <c:tx>
            <c:strRef>
              <c:f>'Pivot Table'!$B$114</c:f>
              <c:strCache>
                <c:ptCount val="1"/>
                <c:pt idx="0">
                  <c:v>Total</c:v>
                </c:pt>
              </c:strCache>
            </c:strRef>
          </c:tx>
          <c:spPr>
            <a:ln w="19050" cap="rnd">
              <a:solidFill>
                <a:srgbClr val="D9B382"/>
              </a:solidFill>
              <a:round/>
            </a:ln>
            <a:effectLst/>
          </c:spPr>
          <c:marker>
            <c:symbol val="circle"/>
            <c:size val="5"/>
            <c:spPr>
              <a:solidFill>
                <a:srgbClr val="C00000"/>
              </a:solidFill>
              <a:ln w="9525">
                <a:noFill/>
              </a:ln>
              <a:effectLst/>
            </c:spPr>
          </c:marker>
          <c:cat>
            <c:strRef>
              <c:f>'Pivot Table'!$A$115:$A$120</c:f>
              <c:strCache>
                <c:ptCount val="5"/>
                <c:pt idx="0">
                  <c:v>2020</c:v>
                </c:pt>
                <c:pt idx="1">
                  <c:v>2021</c:v>
                </c:pt>
                <c:pt idx="2">
                  <c:v>2022</c:v>
                </c:pt>
                <c:pt idx="3">
                  <c:v>2023</c:v>
                </c:pt>
                <c:pt idx="4">
                  <c:v>2024</c:v>
                </c:pt>
              </c:strCache>
            </c:strRef>
          </c:cat>
          <c:val>
            <c:numRef>
              <c:f>'Pivot Table'!$B$115:$B$120</c:f>
              <c:numCache>
                <c:formatCode>[&gt;1000]0,"K";0</c:formatCode>
                <c:ptCount val="5"/>
                <c:pt idx="0">
                  <c:v>76.207207207207205</c:v>
                </c:pt>
                <c:pt idx="1">
                  <c:v>88.020270270270274</c:v>
                </c:pt>
                <c:pt idx="2">
                  <c:v>91.61486486486487</c:v>
                </c:pt>
                <c:pt idx="3">
                  <c:v>71.648648648648646</c:v>
                </c:pt>
                <c:pt idx="4">
                  <c:v>63.054054054054056</c:v>
                </c:pt>
              </c:numCache>
            </c:numRef>
          </c:val>
          <c:smooth val="1"/>
          <c:extLst>
            <c:ext xmlns:c16="http://schemas.microsoft.com/office/drawing/2014/chart" uri="{C3380CC4-5D6E-409C-BE32-E72D297353CC}">
              <c16:uniqueId val="{00000000-F412-4123-A2C3-8386E4D779FA}"/>
            </c:ext>
          </c:extLst>
        </c:ser>
        <c:dLbls>
          <c:showLegendKey val="0"/>
          <c:showVal val="0"/>
          <c:showCatName val="0"/>
          <c:showSerName val="0"/>
          <c:showPercent val="0"/>
          <c:showBubbleSize val="0"/>
        </c:dLbls>
        <c:marker val="1"/>
        <c:smooth val="0"/>
        <c:axId val="1108136735"/>
        <c:axId val="1108134239"/>
      </c:lineChart>
      <c:catAx>
        <c:axId val="1108136735"/>
        <c:scaling>
          <c:orientation val="minMax"/>
        </c:scaling>
        <c:delete val="1"/>
        <c:axPos val="b"/>
        <c:numFmt formatCode="General" sourceLinked="1"/>
        <c:majorTickMark val="none"/>
        <c:minorTickMark val="none"/>
        <c:tickLblPos val="nextTo"/>
        <c:crossAx val="1108134239"/>
        <c:crosses val="autoZero"/>
        <c:auto val="1"/>
        <c:lblAlgn val="ctr"/>
        <c:lblOffset val="100"/>
        <c:noMultiLvlLbl val="0"/>
      </c:catAx>
      <c:valAx>
        <c:axId val="1108134239"/>
        <c:scaling>
          <c:orientation val="minMax"/>
        </c:scaling>
        <c:delete val="1"/>
        <c:axPos val="l"/>
        <c:numFmt formatCode="[&gt;1000]0,&quot;K&quot;;0" sourceLinked="1"/>
        <c:majorTickMark val="none"/>
        <c:minorTickMark val="none"/>
        <c:tickLblPos val="nextTo"/>
        <c:crossAx val="11081367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CLEANED FRSC SAFETY.xlsx]Pivot Table!PivotTable11</c:name>
    <c:fmtId val="6"/>
  </c:pivotSource>
  <c:chart>
    <c:autoTitleDeleted val="1"/>
    <c:pivotFmts>
      <c:pivotFmt>
        <c:idx val="0"/>
        <c:spPr>
          <a:ln w="28575" cap="rnd">
            <a:solidFill>
              <a:srgbClr val="D9B382"/>
            </a:solidFill>
            <a:round/>
          </a:ln>
          <a:effectLst/>
        </c:spPr>
        <c:marker>
          <c:symbol val="circle"/>
          <c:size val="5"/>
          <c:spPr>
            <a:solidFill>
              <a:srgbClr val="C00000"/>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8855721393034821E-2"/>
          <c:y val="9.53157325922495E-2"/>
          <c:w val="0.93888888888888888"/>
          <c:h val="0.89814814814814814"/>
        </c:manualLayout>
      </c:layout>
      <c:lineChart>
        <c:grouping val="standard"/>
        <c:varyColors val="0"/>
        <c:ser>
          <c:idx val="0"/>
          <c:order val="0"/>
          <c:tx>
            <c:strRef>
              <c:f>'Pivot Table'!$B$123</c:f>
              <c:strCache>
                <c:ptCount val="1"/>
                <c:pt idx="0">
                  <c:v>Total</c:v>
                </c:pt>
              </c:strCache>
            </c:strRef>
          </c:tx>
          <c:spPr>
            <a:ln w="28575" cap="rnd">
              <a:solidFill>
                <a:srgbClr val="D9B382"/>
              </a:solidFill>
              <a:round/>
            </a:ln>
            <a:effectLst/>
          </c:spPr>
          <c:marker>
            <c:symbol val="circle"/>
            <c:size val="5"/>
            <c:spPr>
              <a:solidFill>
                <a:srgbClr val="C00000"/>
              </a:solidFill>
              <a:ln w="9525">
                <a:noFill/>
              </a:ln>
              <a:effectLst/>
            </c:spPr>
          </c:marker>
          <c:cat>
            <c:strRef>
              <c:f>'Pivot Table'!$A$124:$A$129</c:f>
              <c:strCache>
                <c:ptCount val="5"/>
                <c:pt idx="0">
                  <c:v>2020</c:v>
                </c:pt>
                <c:pt idx="1">
                  <c:v>2021</c:v>
                </c:pt>
                <c:pt idx="2">
                  <c:v>2022</c:v>
                </c:pt>
                <c:pt idx="3">
                  <c:v>2023</c:v>
                </c:pt>
                <c:pt idx="4">
                  <c:v>2024</c:v>
                </c:pt>
              </c:strCache>
            </c:strRef>
          </c:cat>
          <c:val>
            <c:numRef>
              <c:f>'Pivot Table'!$B$124:$B$129</c:f>
              <c:numCache>
                <c:formatCode>[&gt;1000]0,"K";0</c:formatCode>
                <c:ptCount val="5"/>
                <c:pt idx="0">
                  <c:v>241.41441441441441</c:v>
                </c:pt>
                <c:pt idx="1">
                  <c:v>299.17567567567568</c:v>
                </c:pt>
                <c:pt idx="2">
                  <c:v>305.22297297297297</c:v>
                </c:pt>
                <c:pt idx="3">
                  <c:v>249.68918918918919</c:v>
                </c:pt>
                <c:pt idx="4">
                  <c:v>235.8918918918919</c:v>
                </c:pt>
              </c:numCache>
            </c:numRef>
          </c:val>
          <c:smooth val="1"/>
          <c:extLst>
            <c:ext xmlns:c16="http://schemas.microsoft.com/office/drawing/2014/chart" uri="{C3380CC4-5D6E-409C-BE32-E72D297353CC}">
              <c16:uniqueId val="{00000000-F0E0-4028-A182-DA86F998F084}"/>
            </c:ext>
          </c:extLst>
        </c:ser>
        <c:dLbls>
          <c:showLegendKey val="0"/>
          <c:showVal val="0"/>
          <c:showCatName val="0"/>
          <c:showSerName val="0"/>
          <c:showPercent val="0"/>
          <c:showBubbleSize val="0"/>
        </c:dLbls>
        <c:marker val="1"/>
        <c:smooth val="0"/>
        <c:axId val="1387639232"/>
        <c:axId val="1387640064"/>
      </c:lineChart>
      <c:catAx>
        <c:axId val="1387639232"/>
        <c:scaling>
          <c:orientation val="minMax"/>
        </c:scaling>
        <c:delete val="1"/>
        <c:axPos val="b"/>
        <c:numFmt formatCode="General" sourceLinked="1"/>
        <c:majorTickMark val="none"/>
        <c:minorTickMark val="none"/>
        <c:tickLblPos val="nextTo"/>
        <c:crossAx val="1387640064"/>
        <c:crosses val="autoZero"/>
        <c:auto val="1"/>
        <c:lblAlgn val="ctr"/>
        <c:lblOffset val="100"/>
        <c:noMultiLvlLbl val="0"/>
      </c:catAx>
      <c:valAx>
        <c:axId val="1387640064"/>
        <c:scaling>
          <c:orientation val="minMax"/>
        </c:scaling>
        <c:delete val="1"/>
        <c:axPos val="l"/>
        <c:numFmt formatCode="[&gt;1000]0,&quot;K&quot;;0" sourceLinked="1"/>
        <c:majorTickMark val="none"/>
        <c:minorTickMark val="none"/>
        <c:tickLblPos val="nextTo"/>
        <c:crossAx val="1387639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CLEANED FRSC SAFETY.xlsx]Pivot Table!PivotTable12</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Table'!$B$132</c:f>
              <c:strCache>
                <c:ptCount val="1"/>
                <c:pt idx="0">
                  <c:v>Total</c:v>
                </c:pt>
              </c:strCache>
            </c:strRef>
          </c:tx>
          <c:spPr>
            <a:solidFill>
              <a:schemeClr val="accent1"/>
            </a:solidFill>
            <a:ln>
              <a:noFill/>
            </a:ln>
            <a:effectLst/>
          </c:spPr>
          <c:invertIfNegative val="0"/>
          <c:cat>
            <c:strRef>
              <c:f>'Pivot Table'!$A$133:$A$138</c:f>
              <c:strCache>
                <c:ptCount val="5"/>
                <c:pt idx="0">
                  <c:v>2020</c:v>
                </c:pt>
                <c:pt idx="1">
                  <c:v>2021</c:v>
                </c:pt>
                <c:pt idx="2">
                  <c:v>2022</c:v>
                </c:pt>
                <c:pt idx="3">
                  <c:v>2023</c:v>
                </c:pt>
                <c:pt idx="4">
                  <c:v>2024</c:v>
                </c:pt>
              </c:strCache>
            </c:strRef>
          </c:cat>
          <c:val>
            <c:numRef>
              <c:f>'Pivot Table'!$B$133:$B$138</c:f>
              <c:numCache>
                <c:formatCode>[&gt;1000]0,"K";0</c:formatCode>
                <c:ptCount val="5"/>
                <c:pt idx="0">
                  <c:v>447.97297297297297</c:v>
                </c:pt>
                <c:pt idx="1">
                  <c:v>563.44594594594594</c:v>
                </c:pt>
                <c:pt idx="2">
                  <c:v>593.35810810810813</c:v>
                </c:pt>
                <c:pt idx="3">
                  <c:v>473.58783783783781</c:v>
                </c:pt>
                <c:pt idx="4">
                  <c:v>452.77477477477476</c:v>
                </c:pt>
              </c:numCache>
            </c:numRef>
          </c:val>
          <c:extLst>
            <c:ext xmlns:c16="http://schemas.microsoft.com/office/drawing/2014/chart" uri="{C3380CC4-5D6E-409C-BE32-E72D297353CC}">
              <c16:uniqueId val="{00000000-79DF-461C-9C87-6B96ACB05F4A}"/>
            </c:ext>
          </c:extLst>
        </c:ser>
        <c:dLbls>
          <c:showLegendKey val="0"/>
          <c:showVal val="0"/>
          <c:showCatName val="0"/>
          <c:showSerName val="0"/>
          <c:showPercent val="0"/>
          <c:showBubbleSize val="0"/>
        </c:dLbls>
        <c:gapWidth val="219"/>
        <c:overlap val="-27"/>
        <c:axId val="1389885072"/>
        <c:axId val="1389882160"/>
      </c:barChart>
      <c:catAx>
        <c:axId val="1389885072"/>
        <c:scaling>
          <c:orientation val="minMax"/>
        </c:scaling>
        <c:delete val="1"/>
        <c:axPos val="b"/>
        <c:numFmt formatCode="General" sourceLinked="1"/>
        <c:majorTickMark val="none"/>
        <c:minorTickMark val="none"/>
        <c:tickLblPos val="nextTo"/>
        <c:crossAx val="1389882160"/>
        <c:crosses val="autoZero"/>
        <c:auto val="1"/>
        <c:lblAlgn val="ctr"/>
        <c:lblOffset val="100"/>
        <c:noMultiLvlLbl val="0"/>
      </c:catAx>
      <c:valAx>
        <c:axId val="1389882160"/>
        <c:scaling>
          <c:orientation val="minMax"/>
        </c:scaling>
        <c:delete val="1"/>
        <c:axPos val="l"/>
        <c:numFmt formatCode="[&gt;1000]0,&quot;K&quot;;0" sourceLinked="1"/>
        <c:majorTickMark val="none"/>
        <c:minorTickMark val="none"/>
        <c:tickLblPos val="nextTo"/>
        <c:crossAx val="13898850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CLEANED FRSC SAFETY.xlsx]Pivot Table!PivotTable13</c:name>
    <c:fmtId val="12"/>
  </c:pivotSource>
  <c:chart>
    <c:autoTitleDeleted val="1"/>
    <c:pivotFmts>
      <c:pivotFmt>
        <c:idx val="0"/>
        <c:spPr>
          <a:solidFill>
            <a:srgbClr val="D9B38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800000"/>
          </a:solidFill>
          <a:ln>
            <a:noFill/>
          </a:ln>
          <a:effectLst/>
        </c:spPr>
      </c:pivotFmt>
    </c:pivotFmts>
    <c:plotArea>
      <c:layout>
        <c:manualLayout>
          <c:layoutTarget val="inner"/>
          <c:xMode val="edge"/>
          <c:yMode val="edge"/>
          <c:x val="9.6491228070175433E-2"/>
          <c:y val="0.16479400749063669"/>
          <c:w val="0.90350877192982459"/>
          <c:h val="0.83520599250936334"/>
        </c:manualLayout>
      </c:layout>
      <c:barChart>
        <c:barDir val="col"/>
        <c:grouping val="clustered"/>
        <c:varyColors val="0"/>
        <c:ser>
          <c:idx val="0"/>
          <c:order val="0"/>
          <c:tx>
            <c:strRef>
              <c:f>'Pivot Table'!$B$142</c:f>
              <c:strCache>
                <c:ptCount val="1"/>
                <c:pt idx="0">
                  <c:v>Total</c:v>
                </c:pt>
              </c:strCache>
            </c:strRef>
          </c:tx>
          <c:spPr>
            <a:solidFill>
              <a:srgbClr val="D9B382"/>
            </a:solidFill>
            <a:ln>
              <a:noFill/>
            </a:ln>
            <a:effectLst/>
          </c:spPr>
          <c:invertIfNegative val="0"/>
          <c:dPt>
            <c:idx val="2"/>
            <c:invertIfNegative val="0"/>
            <c:bubble3D val="0"/>
            <c:spPr>
              <a:solidFill>
                <a:srgbClr val="800000"/>
              </a:solidFill>
              <a:ln>
                <a:noFill/>
              </a:ln>
              <a:effectLst/>
            </c:spPr>
            <c:extLst>
              <c:ext xmlns:c16="http://schemas.microsoft.com/office/drawing/2014/chart" uri="{C3380CC4-5D6E-409C-BE32-E72D297353CC}">
                <c16:uniqueId val="{00000002-C064-41FA-B45F-4F5045525D91}"/>
              </c:ext>
            </c:extLst>
          </c:dPt>
          <c:cat>
            <c:strRef>
              <c:f>'Pivot Table'!$A$143:$A$148</c:f>
              <c:strCache>
                <c:ptCount val="5"/>
                <c:pt idx="0">
                  <c:v>2020</c:v>
                </c:pt>
                <c:pt idx="1">
                  <c:v>2021</c:v>
                </c:pt>
                <c:pt idx="2">
                  <c:v>2022</c:v>
                </c:pt>
                <c:pt idx="3">
                  <c:v>2023</c:v>
                </c:pt>
                <c:pt idx="4">
                  <c:v>2024</c:v>
                </c:pt>
              </c:strCache>
            </c:strRef>
          </c:cat>
          <c:val>
            <c:numRef>
              <c:f>'Pivot Table'!$B$143:$B$148</c:f>
              <c:numCache>
                <c:formatCode>[&gt;1000]0,"K";0</c:formatCode>
                <c:ptCount val="5"/>
                <c:pt idx="0">
                  <c:v>3909</c:v>
                </c:pt>
                <c:pt idx="1">
                  <c:v>6205</c:v>
                </c:pt>
                <c:pt idx="2">
                  <c:v>6371</c:v>
                </c:pt>
                <c:pt idx="3">
                  <c:v>5081</c:v>
                </c:pt>
                <c:pt idx="4">
                  <c:v>3811</c:v>
                </c:pt>
              </c:numCache>
            </c:numRef>
          </c:val>
          <c:extLst>
            <c:ext xmlns:c16="http://schemas.microsoft.com/office/drawing/2014/chart" uri="{C3380CC4-5D6E-409C-BE32-E72D297353CC}">
              <c16:uniqueId val="{00000000-C064-41FA-B45F-4F5045525D91}"/>
            </c:ext>
          </c:extLst>
        </c:ser>
        <c:dLbls>
          <c:showLegendKey val="0"/>
          <c:showVal val="0"/>
          <c:showCatName val="0"/>
          <c:showSerName val="0"/>
          <c:showPercent val="0"/>
          <c:showBubbleSize val="0"/>
        </c:dLbls>
        <c:gapWidth val="397"/>
        <c:overlap val="-65"/>
        <c:axId val="525002112"/>
        <c:axId val="524995040"/>
      </c:barChart>
      <c:catAx>
        <c:axId val="525002112"/>
        <c:scaling>
          <c:orientation val="minMax"/>
        </c:scaling>
        <c:delete val="1"/>
        <c:axPos val="b"/>
        <c:numFmt formatCode="General" sourceLinked="1"/>
        <c:majorTickMark val="none"/>
        <c:minorTickMark val="none"/>
        <c:tickLblPos val="nextTo"/>
        <c:crossAx val="524995040"/>
        <c:crosses val="autoZero"/>
        <c:auto val="1"/>
        <c:lblAlgn val="ctr"/>
        <c:lblOffset val="100"/>
        <c:noMultiLvlLbl val="0"/>
      </c:catAx>
      <c:valAx>
        <c:axId val="524995040"/>
        <c:scaling>
          <c:orientation val="minMax"/>
        </c:scaling>
        <c:delete val="1"/>
        <c:axPos val="l"/>
        <c:numFmt formatCode="[&gt;1000]0,&quot;K&quot;;0" sourceLinked="1"/>
        <c:majorTickMark val="none"/>
        <c:minorTickMark val="none"/>
        <c:tickLblPos val="nextTo"/>
        <c:crossAx val="525002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CLEANED FRSC SAFETY.xlsx]Pivot Table!PivotTable14</c:name>
    <c:fmtId val="16"/>
  </c:pivotSource>
  <c:chart>
    <c:autoTitleDeleted val="1"/>
    <c:pivotFmts>
      <c:pivotFmt>
        <c:idx val="0"/>
        <c:spPr>
          <a:solidFill>
            <a:srgbClr val="D9B38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pivotFmt>
    </c:pivotFmts>
    <c:plotArea>
      <c:layout>
        <c:manualLayout>
          <c:layoutTarget val="inner"/>
          <c:xMode val="edge"/>
          <c:yMode val="edge"/>
          <c:x val="3.0555555555555555E-2"/>
          <c:y val="4.1666666666666664E-2"/>
          <c:w val="0.93888888888888888"/>
          <c:h val="0.89814814814814814"/>
        </c:manualLayout>
      </c:layout>
      <c:barChart>
        <c:barDir val="col"/>
        <c:grouping val="clustered"/>
        <c:varyColors val="0"/>
        <c:ser>
          <c:idx val="0"/>
          <c:order val="0"/>
          <c:tx>
            <c:strRef>
              <c:f>'Pivot Table'!$B$153</c:f>
              <c:strCache>
                <c:ptCount val="1"/>
                <c:pt idx="0">
                  <c:v>Total</c:v>
                </c:pt>
              </c:strCache>
            </c:strRef>
          </c:tx>
          <c:spPr>
            <a:solidFill>
              <a:srgbClr val="D9B382"/>
            </a:solidFill>
            <a:ln>
              <a:noFill/>
            </a:ln>
            <a:effectLst/>
          </c:spPr>
          <c:invertIfNegative val="0"/>
          <c:dPt>
            <c:idx val="2"/>
            <c:invertIfNegative val="0"/>
            <c:bubble3D val="0"/>
            <c:spPr>
              <a:solidFill>
                <a:srgbClr val="C00000"/>
              </a:solidFill>
              <a:ln>
                <a:noFill/>
              </a:ln>
              <a:effectLst/>
            </c:spPr>
            <c:extLst>
              <c:ext xmlns:c16="http://schemas.microsoft.com/office/drawing/2014/chart" uri="{C3380CC4-5D6E-409C-BE32-E72D297353CC}">
                <c16:uniqueId val="{00000002-4CA1-4F9D-A745-8E898A6B1F89}"/>
              </c:ext>
            </c:extLst>
          </c:dPt>
          <c:cat>
            <c:strRef>
              <c:f>'Pivot Table'!$A$154:$A$159</c:f>
              <c:strCache>
                <c:ptCount val="5"/>
                <c:pt idx="0">
                  <c:v>2020</c:v>
                </c:pt>
                <c:pt idx="1">
                  <c:v>2021</c:v>
                </c:pt>
                <c:pt idx="2">
                  <c:v>2022</c:v>
                </c:pt>
                <c:pt idx="3">
                  <c:v>2023</c:v>
                </c:pt>
                <c:pt idx="4">
                  <c:v>2024</c:v>
                </c:pt>
              </c:strCache>
            </c:strRef>
          </c:cat>
          <c:val>
            <c:numRef>
              <c:f>'Pivot Table'!$B$154:$B$159</c:f>
              <c:numCache>
                <c:formatCode>[&gt;1000]0,"K";0</c:formatCode>
                <c:ptCount val="5"/>
                <c:pt idx="0">
                  <c:v>206.19819819819818</c:v>
                </c:pt>
                <c:pt idx="1">
                  <c:v>257.25</c:v>
                </c:pt>
                <c:pt idx="2">
                  <c:v>262.17567567567568</c:v>
                </c:pt>
                <c:pt idx="3">
                  <c:v>215.3581081081081</c:v>
                </c:pt>
                <c:pt idx="4">
                  <c:v>201.55855855855856</c:v>
                </c:pt>
              </c:numCache>
            </c:numRef>
          </c:val>
          <c:extLst>
            <c:ext xmlns:c16="http://schemas.microsoft.com/office/drawing/2014/chart" uri="{C3380CC4-5D6E-409C-BE32-E72D297353CC}">
              <c16:uniqueId val="{00000000-4CA1-4F9D-A745-8E898A6B1F89}"/>
            </c:ext>
          </c:extLst>
        </c:ser>
        <c:dLbls>
          <c:showLegendKey val="0"/>
          <c:showVal val="0"/>
          <c:showCatName val="0"/>
          <c:showSerName val="0"/>
          <c:showPercent val="0"/>
          <c:showBubbleSize val="0"/>
        </c:dLbls>
        <c:gapWidth val="397"/>
        <c:overlap val="-65"/>
        <c:axId val="444695152"/>
        <c:axId val="444693904"/>
      </c:barChart>
      <c:catAx>
        <c:axId val="444695152"/>
        <c:scaling>
          <c:orientation val="minMax"/>
        </c:scaling>
        <c:delete val="1"/>
        <c:axPos val="b"/>
        <c:numFmt formatCode="General" sourceLinked="1"/>
        <c:majorTickMark val="none"/>
        <c:minorTickMark val="none"/>
        <c:tickLblPos val="nextTo"/>
        <c:crossAx val="444693904"/>
        <c:crosses val="autoZero"/>
        <c:auto val="1"/>
        <c:lblAlgn val="ctr"/>
        <c:lblOffset val="100"/>
        <c:noMultiLvlLbl val="0"/>
      </c:catAx>
      <c:valAx>
        <c:axId val="444693904"/>
        <c:scaling>
          <c:orientation val="minMax"/>
        </c:scaling>
        <c:delete val="1"/>
        <c:axPos val="l"/>
        <c:numFmt formatCode="[&gt;1000]0,&quot;K&quot;;0" sourceLinked="1"/>
        <c:majorTickMark val="none"/>
        <c:minorTickMark val="none"/>
        <c:tickLblPos val="nextTo"/>
        <c:crossAx val="4446951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CLEANED FRSC SAFETY.xlsx]Pivot Table!PivotTable15</c:name>
    <c:fmtId val="19"/>
  </c:pivotSource>
  <c:chart>
    <c:autoTitleDeleted val="1"/>
    <c:pivotFmts>
      <c:pivotFmt>
        <c:idx val="0"/>
        <c:spPr>
          <a:solidFill>
            <a:srgbClr val="D9B38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pivotFmt>
    </c:pivotFmts>
    <c:plotArea>
      <c:layout/>
      <c:barChart>
        <c:barDir val="col"/>
        <c:grouping val="clustered"/>
        <c:varyColors val="0"/>
        <c:ser>
          <c:idx val="0"/>
          <c:order val="0"/>
          <c:tx>
            <c:strRef>
              <c:f>'Pivot Table'!$B$163</c:f>
              <c:strCache>
                <c:ptCount val="1"/>
                <c:pt idx="0">
                  <c:v>Total</c:v>
                </c:pt>
              </c:strCache>
            </c:strRef>
          </c:tx>
          <c:spPr>
            <a:solidFill>
              <a:srgbClr val="D9B382"/>
            </a:solidFill>
            <a:ln>
              <a:noFill/>
            </a:ln>
            <a:effectLst/>
          </c:spPr>
          <c:invertIfNegative val="0"/>
          <c:dPt>
            <c:idx val="2"/>
            <c:invertIfNegative val="0"/>
            <c:bubble3D val="0"/>
            <c:spPr>
              <a:solidFill>
                <a:srgbClr val="C00000"/>
              </a:solidFill>
              <a:ln>
                <a:noFill/>
              </a:ln>
              <a:effectLst/>
            </c:spPr>
            <c:extLst>
              <c:ext xmlns:c16="http://schemas.microsoft.com/office/drawing/2014/chart" uri="{C3380CC4-5D6E-409C-BE32-E72D297353CC}">
                <c16:uniqueId val="{00000002-BD0A-4A6C-8CB7-272F51A6A083}"/>
              </c:ext>
            </c:extLst>
          </c:dPt>
          <c:cat>
            <c:strRef>
              <c:f>'Pivot Table'!$A$164:$A$169</c:f>
              <c:strCache>
                <c:ptCount val="5"/>
                <c:pt idx="0">
                  <c:v>2020</c:v>
                </c:pt>
                <c:pt idx="1">
                  <c:v>2021</c:v>
                </c:pt>
                <c:pt idx="2">
                  <c:v>2022</c:v>
                </c:pt>
                <c:pt idx="3">
                  <c:v>2023</c:v>
                </c:pt>
                <c:pt idx="4">
                  <c:v>2024</c:v>
                </c:pt>
              </c:strCache>
            </c:strRef>
          </c:cat>
          <c:val>
            <c:numRef>
              <c:f>'Pivot Table'!$B$164:$B$169</c:f>
              <c:numCache>
                <c:formatCode>[&gt;1000]0,"K";0</c:formatCode>
                <c:ptCount val="5"/>
                <c:pt idx="0">
                  <c:v>18.684684684684683</c:v>
                </c:pt>
                <c:pt idx="1">
                  <c:v>21.743243243243242</c:v>
                </c:pt>
                <c:pt idx="2">
                  <c:v>22.047297297297298</c:v>
                </c:pt>
                <c:pt idx="3">
                  <c:v>17.918918918918919</c:v>
                </c:pt>
                <c:pt idx="4">
                  <c:v>16.657657657657658</c:v>
                </c:pt>
              </c:numCache>
            </c:numRef>
          </c:val>
          <c:extLst>
            <c:ext xmlns:c16="http://schemas.microsoft.com/office/drawing/2014/chart" uri="{C3380CC4-5D6E-409C-BE32-E72D297353CC}">
              <c16:uniqueId val="{00000000-BD0A-4A6C-8CB7-272F51A6A083}"/>
            </c:ext>
          </c:extLst>
        </c:ser>
        <c:dLbls>
          <c:showLegendKey val="0"/>
          <c:showVal val="0"/>
          <c:showCatName val="0"/>
          <c:showSerName val="0"/>
          <c:showPercent val="0"/>
          <c:showBubbleSize val="0"/>
        </c:dLbls>
        <c:gapWidth val="397"/>
        <c:overlap val="-65"/>
        <c:axId val="446781104"/>
        <c:axId val="446778608"/>
      </c:barChart>
      <c:catAx>
        <c:axId val="446781104"/>
        <c:scaling>
          <c:orientation val="minMax"/>
        </c:scaling>
        <c:delete val="1"/>
        <c:axPos val="b"/>
        <c:numFmt formatCode="General" sourceLinked="1"/>
        <c:majorTickMark val="none"/>
        <c:minorTickMark val="none"/>
        <c:tickLblPos val="nextTo"/>
        <c:crossAx val="446778608"/>
        <c:crosses val="autoZero"/>
        <c:auto val="1"/>
        <c:lblAlgn val="ctr"/>
        <c:lblOffset val="100"/>
        <c:noMultiLvlLbl val="0"/>
      </c:catAx>
      <c:valAx>
        <c:axId val="446778608"/>
        <c:scaling>
          <c:orientation val="minMax"/>
        </c:scaling>
        <c:delete val="1"/>
        <c:axPos val="l"/>
        <c:numFmt formatCode="[&gt;1000]0,&quot;K&quot;;0" sourceLinked="1"/>
        <c:majorTickMark val="none"/>
        <c:minorTickMark val="none"/>
        <c:tickLblPos val="nextTo"/>
        <c:crossAx val="446781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CLEANED FRSC SAFETY.xlsx]Pivot Table!PivotTable6</c:name>
    <c:fmtId val="1"/>
  </c:pivotSource>
  <c:chart>
    <c:autoTitleDeleted val="0"/>
    <c:pivotFmts>
      <c:pivotFmt>
        <c:idx val="0"/>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D9B38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Table'!$B$79</c:f>
              <c:strCache>
                <c:ptCount val="1"/>
                <c:pt idx="0">
                  <c:v>Sum of NUMBER INJURED</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Table'!$A$80:$A$84</c:f>
              <c:strCache>
                <c:ptCount val="4"/>
                <c:pt idx="0">
                  <c:v>QUARTER 1</c:v>
                </c:pt>
                <c:pt idx="1">
                  <c:v>QUARTER 2</c:v>
                </c:pt>
                <c:pt idx="2">
                  <c:v>QUARTER 3</c:v>
                </c:pt>
                <c:pt idx="3">
                  <c:v>QUARTER 4</c:v>
                </c:pt>
              </c:strCache>
            </c:strRef>
          </c:cat>
          <c:val>
            <c:numRef>
              <c:f>'Pivot Table'!$B$80:$B$84</c:f>
              <c:numCache>
                <c:formatCode>[&gt;1000]0,"K";0</c:formatCode>
                <c:ptCount val="4"/>
                <c:pt idx="0">
                  <c:v>37349</c:v>
                </c:pt>
                <c:pt idx="1">
                  <c:v>39598</c:v>
                </c:pt>
                <c:pt idx="2">
                  <c:v>37841</c:v>
                </c:pt>
                <c:pt idx="3">
                  <c:v>39221</c:v>
                </c:pt>
              </c:numCache>
            </c:numRef>
          </c:val>
          <c:extLst>
            <c:ext xmlns:c16="http://schemas.microsoft.com/office/drawing/2014/chart" uri="{C3380CC4-5D6E-409C-BE32-E72D297353CC}">
              <c16:uniqueId val="{00000000-E556-4EB8-9E2B-138FA51B95A0}"/>
            </c:ext>
          </c:extLst>
        </c:ser>
        <c:ser>
          <c:idx val="1"/>
          <c:order val="1"/>
          <c:tx>
            <c:strRef>
              <c:f>'Pivot Table'!$C$79</c:f>
              <c:strCache>
                <c:ptCount val="1"/>
                <c:pt idx="0">
                  <c:v>Sum of NUMBER KILLED</c:v>
                </c:pt>
              </c:strCache>
            </c:strRef>
          </c:tx>
          <c:spPr>
            <a:solidFill>
              <a:srgbClr val="D9B38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Table'!$A$80:$A$84</c:f>
              <c:strCache>
                <c:ptCount val="4"/>
                <c:pt idx="0">
                  <c:v>QUARTER 1</c:v>
                </c:pt>
                <c:pt idx="1">
                  <c:v>QUARTER 2</c:v>
                </c:pt>
                <c:pt idx="2">
                  <c:v>QUARTER 3</c:v>
                </c:pt>
                <c:pt idx="3">
                  <c:v>QUARTER 4</c:v>
                </c:pt>
              </c:strCache>
            </c:strRef>
          </c:cat>
          <c:val>
            <c:numRef>
              <c:f>'Pivot Table'!$C$80:$C$84</c:f>
              <c:numCache>
                <c:formatCode>[&gt;1000]0,"K";0</c:formatCode>
                <c:ptCount val="4"/>
                <c:pt idx="0">
                  <c:v>6414</c:v>
                </c:pt>
                <c:pt idx="1">
                  <c:v>6475</c:v>
                </c:pt>
                <c:pt idx="2">
                  <c:v>6087</c:v>
                </c:pt>
                <c:pt idx="3">
                  <c:v>6401</c:v>
                </c:pt>
              </c:numCache>
            </c:numRef>
          </c:val>
          <c:extLst>
            <c:ext xmlns:c16="http://schemas.microsoft.com/office/drawing/2014/chart" uri="{C3380CC4-5D6E-409C-BE32-E72D297353CC}">
              <c16:uniqueId val="{00000001-E556-4EB8-9E2B-138FA51B95A0}"/>
            </c:ext>
          </c:extLst>
        </c:ser>
        <c:dLbls>
          <c:dLblPos val="ctr"/>
          <c:showLegendKey val="0"/>
          <c:showVal val="1"/>
          <c:showCatName val="0"/>
          <c:showSerName val="0"/>
          <c:showPercent val="0"/>
          <c:showBubbleSize val="0"/>
        </c:dLbls>
        <c:gapWidth val="150"/>
        <c:overlap val="100"/>
        <c:axId val="449964640"/>
        <c:axId val="449962144"/>
      </c:barChart>
      <c:catAx>
        <c:axId val="449964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9962144"/>
        <c:crosses val="autoZero"/>
        <c:auto val="1"/>
        <c:lblAlgn val="ctr"/>
        <c:lblOffset val="100"/>
        <c:noMultiLvlLbl val="0"/>
      </c:catAx>
      <c:valAx>
        <c:axId val="449962144"/>
        <c:scaling>
          <c:orientation val="minMax"/>
        </c:scaling>
        <c:delete val="1"/>
        <c:axPos val="l"/>
        <c:numFmt formatCode="[&gt;1000]0,&quot;K&quot;;0" sourceLinked="1"/>
        <c:majorTickMark val="none"/>
        <c:minorTickMark val="none"/>
        <c:tickLblPos val="nextTo"/>
        <c:crossAx val="449964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CLEANED FRSC SAFETY.xlsx]Pivot Table!PivotTable10</c:name>
    <c:fmtId val="7"/>
  </c:pivotSource>
  <c:chart>
    <c:autoTitleDeleted val="1"/>
    <c:pivotFmts>
      <c:pivotFmt>
        <c:idx val="0"/>
        <c:spPr>
          <a:solidFill>
            <a:schemeClr val="accent1"/>
          </a:solidFill>
          <a:ln w="19050" cap="rnd">
            <a:solidFill>
              <a:srgbClr val="D9B382"/>
            </a:solidFill>
            <a:round/>
          </a:ln>
          <a:effectLst/>
        </c:spPr>
        <c:marker>
          <c:symbol val="circle"/>
          <c:size val="5"/>
          <c:spPr>
            <a:solidFill>
              <a:srgbClr val="C00000"/>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cap="rnd">
            <a:solidFill>
              <a:srgbClr val="D9B382"/>
            </a:solidFill>
            <a:round/>
          </a:ln>
          <a:effectLst/>
        </c:spPr>
        <c:marker>
          <c:symbol val="circle"/>
          <c:size val="5"/>
          <c:spPr>
            <a:solidFill>
              <a:srgbClr val="C00000"/>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cap="rnd">
            <a:solidFill>
              <a:srgbClr val="D9B382"/>
            </a:solidFill>
            <a:round/>
          </a:ln>
          <a:effectLst/>
        </c:spPr>
        <c:marker>
          <c:symbol val="circle"/>
          <c:size val="5"/>
          <c:spPr>
            <a:solidFill>
              <a:srgbClr val="C00000"/>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cap="rnd">
            <a:solidFill>
              <a:srgbClr val="D9B382"/>
            </a:solidFill>
            <a:round/>
          </a:ln>
          <a:effectLst/>
        </c:spPr>
        <c:marker>
          <c:symbol val="circle"/>
          <c:size val="5"/>
          <c:spPr>
            <a:solidFill>
              <a:srgbClr val="C00000"/>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19050" cap="rnd">
            <a:solidFill>
              <a:srgbClr val="D9B382"/>
            </a:solidFill>
            <a:round/>
          </a:ln>
          <a:effectLst/>
        </c:spPr>
        <c:marker>
          <c:symbol val="circle"/>
          <c:size val="5"/>
          <c:spPr>
            <a:solidFill>
              <a:srgbClr val="C00000"/>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555714626580768E-3"/>
          <c:y val="0.10192264021139778"/>
          <c:w val="0.93888888888888888"/>
          <c:h val="0.8980773685429696"/>
        </c:manualLayout>
      </c:layout>
      <c:lineChart>
        <c:grouping val="standard"/>
        <c:varyColors val="0"/>
        <c:ser>
          <c:idx val="0"/>
          <c:order val="0"/>
          <c:tx>
            <c:strRef>
              <c:f>'Pivot Table'!$B$114</c:f>
              <c:strCache>
                <c:ptCount val="1"/>
                <c:pt idx="0">
                  <c:v>Total</c:v>
                </c:pt>
              </c:strCache>
            </c:strRef>
          </c:tx>
          <c:spPr>
            <a:ln w="19050" cap="rnd">
              <a:solidFill>
                <a:srgbClr val="D9B382"/>
              </a:solidFill>
              <a:round/>
            </a:ln>
            <a:effectLst/>
          </c:spPr>
          <c:marker>
            <c:symbol val="circle"/>
            <c:size val="5"/>
            <c:spPr>
              <a:solidFill>
                <a:srgbClr val="C00000"/>
              </a:solidFill>
              <a:ln w="9525">
                <a:noFill/>
              </a:ln>
              <a:effectLst/>
            </c:spPr>
          </c:marker>
          <c:cat>
            <c:strRef>
              <c:f>'Pivot Table'!$A$115:$A$120</c:f>
              <c:strCache>
                <c:ptCount val="5"/>
                <c:pt idx="0">
                  <c:v>2020</c:v>
                </c:pt>
                <c:pt idx="1">
                  <c:v>2021</c:v>
                </c:pt>
                <c:pt idx="2">
                  <c:v>2022</c:v>
                </c:pt>
                <c:pt idx="3">
                  <c:v>2023</c:v>
                </c:pt>
                <c:pt idx="4">
                  <c:v>2024</c:v>
                </c:pt>
              </c:strCache>
            </c:strRef>
          </c:cat>
          <c:val>
            <c:numRef>
              <c:f>'Pivot Table'!$B$115:$B$120</c:f>
              <c:numCache>
                <c:formatCode>[&gt;1000]0,"K";0</c:formatCode>
                <c:ptCount val="5"/>
                <c:pt idx="0">
                  <c:v>76.207207207207205</c:v>
                </c:pt>
                <c:pt idx="1">
                  <c:v>88.020270270270274</c:v>
                </c:pt>
                <c:pt idx="2">
                  <c:v>91.61486486486487</c:v>
                </c:pt>
                <c:pt idx="3">
                  <c:v>71.648648648648646</c:v>
                </c:pt>
                <c:pt idx="4">
                  <c:v>63.054054054054056</c:v>
                </c:pt>
              </c:numCache>
            </c:numRef>
          </c:val>
          <c:smooth val="1"/>
          <c:extLst>
            <c:ext xmlns:c16="http://schemas.microsoft.com/office/drawing/2014/chart" uri="{C3380CC4-5D6E-409C-BE32-E72D297353CC}">
              <c16:uniqueId val="{00000000-BBAB-437F-9156-BBB4909E798F}"/>
            </c:ext>
          </c:extLst>
        </c:ser>
        <c:dLbls>
          <c:showLegendKey val="0"/>
          <c:showVal val="0"/>
          <c:showCatName val="0"/>
          <c:showSerName val="0"/>
          <c:showPercent val="0"/>
          <c:showBubbleSize val="0"/>
        </c:dLbls>
        <c:marker val="1"/>
        <c:smooth val="0"/>
        <c:axId val="1108136735"/>
        <c:axId val="1108134239"/>
      </c:lineChart>
      <c:catAx>
        <c:axId val="1108136735"/>
        <c:scaling>
          <c:orientation val="minMax"/>
        </c:scaling>
        <c:delete val="1"/>
        <c:axPos val="b"/>
        <c:numFmt formatCode="General" sourceLinked="1"/>
        <c:majorTickMark val="none"/>
        <c:minorTickMark val="none"/>
        <c:tickLblPos val="nextTo"/>
        <c:crossAx val="1108134239"/>
        <c:crosses val="autoZero"/>
        <c:auto val="1"/>
        <c:lblAlgn val="ctr"/>
        <c:lblOffset val="100"/>
        <c:noMultiLvlLbl val="0"/>
      </c:catAx>
      <c:valAx>
        <c:axId val="1108134239"/>
        <c:scaling>
          <c:orientation val="minMax"/>
        </c:scaling>
        <c:delete val="1"/>
        <c:axPos val="l"/>
        <c:numFmt formatCode="[&gt;1000]0,&quot;K&quot;;0" sourceLinked="1"/>
        <c:majorTickMark val="none"/>
        <c:minorTickMark val="none"/>
        <c:tickLblPos val="nextTo"/>
        <c:crossAx val="11081367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CLEANED FRSC SAFETY.xlsx]Pivot Table!PivotTable11</c:name>
    <c:fmtId val="10"/>
  </c:pivotSource>
  <c:chart>
    <c:autoTitleDeleted val="1"/>
    <c:pivotFmts>
      <c:pivotFmt>
        <c:idx val="0"/>
        <c:spPr>
          <a:solidFill>
            <a:schemeClr val="accent1"/>
          </a:solidFill>
          <a:ln w="28575" cap="rnd">
            <a:solidFill>
              <a:srgbClr val="D9B382"/>
            </a:solidFill>
            <a:round/>
          </a:ln>
          <a:effectLst/>
        </c:spPr>
        <c:marker>
          <c:symbol val="circle"/>
          <c:size val="5"/>
          <c:spPr>
            <a:solidFill>
              <a:srgbClr val="C00000"/>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D9B382"/>
            </a:solidFill>
            <a:round/>
          </a:ln>
          <a:effectLst/>
        </c:spPr>
        <c:marker>
          <c:symbol val="circle"/>
          <c:size val="5"/>
          <c:spPr>
            <a:solidFill>
              <a:srgbClr val="C00000"/>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D9B382"/>
            </a:solidFill>
            <a:round/>
          </a:ln>
          <a:effectLst/>
        </c:spPr>
        <c:marker>
          <c:symbol val="circle"/>
          <c:size val="5"/>
          <c:spPr>
            <a:solidFill>
              <a:srgbClr val="C00000"/>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D9B382"/>
            </a:solidFill>
            <a:round/>
          </a:ln>
          <a:effectLst/>
        </c:spPr>
        <c:marker>
          <c:symbol val="circle"/>
          <c:size val="5"/>
          <c:spPr>
            <a:solidFill>
              <a:srgbClr val="C00000"/>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rgbClr val="D9B382"/>
            </a:solidFill>
            <a:round/>
          </a:ln>
          <a:effectLst/>
        </c:spPr>
        <c:marker>
          <c:symbol val="circle"/>
          <c:size val="5"/>
          <c:spPr>
            <a:solidFill>
              <a:srgbClr val="C00000"/>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2222222222222223E-2"/>
          <c:y val="0.10185185185185185"/>
          <c:w val="0.93888888888888888"/>
          <c:h val="0.89814814814814814"/>
        </c:manualLayout>
      </c:layout>
      <c:lineChart>
        <c:grouping val="standard"/>
        <c:varyColors val="0"/>
        <c:ser>
          <c:idx val="0"/>
          <c:order val="0"/>
          <c:tx>
            <c:strRef>
              <c:f>'Pivot Table'!$B$123</c:f>
              <c:strCache>
                <c:ptCount val="1"/>
                <c:pt idx="0">
                  <c:v>Total</c:v>
                </c:pt>
              </c:strCache>
            </c:strRef>
          </c:tx>
          <c:spPr>
            <a:ln w="28575" cap="rnd">
              <a:solidFill>
                <a:srgbClr val="D9B382"/>
              </a:solidFill>
              <a:round/>
            </a:ln>
            <a:effectLst/>
          </c:spPr>
          <c:marker>
            <c:symbol val="circle"/>
            <c:size val="5"/>
            <c:spPr>
              <a:solidFill>
                <a:srgbClr val="C00000"/>
              </a:solidFill>
              <a:ln w="9525">
                <a:noFill/>
              </a:ln>
              <a:effectLst/>
            </c:spPr>
          </c:marker>
          <c:cat>
            <c:strRef>
              <c:f>'Pivot Table'!$A$124:$A$129</c:f>
              <c:strCache>
                <c:ptCount val="5"/>
                <c:pt idx="0">
                  <c:v>2020</c:v>
                </c:pt>
                <c:pt idx="1">
                  <c:v>2021</c:v>
                </c:pt>
                <c:pt idx="2">
                  <c:v>2022</c:v>
                </c:pt>
                <c:pt idx="3">
                  <c:v>2023</c:v>
                </c:pt>
                <c:pt idx="4">
                  <c:v>2024</c:v>
                </c:pt>
              </c:strCache>
            </c:strRef>
          </c:cat>
          <c:val>
            <c:numRef>
              <c:f>'Pivot Table'!$B$124:$B$129</c:f>
              <c:numCache>
                <c:formatCode>[&gt;1000]0,"K";0</c:formatCode>
                <c:ptCount val="5"/>
                <c:pt idx="0">
                  <c:v>241.41441441441441</c:v>
                </c:pt>
                <c:pt idx="1">
                  <c:v>299.17567567567568</c:v>
                </c:pt>
                <c:pt idx="2">
                  <c:v>305.22297297297297</c:v>
                </c:pt>
                <c:pt idx="3">
                  <c:v>249.68918918918919</c:v>
                </c:pt>
                <c:pt idx="4">
                  <c:v>235.8918918918919</c:v>
                </c:pt>
              </c:numCache>
            </c:numRef>
          </c:val>
          <c:smooth val="1"/>
          <c:extLst>
            <c:ext xmlns:c16="http://schemas.microsoft.com/office/drawing/2014/chart" uri="{C3380CC4-5D6E-409C-BE32-E72D297353CC}">
              <c16:uniqueId val="{00000000-AEDF-4D04-B09E-73251A99A4F6}"/>
            </c:ext>
          </c:extLst>
        </c:ser>
        <c:dLbls>
          <c:showLegendKey val="0"/>
          <c:showVal val="0"/>
          <c:showCatName val="0"/>
          <c:showSerName val="0"/>
          <c:showPercent val="0"/>
          <c:showBubbleSize val="0"/>
        </c:dLbls>
        <c:marker val="1"/>
        <c:smooth val="0"/>
        <c:axId val="1387639232"/>
        <c:axId val="1387640064"/>
      </c:lineChart>
      <c:catAx>
        <c:axId val="1387639232"/>
        <c:scaling>
          <c:orientation val="minMax"/>
        </c:scaling>
        <c:delete val="1"/>
        <c:axPos val="b"/>
        <c:numFmt formatCode="General" sourceLinked="1"/>
        <c:majorTickMark val="none"/>
        <c:minorTickMark val="none"/>
        <c:tickLblPos val="nextTo"/>
        <c:crossAx val="1387640064"/>
        <c:crosses val="autoZero"/>
        <c:auto val="1"/>
        <c:lblAlgn val="ctr"/>
        <c:lblOffset val="100"/>
        <c:noMultiLvlLbl val="0"/>
      </c:catAx>
      <c:valAx>
        <c:axId val="1387640064"/>
        <c:scaling>
          <c:orientation val="minMax"/>
        </c:scaling>
        <c:delete val="1"/>
        <c:axPos val="l"/>
        <c:numFmt formatCode="[&gt;1000]0,&quot;K&quot;;0" sourceLinked="1"/>
        <c:majorTickMark val="none"/>
        <c:minorTickMark val="none"/>
        <c:tickLblPos val="nextTo"/>
        <c:crossAx val="1387639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CLEANED FRSC SAFETY.xlsx]Pivot Table!PivotTable12</c:name>
    <c:fmtId val="1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9B38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C00000"/>
          </a:solidFill>
          <a:ln>
            <a:noFill/>
          </a:ln>
          <a:effectLst/>
        </c:spPr>
      </c:pivotFmt>
      <c:pivotFmt>
        <c:idx val="4"/>
        <c:spPr>
          <a:solidFill>
            <a:srgbClr val="D9B38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C00000"/>
          </a:solidFill>
          <a:ln>
            <a:noFill/>
          </a:ln>
          <a:effectLst/>
        </c:spPr>
      </c:pivotFmt>
      <c:pivotFmt>
        <c:idx val="6"/>
        <c:spPr>
          <a:solidFill>
            <a:srgbClr val="D9B38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C00000"/>
          </a:solidFill>
          <a:ln>
            <a:noFill/>
          </a:ln>
          <a:effectLst/>
        </c:spPr>
      </c:pivotFmt>
    </c:pivotFmts>
    <c:plotArea>
      <c:layout>
        <c:manualLayout>
          <c:layoutTarget val="inner"/>
          <c:xMode val="edge"/>
          <c:yMode val="edge"/>
          <c:x val="5.682795781375144E-2"/>
          <c:y val="4.9470125057897177E-2"/>
          <c:w val="0.93888888888888888"/>
          <c:h val="0.89814814814814814"/>
        </c:manualLayout>
      </c:layout>
      <c:barChart>
        <c:barDir val="col"/>
        <c:grouping val="clustered"/>
        <c:varyColors val="0"/>
        <c:ser>
          <c:idx val="0"/>
          <c:order val="0"/>
          <c:tx>
            <c:strRef>
              <c:f>'Pivot Table'!$B$132</c:f>
              <c:strCache>
                <c:ptCount val="1"/>
                <c:pt idx="0">
                  <c:v>Total</c:v>
                </c:pt>
              </c:strCache>
            </c:strRef>
          </c:tx>
          <c:spPr>
            <a:solidFill>
              <a:srgbClr val="D9B382"/>
            </a:solidFill>
            <a:ln>
              <a:noFill/>
            </a:ln>
            <a:effectLst/>
          </c:spPr>
          <c:invertIfNegative val="0"/>
          <c:dPt>
            <c:idx val="2"/>
            <c:invertIfNegative val="0"/>
            <c:bubble3D val="0"/>
            <c:spPr>
              <a:solidFill>
                <a:srgbClr val="C00000"/>
              </a:solidFill>
              <a:ln>
                <a:noFill/>
              </a:ln>
              <a:effectLst/>
            </c:spPr>
            <c:extLst>
              <c:ext xmlns:c16="http://schemas.microsoft.com/office/drawing/2014/chart" uri="{C3380CC4-5D6E-409C-BE32-E72D297353CC}">
                <c16:uniqueId val="{00000001-0E22-457A-A29D-B28F24EEC03D}"/>
              </c:ext>
            </c:extLst>
          </c:dPt>
          <c:cat>
            <c:strRef>
              <c:f>'Pivot Table'!$A$133:$A$138</c:f>
              <c:strCache>
                <c:ptCount val="5"/>
                <c:pt idx="0">
                  <c:v>2020</c:v>
                </c:pt>
                <c:pt idx="1">
                  <c:v>2021</c:v>
                </c:pt>
                <c:pt idx="2">
                  <c:v>2022</c:v>
                </c:pt>
                <c:pt idx="3">
                  <c:v>2023</c:v>
                </c:pt>
                <c:pt idx="4">
                  <c:v>2024</c:v>
                </c:pt>
              </c:strCache>
            </c:strRef>
          </c:cat>
          <c:val>
            <c:numRef>
              <c:f>'Pivot Table'!$B$133:$B$138</c:f>
              <c:numCache>
                <c:formatCode>[&gt;1000]0,"K";0</c:formatCode>
                <c:ptCount val="5"/>
                <c:pt idx="0">
                  <c:v>447.97297297297297</c:v>
                </c:pt>
                <c:pt idx="1">
                  <c:v>563.44594594594594</c:v>
                </c:pt>
                <c:pt idx="2">
                  <c:v>593.35810810810813</c:v>
                </c:pt>
                <c:pt idx="3">
                  <c:v>473.58783783783781</c:v>
                </c:pt>
                <c:pt idx="4">
                  <c:v>452.77477477477476</c:v>
                </c:pt>
              </c:numCache>
            </c:numRef>
          </c:val>
          <c:extLst>
            <c:ext xmlns:c16="http://schemas.microsoft.com/office/drawing/2014/chart" uri="{C3380CC4-5D6E-409C-BE32-E72D297353CC}">
              <c16:uniqueId val="{00000002-0E22-457A-A29D-B28F24EEC03D}"/>
            </c:ext>
          </c:extLst>
        </c:ser>
        <c:dLbls>
          <c:showLegendKey val="0"/>
          <c:showVal val="0"/>
          <c:showCatName val="0"/>
          <c:showSerName val="0"/>
          <c:showPercent val="0"/>
          <c:showBubbleSize val="0"/>
        </c:dLbls>
        <c:gapWidth val="397"/>
        <c:overlap val="-65"/>
        <c:axId val="1389885072"/>
        <c:axId val="1389882160"/>
      </c:barChart>
      <c:catAx>
        <c:axId val="1389885072"/>
        <c:scaling>
          <c:orientation val="minMax"/>
        </c:scaling>
        <c:delete val="1"/>
        <c:axPos val="b"/>
        <c:numFmt formatCode="General" sourceLinked="1"/>
        <c:majorTickMark val="none"/>
        <c:minorTickMark val="none"/>
        <c:tickLblPos val="nextTo"/>
        <c:crossAx val="1389882160"/>
        <c:crosses val="autoZero"/>
        <c:auto val="1"/>
        <c:lblAlgn val="ctr"/>
        <c:lblOffset val="100"/>
        <c:noMultiLvlLbl val="0"/>
      </c:catAx>
      <c:valAx>
        <c:axId val="1389882160"/>
        <c:scaling>
          <c:orientation val="minMax"/>
        </c:scaling>
        <c:delete val="1"/>
        <c:axPos val="l"/>
        <c:numFmt formatCode="[&gt;1000]0,&quot;K&quot;;0" sourceLinked="1"/>
        <c:majorTickMark val="none"/>
        <c:minorTickMark val="none"/>
        <c:tickLblPos val="nextTo"/>
        <c:crossAx val="13898850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CLEANED FRSC SAFETY.xlsx]Pivot Table!PivotTable13</c:name>
    <c:fmtId val="17"/>
  </c:pivotSource>
  <c:chart>
    <c:autoTitleDeleted val="1"/>
    <c:pivotFmts>
      <c:pivotFmt>
        <c:idx val="0"/>
        <c:spPr>
          <a:solidFill>
            <a:srgbClr val="D9B38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800000"/>
          </a:solidFill>
          <a:ln>
            <a:noFill/>
          </a:ln>
          <a:effectLst/>
        </c:spPr>
      </c:pivotFmt>
      <c:pivotFmt>
        <c:idx val="2"/>
        <c:spPr>
          <a:solidFill>
            <a:srgbClr val="D9B38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800000"/>
          </a:solidFill>
          <a:ln>
            <a:noFill/>
          </a:ln>
          <a:effectLst/>
        </c:spPr>
      </c:pivotFmt>
      <c:pivotFmt>
        <c:idx val="4"/>
        <c:spPr>
          <a:solidFill>
            <a:schemeClr val="accent1"/>
          </a:solidFill>
          <a:ln w="28575" cap="rnd">
            <a:solidFill>
              <a:srgbClr val="D9B382"/>
            </a:solidFill>
            <a:round/>
          </a:ln>
          <a:effectLst/>
        </c:spPr>
        <c:marker>
          <c:symbol val="circle"/>
          <c:size val="5"/>
          <c:spPr>
            <a:solidFill>
              <a:srgbClr val="C00000"/>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D9B382"/>
            </a:solidFill>
            <a:round/>
          </a:ln>
          <a:effectLst/>
        </c:spPr>
        <c:marker>
          <c:symbol val="circle"/>
          <c:size val="5"/>
          <c:spPr>
            <a:solidFill>
              <a:srgbClr val="C00000"/>
            </a:solidFill>
            <a:ln w="9525">
              <a:noFill/>
            </a:ln>
            <a:effectLst/>
          </c:spPr>
        </c:marker>
      </c:pivotFmt>
      <c:pivotFmt>
        <c:idx val="6"/>
        <c:spPr>
          <a:solidFill>
            <a:schemeClr val="accent1"/>
          </a:solidFill>
          <a:ln w="28575" cap="rnd">
            <a:solidFill>
              <a:srgbClr val="D9B382"/>
            </a:solidFill>
            <a:round/>
          </a:ln>
          <a:effectLst/>
        </c:spPr>
        <c:marker>
          <c:symbol val="circle"/>
          <c:size val="5"/>
          <c:spPr>
            <a:solidFill>
              <a:srgbClr val="C00000"/>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D9B382"/>
            </a:solidFill>
            <a:round/>
          </a:ln>
          <a:effectLst/>
        </c:spPr>
        <c:marker>
          <c:symbol val="circle"/>
          <c:size val="5"/>
          <c:spPr>
            <a:solidFill>
              <a:srgbClr val="C00000"/>
            </a:solidFill>
            <a:ln w="9525">
              <a:noFill/>
            </a:ln>
            <a:effectLst/>
          </c:spPr>
        </c:marker>
      </c:pivotFmt>
      <c:pivotFmt>
        <c:idx val="8"/>
        <c:spPr>
          <a:ln w="28575" cap="rnd">
            <a:solidFill>
              <a:srgbClr val="D9B382"/>
            </a:solidFill>
            <a:round/>
          </a:ln>
          <a:effectLst/>
        </c:spPr>
        <c:marker>
          <c:symbol val="circle"/>
          <c:size val="5"/>
          <c:spPr>
            <a:solidFill>
              <a:srgbClr val="C00000"/>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D9B382"/>
            </a:solidFill>
            <a:round/>
          </a:ln>
          <a:effectLst/>
        </c:spPr>
        <c:marker>
          <c:symbol val="circle"/>
          <c:size val="5"/>
          <c:spPr>
            <a:solidFill>
              <a:srgbClr val="C00000"/>
            </a:solidFill>
            <a:ln w="9525">
              <a:noFill/>
            </a:ln>
            <a:effectLst/>
          </c:spPr>
        </c:marker>
      </c:pivotFmt>
    </c:pivotFmts>
    <c:plotArea>
      <c:layout/>
      <c:lineChart>
        <c:grouping val="standard"/>
        <c:varyColors val="0"/>
        <c:ser>
          <c:idx val="0"/>
          <c:order val="0"/>
          <c:tx>
            <c:strRef>
              <c:f>'Pivot Table'!$B$142</c:f>
              <c:strCache>
                <c:ptCount val="1"/>
                <c:pt idx="0">
                  <c:v>Total</c:v>
                </c:pt>
              </c:strCache>
            </c:strRef>
          </c:tx>
          <c:spPr>
            <a:ln w="28575" cap="rnd">
              <a:solidFill>
                <a:srgbClr val="D9B382"/>
              </a:solidFill>
              <a:round/>
            </a:ln>
            <a:effectLst/>
          </c:spPr>
          <c:marker>
            <c:symbol val="circle"/>
            <c:size val="5"/>
            <c:spPr>
              <a:solidFill>
                <a:srgbClr val="C00000"/>
              </a:solidFill>
              <a:ln w="9525">
                <a:noFill/>
              </a:ln>
              <a:effectLst/>
            </c:spPr>
          </c:marker>
          <c:dPt>
            <c:idx val="2"/>
            <c:marker>
              <c:symbol val="circle"/>
              <c:size val="5"/>
              <c:spPr>
                <a:solidFill>
                  <a:srgbClr val="C00000"/>
                </a:solidFill>
                <a:ln w="9525">
                  <a:noFill/>
                </a:ln>
                <a:effectLst/>
              </c:spPr>
            </c:marker>
            <c:bubble3D val="0"/>
            <c:spPr>
              <a:ln w="28575" cap="rnd">
                <a:solidFill>
                  <a:srgbClr val="D9B382"/>
                </a:solidFill>
                <a:round/>
              </a:ln>
              <a:effectLst/>
            </c:spPr>
            <c:extLst>
              <c:ext xmlns:c16="http://schemas.microsoft.com/office/drawing/2014/chart" uri="{C3380CC4-5D6E-409C-BE32-E72D297353CC}">
                <c16:uniqueId val="{00000001-0DD2-4AC5-96B5-7CEEF9863ED6}"/>
              </c:ext>
            </c:extLst>
          </c:dPt>
          <c:cat>
            <c:strRef>
              <c:f>'Pivot Table'!$A$143:$A$148</c:f>
              <c:strCache>
                <c:ptCount val="5"/>
                <c:pt idx="0">
                  <c:v>2020</c:v>
                </c:pt>
                <c:pt idx="1">
                  <c:v>2021</c:v>
                </c:pt>
                <c:pt idx="2">
                  <c:v>2022</c:v>
                </c:pt>
                <c:pt idx="3">
                  <c:v>2023</c:v>
                </c:pt>
                <c:pt idx="4">
                  <c:v>2024</c:v>
                </c:pt>
              </c:strCache>
            </c:strRef>
          </c:cat>
          <c:val>
            <c:numRef>
              <c:f>'Pivot Table'!$B$143:$B$148</c:f>
              <c:numCache>
                <c:formatCode>[&gt;1000]0,"K";0</c:formatCode>
                <c:ptCount val="5"/>
                <c:pt idx="0">
                  <c:v>3909</c:v>
                </c:pt>
                <c:pt idx="1">
                  <c:v>6205</c:v>
                </c:pt>
                <c:pt idx="2">
                  <c:v>6371</c:v>
                </c:pt>
                <c:pt idx="3">
                  <c:v>5081</c:v>
                </c:pt>
                <c:pt idx="4">
                  <c:v>3811</c:v>
                </c:pt>
              </c:numCache>
            </c:numRef>
          </c:val>
          <c:smooth val="1"/>
          <c:extLst>
            <c:ext xmlns:c16="http://schemas.microsoft.com/office/drawing/2014/chart" uri="{C3380CC4-5D6E-409C-BE32-E72D297353CC}">
              <c16:uniqueId val="{00000002-0DD2-4AC5-96B5-7CEEF9863ED6}"/>
            </c:ext>
          </c:extLst>
        </c:ser>
        <c:dLbls>
          <c:showLegendKey val="0"/>
          <c:showVal val="0"/>
          <c:showCatName val="0"/>
          <c:showSerName val="0"/>
          <c:showPercent val="0"/>
          <c:showBubbleSize val="0"/>
        </c:dLbls>
        <c:marker val="1"/>
        <c:smooth val="0"/>
        <c:axId val="525002112"/>
        <c:axId val="524995040"/>
      </c:lineChart>
      <c:catAx>
        <c:axId val="525002112"/>
        <c:scaling>
          <c:orientation val="minMax"/>
        </c:scaling>
        <c:delete val="1"/>
        <c:axPos val="b"/>
        <c:numFmt formatCode="General" sourceLinked="1"/>
        <c:majorTickMark val="none"/>
        <c:minorTickMark val="none"/>
        <c:tickLblPos val="nextTo"/>
        <c:crossAx val="524995040"/>
        <c:crosses val="autoZero"/>
        <c:auto val="1"/>
        <c:lblAlgn val="ctr"/>
        <c:lblOffset val="100"/>
        <c:noMultiLvlLbl val="0"/>
      </c:catAx>
      <c:valAx>
        <c:axId val="524995040"/>
        <c:scaling>
          <c:orientation val="minMax"/>
        </c:scaling>
        <c:delete val="1"/>
        <c:axPos val="l"/>
        <c:numFmt formatCode="[&gt;1000]0,&quot;K&quot;;0" sourceLinked="1"/>
        <c:majorTickMark val="none"/>
        <c:minorTickMark val="none"/>
        <c:tickLblPos val="nextTo"/>
        <c:crossAx val="525002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CLEANED FRSC SAFETY.xlsx]Pivot Table!PivotTable14</c:name>
    <c:fmtId val="20"/>
  </c:pivotSource>
  <c:chart>
    <c:autoTitleDeleted val="1"/>
    <c:pivotFmts>
      <c:pivotFmt>
        <c:idx val="0"/>
        <c:spPr>
          <a:solidFill>
            <a:srgbClr val="D9B38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pivotFmt>
      <c:pivotFmt>
        <c:idx val="2"/>
        <c:spPr>
          <a:solidFill>
            <a:srgbClr val="D9B38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C00000"/>
          </a:solidFill>
          <a:ln>
            <a:noFill/>
          </a:ln>
          <a:effectLst/>
        </c:spPr>
      </c:pivotFmt>
      <c:pivotFmt>
        <c:idx val="4"/>
        <c:spPr>
          <a:solidFill>
            <a:srgbClr val="D9B38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C00000"/>
          </a:solidFill>
          <a:ln>
            <a:noFill/>
          </a:ln>
          <a:effectLst/>
        </c:spPr>
      </c:pivotFmt>
      <c:pivotFmt>
        <c:idx val="6"/>
        <c:spPr>
          <a:solidFill>
            <a:srgbClr val="D9B38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C00000"/>
          </a:solidFill>
          <a:ln>
            <a:noFill/>
          </a:ln>
          <a:effectLst/>
        </c:spPr>
      </c:pivotFmt>
      <c:pivotFmt>
        <c:idx val="8"/>
        <c:spPr>
          <a:solidFill>
            <a:srgbClr val="D9B38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C00000"/>
          </a:solidFill>
          <a:ln>
            <a:noFill/>
          </a:ln>
          <a:effectLst/>
        </c:spPr>
      </c:pivotFmt>
    </c:pivotFmts>
    <c:plotArea>
      <c:layout>
        <c:manualLayout>
          <c:layoutTarget val="inner"/>
          <c:xMode val="edge"/>
          <c:yMode val="edge"/>
          <c:x val="8.4697373981425777E-3"/>
          <c:y val="8.2951281170526192E-2"/>
          <c:w val="0.93888888888888888"/>
          <c:h val="0.89814814814814814"/>
        </c:manualLayout>
      </c:layout>
      <c:barChart>
        <c:barDir val="col"/>
        <c:grouping val="clustered"/>
        <c:varyColors val="0"/>
        <c:ser>
          <c:idx val="0"/>
          <c:order val="0"/>
          <c:tx>
            <c:strRef>
              <c:f>'Pivot Table'!$B$153</c:f>
              <c:strCache>
                <c:ptCount val="1"/>
                <c:pt idx="0">
                  <c:v>Total</c:v>
                </c:pt>
              </c:strCache>
            </c:strRef>
          </c:tx>
          <c:spPr>
            <a:solidFill>
              <a:srgbClr val="D9B382"/>
            </a:solidFill>
            <a:ln>
              <a:noFill/>
            </a:ln>
            <a:effectLst/>
          </c:spPr>
          <c:invertIfNegative val="0"/>
          <c:dPt>
            <c:idx val="2"/>
            <c:invertIfNegative val="0"/>
            <c:bubble3D val="0"/>
            <c:spPr>
              <a:solidFill>
                <a:srgbClr val="C00000"/>
              </a:solidFill>
              <a:ln>
                <a:noFill/>
              </a:ln>
              <a:effectLst/>
            </c:spPr>
            <c:extLst>
              <c:ext xmlns:c16="http://schemas.microsoft.com/office/drawing/2014/chart" uri="{C3380CC4-5D6E-409C-BE32-E72D297353CC}">
                <c16:uniqueId val="{00000001-950A-4691-A4B4-0509DD506897}"/>
              </c:ext>
            </c:extLst>
          </c:dPt>
          <c:cat>
            <c:strRef>
              <c:f>'Pivot Table'!$A$154:$A$159</c:f>
              <c:strCache>
                <c:ptCount val="5"/>
                <c:pt idx="0">
                  <c:v>2020</c:v>
                </c:pt>
                <c:pt idx="1">
                  <c:v>2021</c:v>
                </c:pt>
                <c:pt idx="2">
                  <c:v>2022</c:v>
                </c:pt>
                <c:pt idx="3">
                  <c:v>2023</c:v>
                </c:pt>
                <c:pt idx="4">
                  <c:v>2024</c:v>
                </c:pt>
              </c:strCache>
            </c:strRef>
          </c:cat>
          <c:val>
            <c:numRef>
              <c:f>'Pivot Table'!$B$154:$B$159</c:f>
              <c:numCache>
                <c:formatCode>[&gt;1000]0,"K";0</c:formatCode>
                <c:ptCount val="5"/>
                <c:pt idx="0">
                  <c:v>206.19819819819818</c:v>
                </c:pt>
                <c:pt idx="1">
                  <c:v>257.25</c:v>
                </c:pt>
                <c:pt idx="2">
                  <c:v>262.17567567567568</c:v>
                </c:pt>
                <c:pt idx="3">
                  <c:v>215.3581081081081</c:v>
                </c:pt>
                <c:pt idx="4">
                  <c:v>201.55855855855856</c:v>
                </c:pt>
              </c:numCache>
            </c:numRef>
          </c:val>
          <c:extLst>
            <c:ext xmlns:c16="http://schemas.microsoft.com/office/drawing/2014/chart" uri="{C3380CC4-5D6E-409C-BE32-E72D297353CC}">
              <c16:uniqueId val="{00000002-950A-4691-A4B4-0509DD506897}"/>
            </c:ext>
          </c:extLst>
        </c:ser>
        <c:dLbls>
          <c:showLegendKey val="0"/>
          <c:showVal val="0"/>
          <c:showCatName val="0"/>
          <c:showSerName val="0"/>
          <c:showPercent val="0"/>
          <c:showBubbleSize val="0"/>
        </c:dLbls>
        <c:gapWidth val="397"/>
        <c:overlap val="-65"/>
        <c:axId val="444695152"/>
        <c:axId val="444693904"/>
      </c:barChart>
      <c:catAx>
        <c:axId val="444695152"/>
        <c:scaling>
          <c:orientation val="minMax"/>
        </c:scaling>
        <c:delete val="1"/>
        <c:axPos val="b"/>
        <c:numFmt formatCode="General" sourceLinked="1"/>
        <c:majorTickMark val="none"/>
        <c:minorTickMark val="none"/>
        <c:tickLblPos val="nextTo"/>
        <c:crossAx val="444693904"/>
        <c:crosses val="autoZero"/>
        <c:auto val="1"/>
        <c:lblAlgn val="ctr"/>
        <c:lblOffset val="100"/>
        <c:noMultiLvlLbl val="0"/>
      </c:catAx>
      <c:valAx>
        <c:axId val="444693904"/>
        <c:scaling>
          <c:orientation val="minMax"/>
        </c:scaling>
        <c:delete val="1"/>
        <c:axPos val="l"/>
        <c:numFmt formatCode="[&gt;1000]0,&quot;K&quot;;0" sourceLinked="1"/>
        <c:majorTickMark val="none"/>
        <c:minorTickMark val="none"/>
        <c:tickLblPos val="nextTo"/>
        <c:crossAx val="4446951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CLEANED FRSC SAFETY.xlsx]Pivot Table!PivotTable15</c:name>
    <c:fmtId val="23"/>
  </c:pivotSource>
  <c:chart>
    <c:autoTitleDeleted val="1"/>
    <c:pivotFmts>
      <c:pivotFmt>
        <c:idx val="0"/>
        <c:spPr>
          <a:solidFill>
            <a:srgbClr val="D9B38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pivotFmt>
      <c:pivotFmt>
        <c:idx val="2"/>
        <c:spPr>
          <a:solidFill>
            <a:srgbClr val="D9B38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C00000"/>
          </a:solidFill>
          <a:ln>
            <a:noFill/>
          </a:ln>
          <a:effectLst/>
        </c:spPr>
      </c:pivotFmt>
      <c:pivotFmt>
        <c:idx val="4"/>
        <c:spPr>
          <a:solidFill>
            <a:srgbClr val="D9B38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C00000"/>
          </a:solidFill>
          <a:ln>
            <a:noFill/>
          </a:ln>
          <a:effectLst/>
        </c:spPr>
      </c:pivotFmt>
      <c:pivotFmt>
        <c:idx val="6"/>
        <c:spPr>
          <a:solidFill>
            <a:srgbClr val="D9B38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C00000"/>
          </a:solidFill>
          <a:ln>
            <a:noFill/>
          </a:ln>
          <a:effectLst/>
        </c:spPr>
      </c:pivotFmt>
      <c:pivotFmt>
        <c:idx val="8"/>
        <c:spPr>
          <a:solidFill>
            <a:srgbClr val="D9B38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C00000"/>
          </a:solidFill>
          <a:ln>
            <a:noFill/>
          </a:ln>
          <a:effectLst/>
        </c:spPr>
      </c:pivotFmt>
    </c:pivotFmts>
    <c:plotArea>
      <c:layout>
        <c:manualLayout>
          <c:layoutTarget val="inner"/>
          <c:xMode val="edge"/>
          <c:yMode val="edge"/>
          <c:x val="9.4386648695335501E-2"/>
          <c:y val="0.1019237097020136"/>
          <c:w val="0.85167812347875849"/>
          <c:h val="0.79615258059597283"/>
        </c:manualLayout>
      </c:layout>
      <c:barChart>
        <c:barDir val="col"/>
        <c:grouping val="clustered"/>
        <c:varyColors val="0"/>
        <c:ser>
          <c:idx val="0"/>
          <c:order val="0"/>
          <c:tx>
            <c:strRef>
              <c:f>'Pivot Table'!$B$163</c:f>
              <c:strCache>
                <c:ptCount val="1"/>
                <c:pt idx="0">
                  <c:v>Total</c:v>
                </c:pt>
              </c:strCache>
            </c:strRef>
          </c:tx>
          <c:spPr>
            <a:solidFill>
              <a:srgbClr val="D9B382"/>
            </a:solidFill>
            <a:ln>
              <a:noFill/>
            </a:ln>
            <a:effectLst/>
          </c:spPr>
          <c:invertIfNegative val="0"/>
          <c:dPt>
            <c:idx val="2"/>
            <c:invertIfNegative val="0"/>
            <c:bubble3D val="0"/>
            <c:spPr>
              <a:solidFill>
                <a:srgbClr val="C00000"/>
              </a:solidFill>
              <a:ln>
                <a:noFill/>
              </a:ln>
              <a:effectLst/>
            </c:spPr>
            <c:extLst>
              <c:ext xmlns:c16="http://schemas.microsoft.com/office/drawing/2014/chart" uri="{C3380CC4-5D6E-409C-BE32-E72D297353CC}">
                <c16:uniqueId val="{00000001-5527-4244-8290-8C477E654515}"/>
              </c:ext>
            </c:extLst>
          </c:dPt>
          <c:cat>
            <c:strRef>
              <c:f>'Pivot Table'!$A$164:$A$169</c:f>
              <c:strCache>
                <c:ptCount val="5"/>
                <c:pt idx="0">
                  <c:v>2020</c:v>
                </c:pt>
                <c:pt idx="1">
                  <c:v>2021</c:v>
                </c:pt>
                <c:pt idx="2">
                  <c:v>2022</c:v>
                </c:pt>
                <c:pt idx="3">
                  <c:v>2023</c:v>
                </c:pt>
                <c:pt idx="4">
                  <c:v>2024</c:v>
                </c:pt>
              </c:strCache>
            </c:strRef>
          </c:cat>
          <c:val>
            <c:numRef>
              <c:f>'Pivot Table'!$B$164:$B$169</c:f>
              <c:numCache>
                <c:formatCode>[&gt;1000]0,"K";0</c:formatCode>
                <c:ptCount val="5"/>
                <c:pt idx="0">
                  <c:v>18.684684684684683</c:v>
                </c:pt>
                <c:pt idx="1">
                  <c:v>21.743243243243242</c:v>
                </c:pt>
                <c:pt idx="2">
                  <c:v>22.047297297297298</c:v>
                </c:pt>
                <c:pt idx="3">
                  <c:v>17.918918918918919</c:v>
                </c:pt>
                <c:pt idx="4">
                  <c:v>16.657657657657658</c:v>
                </c:pt>
              </c:numCache>
            </c:numRef>
          </c:val>
          <c:extLst>
            <c:ext xmlns:c16="http://schemas.microsoft.com/office/drawing/2014/chart" uri="{C3380CC4-5D6E-409C-BE32-E72D297353CC}">
              <c16:uniqueId val="{00000002-5527-4244-8290-8C477E654515}"/>
            </c:ext>
          </c:extLst>
        </c:ser>
        <c:dLbls>
          <c:showLegendKey val="0"/>
          <c:showVal val="0"/>
          <c:showCatName val="0"/>
          <c:showSerName val="0"/>
          <c:showPercent val="0"/>
          <c:showBubbleSize val="0"/>
        </c:dLbls>
        <c:gapWidth val="397"/>
        <c:overlap val="-65"/>
        <c:axId val="446781104"/>
        <c:axId val="446778608"/>
      </c:barChart>
      <c:catAx>
        <c:axId val="446781104"/>
        <c:scaling>
          <c:orientation val="minMax"/>
        </c:scaling>
        <c:delete val="1"/>
        <c:axPos val="b"/>
        <c:numFmt formatCode="General" sourceLinked="1"/>
        <c:majorTickMark val="none"/>
        <c:minorTickMark val="none"/>
        <c:tickLblPos val="nextTo"/>
        <c:crossAx val="446778608"/>
        <c:crosses val="autoZero"/>
        <c:auto val="1"/>
        <c:lblAlgn val="ctr"/>
        <c:lblOffset val="100"/>
        <c:noMultiLvlLbl val="0"/>
      </c:catAx>
      <c:valAx>
        <c:axId val="446778608"/>
        <c:scaling>
          <c:orientation val="minMax"/>
        </c:scaling>
        <c:delete val="1"/>
        <c:axPos val="l"/>
        <c:numFmt formatCode="[&gt;1000]0,&quot;K&quot;;0" sourceLinked="1"/>
        <c:majorTickMark val="none"/>
        <c:minorTickMark val="none"/>
        <c:tickLblPos val="nextTo"/>
        <c:crossAx val="446781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CLEANED FRSC SAFETY.xlsx]Pivot Table!PivotTable9</c:name>
    <c:fmtId val="2"/>
  </c:pivotSource>
  <c:chart>
    <c:autoTitleDeleted val="0"/>
    <c:pivotFmts>
      <c:pivotFmt>
        <c:idx val="0"/>
        <c:spPr>
          <a:solidFill>
            <a:schemeClr val="accent1"/>
          </a:solidFill>
          <a:ln w="9525" cap="rnd">
            <a:solidFill>
              <a:srgbClr val="C00000"/>
            </a:solidFill>
            <a:round/>
          </a:ln>
          <a:effectLst/>
        </c:spPr>
        <c:marker>
          <c:symbol val="circle"/>
          <c:size val="5"/>
          <c:spPr>
            <a:no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9525" cap="rnd">
            <a:solidFill>
              <a:srgbClr val="D9B382"/>
            </a:solidFill>
            <a:round/>
          </a:ln>
          <a:effectLst/>
        </c:spPr>
        <c:marker>
          <c:symbol val="circle"/>
          <c:size val="5"/>
          <c:spPr>
            <a:no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9525" cap="rnd">
            <a:solidFill>
              <a:schemeClr val="bg2">
                <a:lumMod val="50000"/>
              </a:schemeClr>
            </a:solidFill>
            <a:round/>
          </a:ln>
          <a:effectLst/>
        </c:spPr>
        <c:marker>
          <c:symbol val="circle"/>
          <c:size val="5"/>
          <c:spPr>
            <a:no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9525" cap="rnd">
            <a:solidFill>
              <a:schemeClr val="accent2">
                <a:lumMod val="75000"/>
              </a:schemeClr>
            </a:solidFill>
            <a:round/>
          </a:ln>
          <a:effectLst/>
        </c:spPr>
        <c:marker>
          <c:symbol val="circle"/>
          <c:size val="5"/>
          <c:spPr>
            <a:no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9525" cap="rnd">
            <a:solidFill>
              <a:srgbClr val="C00000"/>
            </a:solidFill>
            <a:round/>
          </a:ln>
          <a:effectLst/>
        </c:spPr>
        <c:marker>
          <c:symbol val="circle"/>
          <c:size val="5"/>
          <c:spPr>
            <a:no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9525" cap="rnd">
            <a:solidFill>
              <a:srgbClr val="D9B382"/>
            </a:solidFill>
            <a:round/>
          </a:ln>
          <a:effectLst/>
        </c:spPr>
        <c:marker>
          <c:symbol val="circle"/>
          <c:size val="5"/>
          <c:spPr>
            <a:no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9525" cap="rnd">
            <a:solidFill>
              <a:schemeClr val="bg2">
                <a:lumMod val="50000"/>
              </a:schemeClr>
            </a:solidFill>
            <a:round/>
          </a:ln>
          <a:effectLst/>
        </c:spPr>
        <c:marker>
          <c:symbol val="circle"/>
          <c:size val="5"/>
          <c:spPr>
            <a:no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9525" cap="rnd">
            <a:solidFill>
              <a:schemeClr val="accent2">
                <a:lumMod val="75000"/>
              </a:schemeClr>
            </a:solidFill>
            <a:round/>
          </a:ln>
          <a:effectLst/>
        </c:spPr>
        <c:marker>
          <c:symbol val="circle"/>
          <c:size val="5"/>
          <c:spPr>
            <a:no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9525" cap="rnd">
            <a:solidFill>
              <a:srgbClr val="C00000"/>
            </a:solidFill>
            <a:round/>
          </a:ln>
          <a:effectLst/>
        </c:spPr>
        <c:marker>
          <c:symbol val="circle"/>
          <c:size val="5"/>
          <c:spPr>
            <a:no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9525" cap="rnd">
            <a:solidFill>
              <a:srgbClr val="D9B382"/>
            </a:solidFill>
            <a:round/>
          </a:ln>
          <a:effectLst/>
        </c:spPr>
        <c:marker>
          <c:symbol val="circle"/>
          <c:size val="5"/>
          <c:spPr>
            <a:no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9525" cap="rnd">
            <a:solidFill>
              <a:schemeClr val="bg2">
                <a:lumMod val="50000"/>
              </a:schemeClr>
            </a:solidFill>
            <a:round/>
          </a:ln>
          <a:effectLst/>
        </c:spPr>
        <c:marker>
          <c:symbol val="circle"/>
          <c:size val="5"/>
          <c:spPr>
            <a:no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9525" cap="rnd">
            <a:solidFill>
              <a:schemeClr val="accent2">
                <a:lumMod val="75000"/>
              </a:schemeClr>
            </a:solidFill>
            <a:round/>
          </a:ln>
          <a:effectLst/>
        </c:spPr>
        <c:marker>
          <c:symbol val="circle"/>
          <c:size val="5"/>
          <c:spPr>
            <a:no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Table'!$B$104</c:f>
              <c:strCache>
                <c:ptCount val="1"/>
                <c:pt idx="0">
                  <c:v>Sum of SPV</c:v>
                </c:pt>
              </c:strCache>
            </c:strRef>
          </c:tx>
          <c:spPr>
            <a:ln w="9525" cap="rnd">
              <a:solidFill>
                <a:srgbClr val="C00000"/>
              </a:solidFill>
              <a:round/>
            </a:ln>
            <a:effectLst/>
          </c:spPr>
          <c:marker>
            <c:symbol val="circle"/>
            <c:size val="5"/>
            <c:spPr>
              <a:noFill/>
              <a:ln w="9525">
                <a:noFill/>
              </a:ln>
              <a:effectLst/>
            </c:spPr>
          </c:marker>
          <c:cat>
            <c:strRef>
              <c:f>'Pivot Table'!$A$105:$A$110</c:f>
              <c:strCache>
                <c:ptCount val="5"/>
                <c:pt idx="0">
                  <c:v>2020</c:v>
                </c:pt>
                <c:pt idx="1">
                  <c:v>2021</c:v>
                </c:pt>
                <c:pt idx="2">
                  <c:v>2022</c:v>
                </c:pt>
                <c:pt idx="3">
                  <c:v>2023</c:v>
                </c:pt>
                <c:pt idx="4">
                  <c:v>2024</c:v>
                </c:pt>
              </c:strCache>
            </c:strRef>
          </c:cat>
          <c:val>
            <c:numRef>
              <c:f>'Pivot Table'!$B$105:$B$110</c:f>
              <c:numCache>
                <c:formatCode>[&gt;1000]0,"K";0</c:formatCode>
                <c:ptCount val="5"/>
                <c:pt idx="0">
                  <c:v>7014</c:v>
                </c:pt>
                <c:pt idx="1">
                  <c:v>9009</c:v>
                </c:pt>
                <c:pt idx="2">
                  <c:v>9379</c:v>
                </c:pt>
                <c:pt idx="3">
                  <c:v>8243</c:v>
                </c:pt>
                <c:pt idx="4">
                  <c:v>4813</c:v>
                </c:pt>
              </c:numCache>
            </c:numRef>
          </c:val>
          <c:smooth val="1"/>
          <c:extLst>
            <c:ext xmlns:c16="http://schemas.microsoft.com/office/drawing/2014/chart" uri="{C3380CC4-5D6E-409C-BE32-E72D297353CC}">
              <c16:uniqueId val="{00000000-439D-4E45-B8D1-F8AABD998F66}"/>
            </c:ext>
          </c:extLst>
        </c:ser>
        <c:ser>
          <c:idx val="1"/>
          <c:order val="1"/>
          <c:tx>
            <c:strRef>
              <c:f>'Pivot Table'!$C$104</c:f>
              <c:strCache>
                <c:ptCount val="1"/>
                <c:pt idx="0">
                  <c:v>Sum of SLV</c:v>
                </c:pt>
              </c:strCache>
            </c:strRef>
          </c:tx>
          <c:spPr>
            <a:ln w="9525" cap="rnd">
              <a:solidFill>
                <a:srgbClr val="D9B382"/>
              </a:solidFill>
              <a:round/>
            </a:ln>
            <a:effectLst/>
          </c:spPr>
          <c:marker>
            <c:symbol val="circle"/>
            <c:size val="5"/>
            <c:spPr>
              <a:noFill/>
              <a:ln w="9525">
                <a:noFill/>
              </a:ln>
              <a:effectLst/>
            </c:spPr>
          </c:marker>
          <c:cat>
            <c:strRef>
              <c:f>'Pivot Table'!$A$105:$A$110</c:f>
              <c:strCache>
                <c:ptCount val="5"/>
                <c:pt idx="0">
                  <c:v>2020</c:v>
                </c:pt>
                <c:pt idx="1">
                  <c:v>2021</c:v>
                </c:pt>
                <c:pt idx="2">
                  <c:v>2022</c:v>
                </c:pt>
                <c:pt idx="3">
                  <c:v>2023</c:v>
                </c:pt>
                <c:pt idx="4">
                  <c:v>2024</c:v>
                </c:pt>
              </c:strCache>
            </c:strRef>
          </c:cat>
          <c:val>
            <c:numRef>
              <c:f>'Pivot Table'!$C$105:$C$110</c:f>
              <c:numCache>
                <c:formatCode>[&gt;1000]0,"K";0</c:formatCode>
                <c:ptCount val="5"/>
                <c:pt idx="0">
                  <c:v>948</c:v>
                </c:pt>
                <c:pt idx="1">
                  <c:v>1495</c:v>
                </c:pt>
                <c:pt idx="2">
                  <c:v>1424</c:v>
                </c:pt>
                <c:pt idx="3">
                  <c:v>1146</c:v>
                </c:pt>
                <c:pt idx="4">
                  <c:v>69</c:v>
                </c:pt>
              </c:numCache>
            </c:numRef>
          </c:val>
          <c:smooth val="0"/>
          <c:extLst>
            <c:ext xmlns:c16="http://schemas.microsoft.com/office/drawing/2014/chart" uri="{C3380CC4-5D6E-409C-BE32-E72D297353CC}">
              <c16:uniqueId val="{00000001-439D-4E45-B8D1-F8AABD998F66}"/>
            </c:ext>
          </c:extLst>
        </c:ser>
        <c:ser>
          <c:idx val="2"/>
          <c:order val="2"/>
          <c:tx>
            <c:strRef>
              <c:f>'Pivot Table'!$D$104</c:f>
              <c:strCache>
                <c:ptCount val="1"/>
                <c:pt idx="0">
                  <c:v>Sum of SOS</c:v>
                </c:pt>
              </c:strCache>
            </c:strRef>
          </c:tx>
          <c:spPr>
            <a:ln w="9525" cap="rnd">
              <a:solidFill>
                <a:schemeClr val="bg2">
                  <a:lumMod val="50000"/>
                </a:schemeClr>
              </a:solidFill>
              <a:round/>
            </a:ln>
            <a:effectLst/>
          </c:spPr>
          <c:marker>
            <c:symbol val="circle"/>
            <c:size val="5"/>
            <c:spPr>
              <a:noFill/>
              <a:ln w="9525">
                <a:noFill/>
              </a:ln>
              <a:effectLst/>
            </c:spPr>
          </c:marker>
          <c:cat>
            <c:strRef>
              <c:f>'Pivot Table'!$A$105:$A$110</c:f>
              <c:strCache>
                <c:ptCount val="5"/>
                <c:pt idx="0">
                  <c:v>2020</c:v>
                </c:pt>
                <c:pt idx="1">
                  <c:v>2021</c:v>
                </c:pt>
                <c:pt idx="2">
                  <c:v>2022</c:v>
                </c:pt>
                <c:pt idx="3">
                  <c:v>2023</c:v>
                </c:pt>
                <c:pt idx="4">
                  <c:v>2024</c:v>
                </c:pt>
              </c:strCache>
            </c:strRef>
          </c:cat>
          <c:val>
            <c:numRef>
              <c:f>'Pivot Table'!$D$105:$D$110</c:f>
              <c:numCache>
                <c:formatCode>[&gt;1000]0,"K";0</c:formatCode>
                <c:ptCount val="5"/>
                <c:pt idx="0">
                  <c:v>59</c:v>
                </c:pt>
                <c:pt idx="1">
                  <c:v>66</c:v>
                </c:pt>
                <c:pt idx="2">
                  <c:v>65</c:v>
                </c:pt>
                <c:pt idx="3">
                  <c:v>36</c:v>
                </c:pt>
                <c:pt idx="4">
                  <c:v>284</c:v>
                </c:pt>
              </c:numCache>
            </c:numRef>
          </c:val>
          <c:smooth val="1"/>
          <c:extLst>
            <c:ext xmlns:c16="http://schemas.microsoft.com/office/drawing/2014/chart" uri="{C3380CC4-5D6E-409C-BE32-E72D297353CC}">
              <c16:uniqueId val="{00000002-439D-4E45-B8D1-F8AABD998F66}"/>
            </c:ext>
          </c:extLst>
        </c:ser>
        <c:ser>
          <c:idx val="3"/>
          <c:order val="3"/>
          <c:tx>
            <c:strRef>
              <c:f>'Pivot Table'!$E$104</c:f>
              <c:strCache>
                <c:ptCount val="1"/>
                <c:pt idx="0">
                  <c:v>Sum of DGD</c:v>
                </c:pt>
              </c:strCache>
            </c:strRef>
          </c:tx>
          <c:spPr>
            <a:ln w="9525" cap="rnd">
              <a:solidFill>
                <a:schemeClr val="accent2">
                  <a:lumMod val="75000"/>
                </a:schemeClr>
              </a:solidFill>
              <a:round/>
            </a:ln>
            <a:effectLst/>
          </c:spPr>
          <c:marker>
            <c:symbol val="circle"/>
            <c:size val="5"/>
            <c:spPr>
              <a:noFill/>
              <a:ln w="9525">
                <a:noFill/>
              </a:ln>
              <a:effectLst/>
            </c:spPr>
          </c:marker>
          <c:cat>
            <c:strRef>
              <c:f>'Pivot Table'!$A$105:$A$110</c:f>
              <c:strCache>
                <c:ptCount val="5"/>
                <c:pt idx="0">
                  <c:v>2020</c:v>
                </c:pt>
                <c:pt idx="1">
                  <c:v>2021</c:v>
                </c:pt>
                <c:pt idx="2">
                  <c:v>2022</c:v>
                </c:pt>
                <c:pt idx="3">
                  <c:v>2023</c:v>
                </c:pt>
                <c:pt idx="4">
                  <c:v>2024</c:v>
                </c:pt>
              </c:strCache>
            </c:strRef>
          </c:cat>
          <c:val>
            <c:numRef>
              <c:f>'Pivot Table'!$E$105:$E$110</c:f>
              <c:numCache>
                <c:formatCode>[&gt;1000]0,"K";0</c:formatCode>
                <c:ptCount val="5"/>
                <c:pt idx="0">
                  <c:v>861</c:v>
                </c:pt>
                <c:pt idx="1">
                  <c:v>1008</c:v>
                </c:pt>
                <c:pt idx="2">
                  <c:v>1048</c:v>
                </c:pt>
                <c:pt idx="3">
                  <c:v>695</c:v>
                </c:pt>
                <c:pt idx="4">
                  <c:v>183</c:v>
                </c:pt>
              </c:numCache>
            </c:numRef>
          </c:val>
          <c:smooth val="1"/>
          <c:extLst>
            <c:ext xmlns:c16="http://schemas.microsoft.com/office/drawing/2014/chart" uri="{C3380CC4-5D6E-409C-BE32-E72D297353CC}">
              <c16:uniqueId val="{00000003-439D-4E45-B8D1-F8AABD998F66}"/>
            </c:ext>
          </c:extLst>
        </c:ser>
        <c:dLbls>
          <c:showLegendKey val="0"/>
          <c:showVal val="0"/>
          <c:showCatName val="0"/>
          <c:showSerName val="0"/>
          <c:showPercent val="0"/>
          <c:showBubbleSize val="0"/>
        </c:dLbls>
        <c:marker val="1"/>
        <c:smooth val="0"/>
        <c:axId val="1285406143"/>
        <c:axId val="1285410303"/>
      </c:lineChart>
      <c:catAx>
        <c:axId val="1285406143"/>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1285410303"/>
        <c:crosses val="autoZero"/>
        <c:auto val="1"/>
        <c:lblAlgn val="ctr"/>
        <c:lblOffset val="100"/>
        <c:noMultiLvlLbl val="0"/>
      </c:catAx>
      <c:valAx>
        <c:axId val="1285410303"/>
        <c:scaling>
          <c:orientation val="minMax"/>
        </c:scaling>
        <c:delete val="1"/>
        <c:axPos val="l"/>
        <c:numFmt formatCode="[&gt;1000]0,&quot;K&quot;;0" sourceLinked="1"/>
        <c:majorTickMark val="none"/>
        <c:minorTickMark val="none"/>
        <c:tickLblPos val="nextTo"/>
        <c:crossAx val="12854061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CLEANED FRSC SAFETY.xlsx]Pivot Table!PivotTable7</c:name>
    <c:fmtId val="2"/>
  </c:pivotSource>
  <c:chart>
    <c:autoTitleDeleted val="0"/>
    <c:pivotFmts>
      <c:pivotFmt>
        <c:idx val="0"/>
        <c:spPr>
          <a:solidFill>
            <a:srgbClr val="D9B38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CCCC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8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D9B382"/>
          </a:solidFill>
          <a:ln>
            <a:noFill/>
          </a:ln>
          <a:effectLst/>
        </c:spPr>
      </c:pivotFmt>
      <c:pivotFmt>
        <c:idx val="4"/>
        <c:spPr>
          <a:solidFill>
            <a:srgbClr val="800000"/>
          </a:solidFill>
          <a:ln>
            <a:noFill/>
          </a:ln>
          <a:effectLst/>
        </c:spPr>
      </c:pivotFmt>
      <c:pivotFmt>
        <c:idx val="5"/>
        <c:spPr>
          <a:solidFill>
            <a:srgbClr val="D9B38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800000"/>
          </a:solidFill>
          <a:ln>
            <a:noFill/>
          </a:ln>
          <a:effectLst/>
        </c:spPr>
      </c:pivotFmt>
      <c:pivotFmt>
        <c:idx val="7"/>
        <c:spPr>
          <a:solidFill>
            <a:srgbClr val="CCCCC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8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D9B382"/>
          </a:solidFill>
          <a:ln>
            <a:noFill/>
          </a:ln>
          <a:effectLst/>
        </c:spPr>
      </c:pivotFmt>
      <c:pivotFmt>
        <c:idx val="10"/>
        <c:spPr>
          <a:solidFill>
            <a:srgbClr val="D9B38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C0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lumMod val="95000"/>
                    </a:schemeClr>
                  </a:solidFill>
                  <a:latin typeface="+mn-lt"/>
                  <a:ea typeface="+mn-ea"/>
                  <a:cs typeface="+mn-cs"/>
                </a:defRPr>
              </a:pPr>
              <a:endParaRPr lang="en-US"/>
            </a:p>
          </c:txPr>
        </c:dLbl>
      </c:pivotFmt>
      <c:pivotFmt>
        <c:idx val="12"/>
        <c:spPr>
          <a:solidFill>
            <a:srgbClr val="CCCCC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D9B382"/>
          </a:solidFill>
          <a:ln>
            <a:noFill/>
          </a:ln>
          <a:effectLst/>
        </c:spPr>
      </c:pivotFmt>
      <c:pivotFmt>
        <c:idx val="15"/>
        <c:spPr>
          <a:solidFill>
            <a:srgbClr val="C0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lumMod val="95000"/>
                    </a:schemeClr>
                  </a:solidFill>
                  <a:latin typeface="+mn-lt"/>
                  <a:ea typeface="+mn-ea"/>
                  <a:cs typeface="+mn-cs"/>
                </a:defRPr>
              </a:pPr>
              <a:endParaRPr lang="en-US"/>
            </a:p>
          </c:txPr>
        </c:dLbl>
      </c:pivotFmt>
      <c:pivotFmt>
        <c:idx val="16"/>
        <c:spPr>
          <a:solidFill>
            <a:srgbClr val="C0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lumMod val="95000"/>
                    </a:schemeClr>
                  </a:solidFill>
                  <a:latin typeface="+mn-lt"/>
                  <a:ea typeface="+mn-ea"/>
                  <a:cs typeface="+mn-cs"/>
                </a:defRPr>
              </a:pPr>
              <a:endParaRPr lang="en-US"/>
            </a:p>
          </c:txPr>
        </c:dLbl>
      </c:pivotFmt>
      <c:pivotFmt>
        <c:idx val="17"/>
        <c:spPr>
          <a:solidFill>
            <a:srgbClr val="C0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lumMod val="95000"/>
                    </a:schemeClr>
                  </a:solidFill>
                  <a:latin typeface="+mn-lt"/>
                  <a:ea typeface="+mn-ea"/>
                  <a:cs typeface="+mn-cs"/>
                </a:defRPr>
              </a:pPr>
              <a:endParaRPr lang="en-US"/>
            </a:p>
          </c:txPr>
        </c:dLbl>
      </c:pivotFmt>
      <c:pivotFmt>
        <c:idx val="18"/>
        <c:spPr>
          <a:solidFill>
            <a:srgbClr val="C0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lumMod val="95000"/>
                    </a:schemeClr>
                  </a:solidFill>
                  <a:latin typeface="+mn-lt"/>
                  <a:ea typeface="+mn-ea"/>
                  <a:cs typeface="+mn-cs"/>
                </a:defRPr>
              </a:pPr>
              <a:endParaRPr lang="en-US"/>
            </a:p>
          </c:txPr>
        </c:dLbl>
      </c:pivotFmt>
      <c:pivotFmt>
        <c:idx val="19"/>
        <c:spPr>
          <a:solidFill>
            <a:srgbClr val="CCCCCC"/>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
      </c:pivotFmt>
    </c:pivotFmts>
    <c:plotArea>
      <c:layout/>
      <c:barChart>
        <c:barDir val="col"/>
        <c:grouping val="percentStacked"/>
        <c:varyColors val="0"/>
        <c:ser>
          <c:idx val="0"/>
          <c:order val="0"/>
          <c:tx>
            <c:strRef>
              <c:f>'Pivot Table'!$B$87</c:f>
              <c:strCache>
                <c:ptCount val="1"/>
                <c:pt idx="0">
                  <c:v>Sum of MDV</c:v>
                </c:pt>
              </c:strCache>
            </c:strRef>
          </c:tx>
          <c:spPr>
            <a:solidFill>
              <a:srgbClr val="D9B382"/>
            </a:solidFill>
            <a:ln>
              <a:noFill/>
            </a:ln>
            <a:effectLst/>
          </c:spPr>
          <c:invertIfNegative val="0"/>
          <c:dPt>
            <c:idx val="4"/>
            <c:invertIfNegative val="0"/>
            <c:bubble3D val="0"/>
            <c:spPr>
              <a:solidFill>
                <a:srgbClr val="C00000"/>
              </a:solidFill>
              <a:ln>
                <a:noFill/>
              </a:ln>
              <a:effectLst/>
            </c:spPr>
            <c:extLst>
              <c:ext xmlns:c16="http://schemas.microsoft.com/office/drawing/2014/chart" uri="{C3380CC4-5D6E-409C-BE32-E72D297353CC}">
                <c16:uniqueId val="{00000001-267C-4E52-AA28-505A97F8C362}"/>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Table'!$A$88:$A$93</c:f>
              <c:strCache>
                <c:ptCount val="5"/>
                <c:pt idx="0">
                  <c:v>2020</c:v>
                </c:pt>
                <c:pt idx="1">
                  <c:v>2021</c:v>
                </c:pt>
                <c:pt idx="2">
                  <c:v>2022</c:v>
                </c:pt>
                <c:pt idx="3">
                  <c:v>2023</c:v>
                </c:pt>
                <c:pt idx="4">
                  <c:v>2024</c:v>
                </c:pt>
              </c:strCache>
            </c:strRef>
          </c:cat>
          <c:val>
            <c:numRef>
              <c:f>'Pivot Table'!$B$88:$B$93</c:f>
              <c:numCache>
                <c:formatCode>[&gt;1000]0,"K";0</c:formatCode>
                <c:ptCount val="5"/>
                <c:pt idx="0">
                  <c:v>276</c:v>
                </c:pt>
                <c:pt idx="1">
                  <c:v>392</c:v>
                </c:pt>
                <c:pt idx="2">
                  <c:v>419</c:v>
                </c:pt>
                <c:pt idx="3">
                  <c:v>349</c:v>
                </c:pt>
                <c:pt idx="4">
                  <c:v>1359</c:v>
                </c:pt>
              </c:numCache>
            </c:numRef>
          </c:val>
          <c:extLst>
            <c:ext xmlns:c16="http://schemas.microsoft.com/office/drawing/2014/chart" uri="{C3380CC4-5D6E-409C-BE32-E72D297353CC}">
              <c16:uniqueId val="{00000002-267C-4E52-AA28-505A97F8C362}"/>
            </c:ext>
          </c:extLst>
        </c:ser>
        <c:ser>
          <c:idx val="1"/>
          <c:order val="1"/>
          <c:tx>
            <c:strRef>
              <c:f>'Pivot Table'!$C$87</c:f>
              <c:strCache>
                <c:ptCount val="1"/>
                <c:pt idx="0">
                  <c:v>Sum of FTQ</c:v>
                </c:pt>
              </c:strCache>
            </c:strRef>
          </c:tx>
          <c:spPr>
            <a:solidFill>
              <a:srgbClr val="CCCCC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Table'!$A$88:$A$93</c:f>
              <c:strCache>
                <c:ptCount val="5"/>
                <c:pt idx="0">
                  <c:v>2020</c:v>
                </c:pt>
                <c:pt idx="1">
                  <c:v>2021</c:v>
                </c:pt>
                <c:pt idx="2">
                  <c:v>2022</c:v>
                </c:pt>
                <c:pt idx="3">
                  <c:v>2023</c:v>
                </c:pt>
                <c:pt idx="4">
                  <c:v>2024</c:v>
                </c:pt>
              </c:strCache>
            </c:strRef>
          </c:cat>
          <c:val>
            <c:numRef>
              <c:f>'Pivot Table'!$C$88:$C$93</c:f>
              <c:numCache>
                <c:formatCode>[&gt;1000]0,"K";0</c:formatCode>
                <c:ptCount val="5"/>
                <c:pt idx="0">
                  <c:v>66</c:v>
                </c:pt>
                <c:pt idx="1">
                  <c:v>118</c:v>
                </c:pt>
                <c:pt idx="2">
                  <c:v>275</c:v>
                </c:pt>
                <c:pt idx="3">
                  <c:v>84</c:v>
                </c:pt>
                <c:pt idx="4">
                  <c:v>33</c:v>
                </c:pt>
              </c:numCache>
            </c:numRef>
          </c:val>
          <c:extLst>
            <c:ext xmlns:c16="http://schemas.microsoft.com/office/drawing/2014/chart" uri="{C3380CC4-5D6E-409C-BE32-E72D297353CC}">
              <c16:uniqueId val="{00000003-267C-4E52-AA28-505A97F8C362}"/>
            </c:ext>
          </c:extLst>
        </c:ser>
        <c:ser>
          <c:idx val="2"/>
          <c:order val="2"/>
          <c:tx>
            <c:strRef>
              <c:f>'Pivot Table'!$D$87</c:f>
              <c:strCache>
                <c:ptCount val="1"/>
                <c:pt idx="0">
                  <c:v>Sum of TBT</c:v>
                </c:pt>
              </c:strCache>
            </c:strRef>
          </c:tx>
          <c:spPr>
            <a:solidFill>
              <a:srgbClr val="C00000"/>
            </a:solidFill>
            <a:ln>
              <a:noFill/>
            </a:ln>
            <a:effectLst/>
          </c:spPr>
          <c:invertIfNegative val="0"/>
          <c:dPt>
            <c:idx val="4"/>
            <c:invertIfNegative val="0"/>
            <c:bubble3D val="0"/>
            <c:spPr>
              <a:solidFill>
                <a:srgbClr val="D9B382"/>
              </a:solidFill>
              <a:ln>
                <a:noFill/>
              </a:ln>
              <a:effectLst/>
            </c:spPr>
            <c:extLst>
              <c:ext xmlns:c16="http://schemas.microsoft.com/office/drawing/2014/chart" uri="{C3380CC4-5D6E-409C-BE32-E72D297353CC}">
                <c16:uniqueId val="{00000005-267C-4E52-AA28-505A97F8C362}"/>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Table'!$A$88:$A$93</c:f>
              <c:strCache>
                <c:ptCount val="5"/>
                <c:pt idx="0">
                  <c:v>2020</c:v>
                </c:pt>
                <c:pt idx="1">
                  <c:v>2021</c:v>
                </c:pt>
                <c:pt idx="2">
                  <c:v>2022</c:v>
                </c:pt>
                <c:pt idx="3">
                  <c:v>2023</c:v>
                </c:pt>
                <c:pt idx="4">
                  <c:v>2024</c:v>
                </c:pt>
              </c:strCache>
            </c:strRef>
          </c:cat>
          <c:val>
            <c:numRef>
              <c:f>'Pivot Table'!$D$88:$D$93</c:f>
              <c:numCache>
                <c:formatCode>[&gt;1000]0,"K";0</c:formatCode>
                <c:ptCount val="5"/>
                <c:pt idx="0">
                  <c:v>589</c:v>
                </c:pt>
                <c:pt idx="1">
                  <c:v>737</c:v>
                </c:pt>
                <c:pt idx="2">
                  <c:v>841</c:v>
                </c:pt>
                <c:pt idx="3">
                  <c:v>782</c:v>
                </c:pt>
                <c:pt idx="4">
                  <c:v>559</c:v>
                </c:pt>
              </c:numCache>
            </c:numRef>
          </c:val>
          <c:extLst>
            <c:ext xmlns:c16="http://schemas.microsoft.com/office/drawing/2014/chart" uri="{C3380CC4-5D6E-409C-BE32-E72D297353CC}">
              <c16:uniqueId val="{00000006-267C-4E52-AA28-505A97F8C362}"/>
            </c:ext>
          </c:extLst>
        </c:ser>
        <c:dLbls>
          <c:dLblPos val="ctr"/>
          <c:showLegendKey val="0"/>
          <c:showVal val="1"/>
          <c:showCatName val="0"/>
          <c:showSerName val="0"/>
          <c:showPercent val="0"/>
          <c:showBubbleSize val="0"/>
        </c:dLbls>
        <c:gapWidth val="150"/>
        <c:overlap val="100"/>
        <c:axId val="1248979599"/>
        <c:axId val="1248978351"/>
      </c:barChart>
      <c:catAx>
        <c:axId val="1248979599"/>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en-US"/>
          </a:p>
        </c:txPr>
        <c:crossAx val="1248978351"/>
        <c:crosses val="autoZero"/>
        <c:auto val="1"/>
        <c:lblAlgn val="ctr"/>
        <c:lblOffset val="100"/>
        <c:noMultiLvlLbl val="0"/>
      </c:catAx>
      <c:valAx>
        <c:axId val="1248978351"/>
        <c:scaling>
          <c:orientation val="minMax"/>
        </c:scaling>
        <c:delete val="1"/>
        <c:axPos val="l"/>
        <c:numFmt formatCode="0%" sourceLinked="1"/>
        <c:majorTickMark val="none"/>
        <c:minorTickMark val="none"/>
        <c:tickLblPos val="nextTo"/>
        <c:crossAx val="1248979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CLEANED FRSC SAFETY.xlsx]Pivot Table!PivotTable8</c:name>
    <c:fmtId val="2"/>
  </c:pivotSource>
  <c:chart>
    <c:autoTitleDeleted val="0"/>
    <c:pivotFmts>
      <c:pivotFmt>
        <c:idx val="0"/>
        <c:spPr>
          <a:solidFill>
            <a:srgbClr val="D9B38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D9B38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D9B38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 Table'!$B$96</c:f>
              <c:strCache>
                <c:ptCount val="1"/>
                <c:pt idx="0">
                  <c:v>Sum of PWR</c:v>
                </c:pt>
              </c:strCache>
            </c:strRef>
          </c:tx>
          <c:spPr>
            <a:solidFill>
              <a:srgbClr val="D9B38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Table'!$A$97:$A$101</c:f>
              <c:strCache>
                <c:ptCount val="4"/>
                <c:pt idx="0">
                  <c:v>QUARTER 1</c:v>
                </c:pt>
                <c:pt idx="1">
                  <c:v>QUARTER 2</c:v>
                </c:pt>
                <c:pt idx="2">
                  <c:v>QUARTER 3</c:v>
                </c:pt>
                <c:pt idx="3">
                  <c:v>QUARTER 4</c:v>
                </c:pt>
              </c:strCache>
            </c:strRef>
          </c:cat>
          <c:val>
            <c:numRef>
              <c:f>'Pivot Table'!$B$97:$B$101</c:f>
              <c:numCache>
                <c:formatCode>[&gt;1000]0,"K";0</c:formatCode>
                <c:ptCount val="4"/>
                <c:pt idx="0">
                  <c:v>12</c:v>
                </c:pt>
                <c:pt idx="1">
                  <c:v>25</c:v>
                </c:pt>
                <c:pt idx="2">
                  <c:v>18</c:v>
                </c:pt>
                <c:pt idx="3">
                  <c:v>11</c:v>
                </c:pt>
              </c:numCache>
            </c:numRef>
          </c:val>
          <c:extLst>
            <c:ext xmlns:c16="http://schemas.microsoft.com/office/drawing/2014/chart" uri="{C3380CC4-5D6E-409C-BE32-E72D297353CC}">
              <c16:uniqueId val="{00000000-8FFB-469A-B1C9-17E38D1EF580}"/>
            </c:ext>
          </c:extLst>
        </c:ser>
        <c:ser>
          <c:idx val="1"/>
          <c:order val="1"/>
          <c:tx>
            <c:strRef>
              <c:f>'Pivot Table'!$C$96</c:f>
              <c:strCache>
                <c:ptCount val="1"/>
                <c:pt idx="0">
                  <c:v>Sum of BRD</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Table'!$A$97:$A$101</c:f>
              <c:strCache>
                <c:ptCount val="4"/>
                <c:pt idx="0">
                  <c:v>QUARTER 1</c:v>
                </c:pt>
                <c:pt idx="1">
                  <c:v>QUARTER 2</c:v>
                </c:pt>
                <c:pt idx="2">
                  <c:v>QUARTER 3</c:v>
                </c:pt>
                <c:pt idx="3">
                  <c:v>QUARTER 4</c:v>
                </c:pt>
              </c:strCache>
            </c:strRef>
          </c:cat>
          <c:val>
            <c:numRef>
              <c:f>'Pivot Table'!$C$97:$C$101</c:f>
              <c:numCache>
                <c:formatCode>[&gt;1000]0,"K";0</c:formatCode>
                <c:ptCount val="4"/>
                <c:pt idx="0">
                  <c:v>88</c:v>
                </c:pt>
                <c:pt idx="1">
                  <c:v>127</c:v>
                </c:pt>
                <c:pt idx="2">
                  <c:v>182</c:v>
                </c:pt>
                <c:pt idx="3">
                  <c:v>132</c:v>
                </c:pt>
              </c:numCache>
            </c:numRef>
          </c:val>
          <c:extLst>
            <c:ext xmlns:c16="http://schemas.microsoft.com/office/drawing/2014/chart" uri="{C3380CC4-5D6E-409C-BE32-E72D297353CC}">
              <c16:uniqueId val="{00000001-8FFB-469A-B1C9-17E38D1EF580}"/>
            </c:ext>
          </c:extLst>
        </c:ser>
        <c:dLbls>
          <c:dLblPos val="ctr"/>
          <c:showLegendKey val="0"/>
          <c:showVal val="1"/>
          <c:showCatName val="0"/>
          <c:showSerName val="0"/>
          <c:showPercent val="0"/>
          <c:showBubbleSize val="0"/>
        </c:dLbls>
        <c:gapWidth val="150"/>
        <c:overlap val="100"/>
        <c:axId val="1246490047"/>
        <c:axId val="1246490463"/>
      </c:barChart>
      <c:catAx>
        <c:axId val="1246490047"/>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1246490463"/>
        <c:crosses val="autoZero"/>
        <c:auto val="1"/>
        <c:lblAlgn val="ctr"/>
        <c:lblOffset val="100"/>
        <c:noMultiLvlLbl val="0"/>
      </c:catAx>
      <c:valAx>
        <c:axId val="1246490463"/>
        <c:scaling>
          <c:orientation val="minMax"/>
        </c:scaling>
        <c:delete val="1"/>
        <c:axPos val="b"/>
        <c:numFmt formatCode="[&gt;1000]0,&quot;K&quot;;0" sourceLinked="1"/>
        <c:majorTickMark val="none"/>
        <c:minorTickMark val="none"/>
        <c:tickLblPos val="nextTo"/>
        <c:crossAx val="12464900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CLEANED FRSC SAFETY.xlsx]Pivot Table!PivotTable10</c:name>
    <c:fmtId val="5"/>
  </c:pivotSource>
  <c:chart>
    <c:autoTitleDeleted val="1"/>
    <c:pivotFmts>
      <c:pivotFmt>
        <c:idx val="0"/>
        <c:spPr>
          <a:solidFill>
            <a:schemeClr val="accent1"/>
          </a:solidFill>
          <a:ln w="19050" cap="rnd">
            <a:solidFill>
              <a:srgbClr val="D9B382"/>
            </a:solidFill>
            <a:round/>
          </a:ln>
          <a:effectLst/>
        </c:spPr>
        <c:marker>
          <c:symbol val="circle"/>
          <c:size val="5"/>
          <c:spPr>
            <a:solidFill>
              <a:srgbClr val="C00000"/>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cap="rnd">
            <a:solidFill>
              <a:srgbClr val="D9B382"/>
            </a:solidFill>
            <a:round/>
          </a:ln>
          <a:effectLst/>
        </c:spPr>
        <c:marker>
          <c:symbol val="circle"/>
          <c:size val="5"/>
          <c:spPr>
            <a:solidFill>
              <a:srgbClr val="C00000"/>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19050" cap="rnd">
            <a:solidFill>
              <a:srgbClr val="D9B382"/>
            </a:solidFill>
            <a:round/>
          </a:ln>
          <a:effectLst/>
        </c:spPr>
        <c:marker>
          <c:symbol val="circle"/>
          <c:size val="5"/>
          <c:spPr>
            <a:solidFill>
              <a:srgbClr val="C00000"/>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555714626580768E-3"/>
          <c:y val="0.10192264021139778"/>
          <c:w val="0.93888888888888888"/>
          <c:h val="0.8980773685429696"/>
        </c:manualLayout>
      </c:layout>
      <c:lineChart>
        <c:grouping val="standard"/>
        <c:varyColors val="0"/>
        <c:ser>
          <c:idx val="0"/>
          <c:order val="0"/>
          <c:tx>
            <c:strRef>
              <c:f>'Pivot Table'!$B$114</c:f>
              <c:strCache>
                <c:ptCount val="1"/>
                <c:pt idx="0">
                  <c:v>Total</c:v>
                </c:pt>
              </c:strCache>
            </c:strRef>
          </c:tx>
          <c:spPr>
            <a:ln w="19050" cap="rnd">
              <a:solidFill>
                <a:srgbClr val="D9B382"/>
              </a:solidFill>
              <a:round/>
            </a:ln>
            <a:effectLst/>
          </c:spPr>
          <c:marker>
            <c:symbol val="circle"/>
            <c:size val="5"/>
            <c:spPr>
              <a:solidFill>
                <a:srgbClr val="C00000"/>
              </a:solidFill>
              <a:ln w="9525">
                <a:noFill/>
              </a:ln>
              <a:effectLst/>
            </c:spPr>
          </c:marker>
          <c:cat>
            <c:strRef>
              <c:f>'Pivot Table'!$A$115:$A$120</c:f>
              <c:strCache>
                <c:ptCount val="5"/>
                <c:pt idx="0">
                  <c:v>2020</c:v>
                </c:pt>
                <c:pt idx="1">
                  <c:v>2021</c:v>
                </c:pt>
                <c:pt idx="2">
                  <c:v>2022</c:v>
                </c:pt>
                <c:pt idx="3">
                  <c:v>2023</c:v>
                </c:pt>
                <c:pt idx="4">
                  <c:v>2024</c:v>
                </c:pt>
              </c:strCache>
            </c:strRef>
          </c:cat>
          <c:val>
            <c:numRef>
              <c:f>'Pivot Table'!$B$115:$B$120</c:f>
              <c:numCache>
                <c:formatCode>[&gt;1000]0,"K";0</c:formatCode>
                <c:ptCount val="5"/>
                <c:pt idx="0">
                  <c:v>76.207207207207205</c:v>
                </c:pt>
                <c:pt idx="1">
                  <c:v>88.020270270270274</c:v>
                </c:pt>
                <c:pt idx="2">
                  <c:v>91.61486486486487</c:v>
                </c:pt>
                <c:pt idx="3">
                  <c:v>71.648648648648646</c:v>
                </c:pt>
                <c:pt idx="4">
                  <c:v>63.054054054054056</c:v>
                </c:pt>
              </c:numCache>
            </c:numRef>
          </c:val>
          <c:smooth val="1"/>
          <c:extLst>
            <c:ext xmlns:c16="http://schemas.microsoft.com/office/drawing/2014/chart" uri="{C3380CC4-5D6E-409C-BE32-E72D297353CC}">
              <c16:uniqueId val="{00000000-B769-4476-A837-1DDDEB10C176}"/>
            </c:ext>
          </c:extLst>
        </c:ser>
        <c:dLbls>
          <c:showLegendKey val="0"/>
          <c:showVal val="0"/>
          <c:showCatName val="0"/>
          <c:showSerName val="0"/>
          <c:showPercent val="0"/>
          <c:showBubbleSize val="0"/>
        </c:dLbls>
        <c:marker val="1"/>
        <c:smooth val="0"/>
        <c:axId val="1108136735"/>
        <c:axId val="1108134239"/>
      </c:lineChart>
      <c:catAx>
        <c:axId val="1108136735"/>
        <c:scaling>
          <c:orientation val="minMax"/>
        </c:scaling>
        <c:delete val="1"/>
        <c:axPos val="b"/>
        <c:numFmt formatCode="General" sourceLinked="1"/>
        <c:majorTickMark val="none"/>
        <c:minorTickMark val="none"/>
        <c:tickLblPos val="nextTo"/>
        <c:crossAx val="1108134239"/>
        <c:crosses val="autoZero"/>
        <c:auto val="1"/>
        <c:lblAlgn val="ctr"/>
        <c:lblOffset val="100"/>
        <c:noMultiLvlLbl val="0"/>
      </c:catAx>
      <c:valAx>
        <c:axId val="1108134239"/>
        <c:scaling>
          <c:orientation val="minMax"/>
        </c:scaling>
        <c:delete val="1"/>
        <c:axPos val="l"/>
        <c:numFmt formatCode="[&gt;1000]0,&quot;K&quot;;0" sourceLinked="1"/>
        <c:majorTickMark val="none"/>
        <c:minorTickMark val="none"/>
        <c:tickLblPos val="nextTo"/>
        <c:crossAx val="11081367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CLEANED FRSC SAFETY.xlsx]Pivot Table!PivotTable11</c:name>
    <c:fmtId val="8"/>
  </c:pivotSource>
  <c:chart>
    <c:autoTitleDeleted val="1"/>
    <c:pivotFmts>
      <c:pivotFmt>
        <c:idx val="0"/>
        <c:spPr>
          <a:solidFill>
            <a:schemeClr val="accent1"/>
          </a:solidFill>
          <a:ln w="28575" cap="rnd">
            <a:solidFill>
              <a:srgbClr val="D9B382"/>
            </a:solidFill>
            <a:round/>
          </a:ln>
          <a:effectLst/>
        </c:spPr>
        <c:marker>
          <c:symbol val="circle"/>
          <c:size val="5"/>
          <c:spPr>
            <a:solidFill>
              <a:srgbClr val="C00000"/>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D9B382"/>
            </a:solidFill>
            <a:round/>
          </a:ln>
          <a:effectLst/>
        </c:spPr>
        <c:marker>
          <c:symbol val="circle"/>
          <c:size val="5"/>
          <c:spPr>
            <a:solidFill>
              <a:srgbClr val="C00000"/>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D9B382"/>
            </a:solidFill>
            <a:round/>
          </a:ln>
          <a:effectLst/>
        </c:spPr>
        <c:marker>
          <c:symbol val="circle"/>
          <c:size val="5"/>
          <c:spPr>
            <a:solidFill>
              <a:srgbClr val="C00000"/>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2222222222222223E-2"/>
          <c:y val="0.10185185185185185"/>
          <c:w val="0.93888888888888888"/>
          <c:h val="0.89814814814814814"/>
        </c:manualLayout>
      </c:layout>
      <c:lineChart>
        <c:grouping val="standard"/>
        <c:varyColors val="0"/>
        <c:ser>
          <c:idx val="0"/>
          <c:order val="0"/>
          <c:tx>
            <c:strRef>
              <c:f>'Pivot Table'!$B$123</c:f>
              <c:strCache>
                <c:ptCount val="1"/>
                <c:pt idx="0">
                  <c:v>Total</c:v>
                </c:pt>
              </c:strCache>
            </c:strRef>
          </c:tx>
          <c:spPr>
            <a:ln w="28575" cap="rnd">
              <a:solidFill>
                <a:srgbClr val="D9B382"/>
              </a:solidFill>
              <a:round/>
            </a:ln>
            <a:effectLst/>
          </c:spPr>
          <c:marker>
            <c:symbol val="circle"/>
            <c:size val="5"/>
            <c:spPr>
              <a:solidFill>
                <a:srgbClr val="C00000"/>
              </a:solidFill>
              <a:ln w="9525">
                <a:noFill/>
              </a:ln>
              <a:effectLst/>
            </c:spPr>
          </c:marker>
          <c:cat>
            <c:strRef>
              <c:f>'Pivot Table'!$A$124:$A$129</c:f>
              <c:strCache>
                <c:ptCount val="5"/>
                <c:pt idx="0">
                  <c:v>2020</c:v>
                </c:pt>
                <c:pt idx="1">
                  <c:v>2021</c:v>
                </c:pt>
                <c:pt idx="2">
                  <c:v>2022</c:v>
                </c:pt>
                <c:pt idx="3">
                  <c:v>2023</c:v>
                </c:pt>
                <c:pt idx="4">
                  <c:v>2024</c:v>
                </c:pt>
              </c:strCache>
            </c:strRef>
          </c:cat>
          <c:val>
            <c:numRef>
              <c:f>'Pivot Table'!$B$124:$B$129</c:f>
              <c:numCache>
                <c:formatCode>[&gt;1000]0,"K";0</c:formatCode>
                <c:ptCount val="5"/>
                <c:pt idx="0">
                  <c:v>241.41441441441441</c:v>
                </c:pt>
                <c:pt idx="1">
                  <c:v>299.17567567567568</c:v>
                </c:pt>
                <c:pt idx="2">
                  <c:v>305.22297297297297</c:v>
                </c:pt>
                <c:pt idx="3">
                  <c:v>249.68918918918919</c:v>
                </c:pt>
                <c:pt idx="4">
                  <c:v>235.8918918918919</c:v>
                </c:pt>
              </c:numCache>
            </c:numRef>
          </c:val>
          <c:smooth val="1"/>
          <c:extLst>
            <c:ext xmlns:c16="http://schemas.microsoft.com/office/drawing/2014/chart" uri="{C3380CC4-5D6E-409C-BE32-E72D297353CC}">
              <c16:uniqueId val="{00000000-7659-4B0C-A0B3-AEC9D189CA32}"/>
            </c:ext>
          </c:extLst>
        </c:ser>
        <c:dLbls>
          <c:showLegendKey val="0"/>
          <c:showVal val="0"/>
          <c:showCatName val="0"/>
          <c:showSerName val="0"/>
          <c:showPercent val="0"/>
          <c:showBubbleSize val="0"/>
        </c:dLbls>
        <c:marker val="1"/>
        <c:smooth val="0"/>
        <c:axId val="1387639232"/>
        <c:axId val="1387640064"/>
      </c:lineChart>
      <c:catAx>
        <c:axId val="1387639232"/>
        <c:scaling>
          <c:orientation val="minMax"/>
        </c:scaling>
        <c:delete val="1"/>
        <c:axPos val="b"/>
        <c:numFmt formatCode="General" sourceLinked="1"/>
        <c:majorTickMark val="none"/>
        <c:minorTickMark val="none"/>
        <c:tickLblPos val="nextTo"/>
        <c:crossAx val="1387640064"/>
        <c:crosses val="autoZero"/>
        <c:auto val="1"/>
        <c:lblAlgn val="ctr"/>
        <c:lblOffset val="100"/>
        <c:noMultiLvlLbl val="0"/>
      </c:catAx>
      <c:valAx>
        <c:axId val="1387640064"/>
        <c:scaling>
          <c:orientation val="minMax"/>
        </c:scaling>
        <c:delete val="1"/>
        <c:axPos val="l"/>
        <c:numFmt formatCode="[&gt;1000]0,&quot;K&quot;;0" sourceLinked="1"/>
        <c:majorTickMark val="none"/>
        <c:minorTickMark val="none"/>
        <c:tickLblPos val="nextTo"/>
        <c:crossAx val="1387639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CLEANED FRSC SAFETY.xlsx]Pivot Table!PivotTable12</c:name>
    <c:fmtId val="1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9B38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C00000"/>
          </a:solidFill>
          <a:ln>
            <a:noFill/>
          </a:ln>
          <a:effectLst/>
        </c:spPr>
      </c:pivotFmt>
    </c:pivotFmts>
    <c:plotArea>
      <c:layout>
        <c:manualLayout>
          <c:layoutTarget val="inner"/>
          <c:xMode val="edge"/>
          <c:yMode val="edge"/>
          <c:x val="5.682795781375144E-2"/>
          <c:y val="4.9470125057897177E-2"/>
          <c:w val="0.93888888888888888"/>
          <c:h val="0.89814814814814814"/>
        </c:manualLayout>
      </c:layout>
      <c:barChart>
        <c:barDir val="col"/>
        <c:grouping val="clustered"/>
        <c:varyColors val="0"/>
        <c:ser>
          <c:idx val="0"/>
          <c:order val="0"/>
          <c:tx>
            <c:strRef>
              <c:f>'Pivot Table'!$B$132</c:f>
              <c:strCache>
                <c:ptCount val="1"/>
                <c:pt idx="0">
                  <c:v>Total</c:v>
                </c:pt>
              </c:strCache>
            </c:strRef>
          </c:tx>
          <c:spPr>
            <a:solidFill>
              <a:srgbClr val="D9B382"/>
            </a:solidFill>
            <a:ln>
              <a:noFill/>
            </a:ln>
            <a:effectLst/>
          </c:spPr>
          <c:invertIfNegative val="0"/>
          <c:dPt>
            <c:idx val="2"/>
            <c:invertIfNegative val="0"/>
            <c:bubble3D val="0"/>
            <c:spPr>
              <a:solidFill>
                <a:srgbClr val="C00000"/>
              </a:solidFill>
              <a:ln>
                <a:noFill/>
              </a:ln>
              <a:effectLst/>
            </c:spPr>
            <c:extLst>
              <c:ext xmlns:c16="http://schemas.microsoft.com/office/drawing/2014/chart" uri="{C3380CC4-5D6E-409C-BE32-E72D297353CC}">
                <c16:uniqueId val="{00000002-58AE-4347-A169-023EF51C5DB3}"/>
              </c:ext>
            </c:extLst>
          </c:dPt>
          <c:cat>
            <c:strRef>
              <c:f>'Pivot Table'!$A$133:$A$138</c:f>
              <c:strCache>
                <c:ptCount val="5"/>
                <c:pt idx="0">
                  <c:v>2020</c:v>
                </c:pt>
                <c:pt idx="1">
                  <c:v>2021</c:v>
                </c:pt>
                <c:pt idx="2">
                  <c:v>2022</c:v>
                </c:pt>
                <c:pt idx="3">
                  <c:v>2023</c:v>
                </c:pt>
                <c:pt idx="4">
                  <c:v>2024</c:v>
                </c:pt>
              </c:strCache>
            </c:strRef>
          </c:cat>
          <c:val>
            <c:numRef>
              <c:f>'Pivot Table'!$B$133:$B$138</c:f>
              <c:numCache>
                <c:formatCode>[&gt;1000]0,"K";0</c:formatCode>
                <c:ptCount val="5"/>
                <c:pt idx="0">
                  <c:v>447.97297297297297</c:v>
                </c:pt>
                <c:pt idx="1">
                  <c:v>563.44594594594594</c:v>
                </c:pt>
                <c:pt idx="2">
                  <c:v>593.35810810810813</c:v>
                </c:pt>
                <c:pt idx="3">
                  <c:v>473.58783783783781</c:v>
                </c:pt>
                <c:pt idx="4">
                  <c:v>452.77477477477476</c:v>
                </c:pt>
              </c:numCache>
            </c:numRef>
          </c:val>
          <c:extLst>
            <c:ext xmlns:c16="http://schemas.microsoft.com/office/drawing/2014/chart" uri="{C3380CC4-5D6E-409C-BE32-E72D297353CC}">
              <c16:uniqueId val="{00000000-58AE-4347-A169-023EF51C5DB3}"/>
            </c:ext>
          </c:extLst>
        </c:ser>
        <c:dLbls>
          <c:showLegendKey val="0"/>
          <c:showVal val="0"/>
          <c:showCatName val="0"/>
          <c:showSerName val="0"/>
          <c:showPercent val="0"/>
          <c:showBubbleSize val="0"/>
        </c:dLbls>
        <c:gapWidth val="397"/>
        <c:overlap val="-65"/>
        <c:axId val="1389885072"/>
        <c:axId val="1389882160"/>
      </c:barChart>
      <c:catAx>
        <c:axId val="1389885072"/>
        <c:scaling>
          <c:orientation val="minMax"/>
        </c:scaling>
        <c:delete val="1"/>
        <c:axPos val="b"/>
        <c:numFmt formatCode="General" sourceLinked="1"/>
        <c:majorTickMark val="none"/>
        <c:minorTickMark val="none"/>
        <c:tickLblPos val="nextTo"/>
        <c:crossAx val="1389882160"/>
        <c:crosses val="autoZero"/>
        <c:auto val="1"/>
        <c:lblAlgn val="ctr"/>
        <c:lblOffset val="100"/>
        <c:noMultiLvlLbl val="0"/>
      </c:catAx>
      <c:valAx>
        <c:axId val="1389882160"/>
        <c:scaling>
          <c:orientation val="minMax"/>
        </c:scaling>
        <c:delete val="1"/>
        <c:axPos val="l"/>
        <c:numFmt formatCode="[&gt;1000]0,&quot;K&quot;;0" sourceLinked="1"/>
        <c:majorTickMark val="none"/>
        <c:minorTickMark val="none"/>
        <c:tickLblPos val="nextTo"/>
        <c:crossAx val="13898850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CLEANED FRSC SAFETY.xlsx]Pivot Table!PivotTable13</c:name>
    <c:fmtId val="15"/>
  </c:pivotSource>
  <c:chart>
    <c:autoTitleDeleted val="1"/>
    <c:pivotFmts>
      <c:pivotFmt>
        <c:idx val="0"/>
        <c:spPr>
          <a:solidFill>
            <a:srgbClr val="D9B38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800000"/>
          </a:solidFill>
          <a:ln>
            <a:noFill/>
          </a:ln>
          <a:effectLst/>
        </c:spPr>
      </c:pivotFmt>
      <c:pivotFmt>
        <c:idx val="2"/>
        <c:spPr>
          <a:solidFill>
            <a:srgbClr val="D9B38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800000"/>
          </a:solidFill>
          <a:ln>
            <a:noFill/>
          </a:ln>
          <a:effectLst/>
        </c:spPr>
      </c:pivotFmt>
      <c:pivotFmt>
        <c:idx val="4"/>
        <c:spPr>
          <a:ln w="28575" cap="rnd">
            <a:solidFill>
              <a:srgbClr val="D9B382"/>
            </a:solidFill>
            <a:round/>
          </a:ln>
          <a:effectLst/>
        </c:spPr>
        <c:marker>
          <c:symbol val="circle"/>
          <c:size val="5"/>
          <c:spPr>
            <a:solidFill>
              <a:srgbClr val="C00000"/>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D9B382"/>
            </a:solidFill>
            <a:round/>
          </a:ln>
          <a:effectLst/>
        </c:spPr>
        <c:marker>
          <c:symbol val="circle"/>
          <c:size val="5"/>
          <c:spPr>
            <a:solidFill>
              <a:srgbClr val="C00000"/>
            </a:solidFill>
            <a:ln w="9525">
              <a:noFill/>
            </a:ln>
            <a:effectLst/>
          </c:spPr>
        </c:marker>
      </c:pivotFmt>
    </c:pivotFmts>
    <c:plotArea>
      <c:layout/>
      <c:lineChart>
        <c:grouping val="standard"/>
        <c:varyColors val="0"/>
        <c:ser>
          <c:idx val="0"/>
          <c:order val="0"/>
          <c:tx>
            <c:strRef>
              <c:f>'Pivot Table'!$B$142</c:f>
              <c:strCache>
                <c:ptCount val="1"/>
                <c:pt idx="0">
                  <c:v>Total</c:v>
                </c:pt>
              </c:strCache>
            </c:strRef>
          </c:tx>
          <c:spPr>
            <a:ln w="28575" cap="rnd">
              <a:solidFill>
                <a:srgbClr val="D9B382"/>
              </a:solidFill>
              <a:round/>
            </a:ln>
            <a:effectLst/>
          </c:spPr>
          <c:marker>
            <c:symbol val="circle"/>
            <c:size val="5"/>
            <c:spPr>
              <a:solidFill>
                <a:srgbClr val="C00000"/>
              </a:solidFill>
              <a:ln w="9525">
                <a:noFill/>
              </a:ln>
              <a:effectLst/>
            </c:spPr>
          </c:marker>
          <c:dPt>
            <c:idx val="2"/>
            <c:marker>
              <c:symbol val="circle"/>
              <c:size val="5"/>
              <c:spPr>
                <a:solidFill>
                  <a:srgbClr val="C00000"/>
                </a:solidFill>
                <a:ln w="9525">
                  <a:noFill/>
                </a:ln>
                <a:effectLst/>
              </c:spPr>
            </c:marker>
            <c:bubble3D val="0"/>
            <c:spPr>
              <a:ln w="28575" cap="rnd">
                <a:solidFill>
                  <a:srgbClr val="D9B382"/>
                </a:solidFill>
                <a:round/>
              </a:ln>
              <a:effectLst/>
            </c:spPr>
            <c:extLst>
              <c:ext xmlns:c16="http://schemas.microsoft.com/office/drawing/2014/chart" uri="{C3380CC4-5D6E-409C-BE32-E72D297353CC}">
                <c16:uniqueId val="{00000001-D764-4236-BA02-BD122A6A834D}"/>
              </c:ext>
            </c:extLst>
          </c:dPt>
          <c:cat>
            <c:strRef>
              <c:f>'Pivot Table'!$A$143:$A$148</c:f>
              <c:strCache>
                <c:ptCount val="5"/>
                <c:pt idx="0">
                  <c:v>2020</c:v>
                </c:pt>
                <c:pt idx="1">
                  <c:v>2021</c:v>
                </c:pt>
                <c:pt idx="2">
                  <c:v>2022</c:v>
                </c:pt>
                <c:pt idx="3">
                  <c:v>2023</c:v>
                </c:pt>
                <c:pt idx="4">
                  <c:v>2024</c:v>
                </c:pt>
              </c:strCache>
            </c:strRef>
          </c:cat>
          <c:val>
            <c:numRef>
              <c:f>'Pivot Table'!$B$143:$B$148</c:f>
              <c:numCache>
                <c:formatCode>[&gt;1000]0,"K";0</c:formatCode>
                <c:ptCount val="5"/>
                <c:pt idx="0">
                  <c:v>3909</c:v>
                </c:pt>
                <c:pt idx="1">
                  <c:v>6205</c:v>
                </c:pt>
                <c:pt idx="2">
                  <c:v>6371</c:v>
                </c:pt>
                <c:pt idx="3">
                  <c:v>5081</c:v>
                </c:pt>
                <c:pt idx="4">
                  <c:v>3811</c:v>
                </c:pt>
              </c:numCache>
            </c:numRef>
          </c:val>
          <c:smooth val="1"/>
          <c:extLst>
            <c:ext xmlns:c16="http://schemas.microsoft.com/office/drawing/2014/chart" uri="{C3380CC4-5D6E-409C-BE32-E72D297353CC}">
              <c16:uniqueId val="{00000002-D764-4236-BA02-BD122A6A834D}"/>
            </c:ext>
          </c:extLst>
        </c:ser>
        <c:dLbls>
          <c:showLegendKey val="0"/>
          <c:showVal val="0"/>
          <c:showCatName val="0"/>
          <c:showSerName val="0"/>
          <c:showPercent val="0"/>
          <c:showBubbleSize val="0"/>
        </c:dLbls>
        <c:marker val="1"/>
        <c:smooth val="0"/>
        <c:axId val="525002112"/>
        <c:axId val="524995040"/>
      </c:lineChart>
      <c:catAx>
        <c:axId val="525002112"/>
        <c:scaling>
          <c:orientation val="minMax"/>
        </c:scaling>
        <c:delete val="1"/>
        <c:axPos val="b"/>
        <c:numFmt formatCode="General" sourceLinked="1"/>
        <c:majorTickMark val="none"/>
        <c:minorTickMark val="none"/>
        <c:tickLblPos val="nextTo"/>
        <c:crossAx val="524995040"/>
        <c:crosses val="autoZero"/>
        <c:auto val="1"/>
        <c:lblAlgn val="ctr"/>
        <c:lblOffset val="100"/>
        <c:noMultiLvlLbl val="0"/>
      </c:catAx>
      <c:valAx>
        <c:axId val="524995040"/>
        <c:scaling>
          <c:orientation val="minMax"/>
        </c:scaling>
        <c:delete val="1"/>
        <c:axPos val="l"/>
        <c:numFmt formatCode="[&gt;1000]0,&quot;K&quot;;0" sourceLinked="1"/>
        <c:majorTickMark val="none"/>
        <c:minorTickMark val="none"/>
        <c:tickLblPos val="nextTo"/>
        <c:crossAx val="525002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CLEANED FRSC SAFETY.xlsx]Pivot Table!PivotTable14</c:name>
    <c:fmtId val="18"/>
  </c:pivotSource>
  <c:chart>
    <c:autoTitleDeleted val="1"/>
    <c:pivotFmts>
      <c:pivotFmt>
        <c:idx val="0"/>
        <c:spPr>
          <a:solidFill>
            <a:srgbClr val="D9B38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pivotFmt>
      <c:pivotFmt>
        <c:idx val="2"/>
        <c:spPr>
          <a:solidFill>
            <a:srgbClr val="D9B38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C00000"/>
          </a:solidFill>
          <a:ln>
            <a:noFill/>
          </a:ln>
          <a:effectLst/>
        </c:spPr>
      </c:pivotFmt>
      <c:pivotFmt>
        <c:idx val="4"/>
        <c:spPr>
          <a:solidFill>
            <a:srgbClr val="D9B38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C00000"/>
          </a:solidFill>
          <a:ln>
            <a:noFill/>
          </a:ln>
          <a:effectLst/>
        </c:spPr>
      </c:pivotFmt>
    </c:pivotFmts>
    <c:plotArea>
      <c:layout>
        <c:manualLayout>
          <c:layoutTarget val="inner"/>
          <c:xMode val="edge"/>
          <c:yMode val="edge"/>
          <c:x val="8.4697373981425777E-3"/>
          <c:y val="8.2951281170526192E-2"/>
          <c:w val="0.93888888888888888"/>
          <c:h val="0.89814814814814814"/>
        </c:manualLayout>
      </c:layout>
      <c:barChart>
        <c:barDir val="col"/>
        <c:grouping val="clustered"/>
        <c:varyColors val="0"/>
        <c:ser>
          <c:idx val="0"/>
          <c:order val="0"/>
          <c:tx>
            <c:strRef>
              <c:f>'Pivot Table'!$B$153</c:f>
              <c:strCache>
                <c:ptCount val="1"/>
                <c:pt idx="0">
                  <c:v>Total</c:v>
                </c:pt>
              </c:strCache>
            </c:strRef>
          </c:tx>
          <c:spPr>
            <a:solidFill>
              <a:srgbClr val="D9B382"/>
            </a:solidFill>
            <a:ln>
              <a:noFill/>
            </a:ln>
            <a:effectLst/>
          </c:spPr>
          <c:invertIfNegative val="0"/>
          <c:dPt>
            <c:idx val="2"/>
            <c:invertIfNegative val="0"/>
            <c:bubble3D val="0"/>
            <c:spPr>
              <a:solidFill>
                <a:srgbClr val="C00000"/>
              </a:solidFill>
              <a:ln>
                <a:noFill/>
              </a:ln>
              <a:effectLst/>
            </c:spPr>
            <c:extLst>
              <c:ext xmlns:c16="http://schemas.microsoft.com/office/drawing/2014/chart" uri="{C3380CC4-5D6E-409C-BE32-E72D297353CC}">
                <c16:uniqueId val="{00000001-C990-4DAD-8EF4-A672E98F60D5}"/>
              </c:ext>
            </c:extLst>
          </c:dPt>
          <c:cat>
            <c:strRef>
              <c:f>'Pivot Table'!$A$154:$A$159</c:f>
              <c:strCache>
                <c:ptCount val="5"/>
                <c:pt idx="0">
                  <c:v>2020</c:v>
                </c:pt>
                <c:pt idx="1">
                  <c:v>2021</c:v>
                </c:pt>
                <c:pt idx="2">
                  <c:v>2022</c:v>
                </c:pt>
                <c:pt idx="3">
                  <c:v>2023</c:v>
                </c:pt>
                <c:pt idx="4">
                  <c:v>2024</c:v>
                </c:pt>
              </c:strCache>
            </c:strRef>
          </c:cat>
          <c:val>
            <c:numRef>
              <c:f>'Pivot Table'!$B$154:$B$159</c:f>
              <c:numCache>
                <c:formatCode>[&gt;1000]0,"K";0</c:formatCode>
                <c:ptCount val="5"/>
                <c:pt idx="0">
                  <c:v>206.19819819819818</c:v>
                </c:pt>
                <c:pt idx="1">
                  <c:v>257.25</c:v>
                </c:pt>
                <c:pt idx="2">
                  <c:v>262.17567567567568</c:v>
                </c:pt>
                <c:pt idx="3">
                  <c:v>215.3581081081081</c:v>
                </c:pt>
                <c:pt idx="4">
                  <c:v>201.55855855855856</c:v>
                </c:pt>
              </c:numCache>
            </c:numRef>
          </c:val>
          <c:extLst>
            <c:ext xmlns:c16="http://schemas.microsoft.com/office/drawing/2014/chart" uri="{C3380CC4-5D6E-409C-BE32-E72D297353CC}">
              <c16:uniqueId val="{00000002-C990-4DAD-8EF4-A672E98F60D5}"/>
            </c:ext>
          </c:extLst>
        </c:ser>
        <c:dLbls>
          <c:showLegendKey val="0"/>
          <c:showVal val="0"/>
          <c:showCatName val="0"/>
          <c:showSerName val="0"/>
          <c:showPercent val="0"/>
          <c:showBubbleSize val="0"/>
        </c:dLbls>
        <c:gapWidth val="397"/>
        <c:overlap val="-65"/>
        <c:axId val="444695152"/>
        <c:axId val="444693904"/>
      </c:barChart>
      <c:catAx>
        <c:axId val="444695152"/>
        <c:scaling>
          <c:orientation val="minMax"/>
        </c:scaling>
        <c:delete val="1"/>
        <c:axPos val="b"/>
        <c:numFmt formatCode="General" sourceLinked="1"/>
        <c:majorTickMark val="none"/>
        <c:minorTickMark val="none"/>
        <c:tickLblPos val="nextTo"/>
        <c:crossAx val="444693904"/>
        <c:crosses val="autoZero"/>
        <c:auto val="1"/>
        <c:lblAlgn val="ctr"/>
        <c:lblOffset val="100"/>
        <c:noMultiLvlLbl val="0"/>
      </c:catAx>
      <c:valAx>
        <c:axId val="444693904"/>
        <c:scaling>
          <c:orientation val="minMax"/>
        </c:scaling>
        <c:delete val="1"/>
        <c:axPos val="l"/>
        <c:numFmt formatCode="[&gt;1000]0,&quot;K&quot;;0" sourceLinked="1"/>
        <c:majorTickMark val="none"/>
        <c:minorTickMark val="none"/>
        <c:tickLblPos val="nextTo"/>
        <c:crossAx val="4446951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CLEANED FRSC SAFETY.xlsx]Pivot Table!PivotTable15</c:name>
    <c:fmtId val="21"/>
  </c:pivotSource>
  <c:chart>
    <c:autoTitleDeleted val="1"/>
    <c:pivotFmts>
      <c:pivotFmt>
        <c:idx val="0"/>
        <c:spPr>
          <a:solidFill>
            <a:srgbClr val="D9B38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pivotFmt>
      <c:pivotFmt>
        <c:idx val="2"/>
        <c:spPr>
          <a:solidFill>
            <a:srgbClr val="D9B38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C00000"/>
          </a:solidFill>
          <a:ln>
            <a:noFill/>
          </a:ln>
          <a:effectLst/>
        </c:spPr>
      </c:pivotFmt>
      <c:pivotFmt>
        <c:idx val="4"/>
        <c:spPr>
          <a:solidFill>
            <a:srgbClr val="D9B38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C00000"/>
          </a:solidFill>
          <a:ln>
            <a:noFill/>
          </a:ln>
          <a:effectLst/>
        </c:spPr>
      </c:pivotFmt>
    </c:pivotFmts>
    <c:plotArea>
      <c:layout>
        <c:manualLayout>
          <c:layoutTarget val="inner"/>
          <c:xMode val="edge"/>
          <c:yMode val="edge"/>
          <c:x val="9.4386648695335501E-2"/>
          <c:y val="0.1019237097020136"/>
          <c:w val="0.85167812347875849"/>
          <c:h val="0.79615258059597283"/>
        </c:manualLayout>
      </c:layout>
      <c:barChart>
        <c:barDir val="col"/>
        <c:grouping val="clustered"/>
        <c:varyColors val="0"/>
        <c:ser>
          <c:idx val="0"/>
          <c:order val="0"/>
          <c:tx>
            <c:strRef>
              <c:f>'Pivot Table'!$B$163</c:f>
              <c:strCache>
                <c:ptCount val="1"/>
                <c:pt idx="0">
                  <c:v>Total</c:v>
                </c:pt>
              </c:strCache>
            </c:strRef>
          </c:tx>
          <c:spPr>
            <a:solidFill>
              <a:srgbClr val="D9B382"/>
            </a:solidFill>
            <a:ln>
              <a:noFill/>
            </a:ln>
            <a:effectLst/>
          </c:spPr>
          <c:invertIfNegative val="0"/>
          <c:dPt>
            <c:idx val="2"/>
            <c:invertIfNegative val="0"/>
            <c:bubble3D val="0"/>
            <c:spPr>
              <a:solidFill>
                <a:srgbClr val="C00000"/>
              </a:solidFill>
              <a:ln>
                <a:noFill/>
              </a:ln>
              <a:effectLst/>
            </c:spPr>
            <c:extLst>
              <c:ext xmlns:c16="http://schemas.microsoft.com/office/drawing/2014/chart" uri="{C3380CC4-5D6E-409C-BE32-E72D297353CC}">
                <c16:uniqueId val="{00000001-9840-4E85-8C6C-D309DCBD3236}"/>
              </c:ext>
            </c:extLst>
          </c:dPt>
          <c:cat>
            <c:strRef>
              <c:f>'Pivot Table'!$A$164:$A$169</c:f>
              <c:strCache>
                <c:ptCount val="5"/>
                <c:pt idx="0">
                  <c:v>2020</c:v>
                </c:pt>
                <c:pt idx="1">
                  <c:v>2021</c:v>
                </c:pt>
                <c:pt idx="2">
                  <c:v>2022</c:v>
                </c:pt>
                <c:pt idx="3">
                  <c:v>2023</c:v>
                </c:pt>
                <c:pt idx="4">
                  <c:v>2024</c:v>
                </c:pt>
              </c:strCache>
            </c:strRef>
          </c:cat>
          <c:val>
            <c:numRef>
              <c:f>'Pivot Table'!$B$164:$B$169</c:f>
              <c:numCache>
                <c:formatCode>[&gt;1000]0,"K";0</c:formatCode>
                <c:ptCount val="5"/>
                <c:pt idx="0">
                  <c:v>18.684684684684683</c:v>
                </c:pt>
                <c:pt idx="1">
                  <c:v>21.743243243243242</c:v>
                </c:pt>
                <c:pt idx="2">
                  <c:v>22.047297297297298</c:v>
                </c:pt>
                <c:pt idx="3">
                  <c:v>17.918918918918919</c:v>
                </c:pt>
                <c:pt idx="4">
                  <c:v>16.657657657657658</c:v>
                </c:pt>
              </c:numCache>
            </c:numRef>
          </c:val>
          <c:extLst>
            <c:ext xmlns:c16="http://schemas.microsoft.com/office/drawing/2014/chart" uri="{C3380CC4-5D6E-409C-BE32-E72D297353CC}">
              <c16:uniqueId val="{00000002-9840-4E85-8C6C-D309DCBD3236}"/>
            </c:ext>
          </c:extLst>
        </c:ser>
        <c:dLbls>
          <c:showLegendKey val="0"/>
          <c:showVal val="0"/>
          <c:showCatName val="0"/>
          <c:showSerName val="0"/>
          <c:showPercent val="0"/>
          <c:showBubbleSize val="0"/>
        </c:dLbls>
        <c:gapWidth val="397"/>
        <c:overlap val="-65"/>
        <c:axId val="446781104"/>
        <c:axId val="446778608"/>
      </c:barChart>
      <c:catAx>
        <c:axId val="446781104"/>
        <c:scaling>
          <c:orientation val="minMax"/>
        </c:scaling>
        <c:delete val="1"/>
        <c:axPos val="b"/>
        <c:numFmt formatCode="General" sourceLinked="1"/>
        <c:majorTickMark val="none"/>
        <c:minorTickMark val="none"/>
        <c:tickLblPos val="nextTo"/>
        <c:crossAx val="446778608"/>
        <c:crosses val="autoZero"/>
        <c:auto val="1"/>
        <c:lblAlgn val="ctr"/>
        <c:lblOffset val="100"/>
        <c:noMultiLvlLbl val="0"/>
      </c:catAx>
      <c:valAx>
        <c:axId val="446778608"/>
        <c:scaling>
          <c:orientation val="minMax"/>
        </c:scaling>
        <c:delete val="1"/>
        <c:axPos val="l"/>
        <c:numFmt formatCode="[&gt;1000]0,&quot;K&quot;;0" sourceLinked="1"/>
        <c:majorTickMark val="none"/>
        <c:minorTickMark val="none"/>
        <c:tickLblPos val="nextTo"/>
        <c:crossAx val="446781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CLEANED FRSC SAFETY.xlsx]Pivot Table!PivotTable5</c:name>
    <c:fmtId val="2"/>
  </c:pivotSource>
  <c:chart>
    <c:autoTitleDeleted val="0"/>
    <c:pivotFmts>
      <c:pivotFmt>
        <c:idx val="0"/>
        <c:spPr>
          <a:solidFill>
            <a:schemeClr val="accent1"/>
          </a:solidFill>
          <a:ln w="9525" cap="rnd">
            <a:solidFill>
              <a:srgbClr val="D9B382"/>
            </a:solidFill>
            <a:round/>
          </a:ln>
          <a:effectLst/>
        </c:spPr>
        <c:marker>
          <c:symbol val="circle"/>
          <c:size val="5"/>
          <c:spPr>
            <a:no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9525" cap="rnd">
            <a:solidFill>
              <a:srgbClr val="C00000"/>
            </a:solidFill>
            <a:round/>
          </a:ln>
          <a:effectLst/>
        </c:spPr>
        <c:marker>
          <c:symbol val="circle"/>
          <c:size val="5"/>
          <c:spPr>
            <a:no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9525" cap="rnd">
            <a:solidFill>
              <a:schemeClr val="accent1"/>
            </a:solidFill>
            <a:round/>
          </a:ln>
          <a:effectLst/>
        </c:spPr>
        <c:marker>
          <c:symbol val="circle"/>
          <c:size val="5"/>
          <c:spPr>
            <a:no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9525" cap="rnd">
            <a:solidFill>
              <a:srgbClr val="D9B382"/>
            </a:solidFill>
            <a:round/>
          </a:ln>
          <a:effectLst/>
        </c:spPr>
        <c:marker>
          <c:symbol val="circle"/>
          <c:size val="5"/>
          <c:spPr>
            <a:no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9525" cap="rnd">
            <a:solidFill>
              <a:srgbClr val="C00000"/>
            </a:solidFill>
            <a:round/>
          </a:ln>
          <a:effectLst/>
        </c:spPr>
        <c:marker>
          <c:symbol val="circle"/>
          <c:size val="5"/>
          <c:spPr>
            <a:no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9525" cap="rnd">
            <a:solidFill>
              <a:schemeClr val="accent1"/>
            </a:solidFill>
            <a:round/>
          </a:ln>
          <a:effectLst/>
        </c:spPr>
        <c:marker>
          <c:symbol val="circle"/>
          <c:size val="5"/>
          <c:spPr>
            <a:no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9525" cap="rnd">
            <a:solidFill>
              <a:schemeClr val="accent4">
                <a:lumMod val="50000"/>
              </a:schemeClr>
            </a:solidFill>
            <a:round/>
          </a:ln>
          <a:effectLst/>
        </c:spPr>
        <c:marker>
          <c:symbol val="circle"/>
          <c:size val="5"/>
          <c:spPr>
            <a:no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9525" cap="rnd">
            <a:solidFill>
              <a:srgbClr val="C00000"/>
            </a:solidFill>
            <a:round/>
          </a:ln>
          <a:effectLst/>
        </c:spPr>
        <c:marker>
          <c:symbol val="circle"/>
          <c:size val="5"/>
          <c:spPr>
            <a:no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9525" cap="rnd">
            <a:solidFill>
              <a:schemeClr val="bg2">
                <a:lumMod val="25000"/>
              </a:schemeClr>
            </a:solidFill>
            <a:round/>
          </a:ln>
          <a:effectLst/>
        </c:spPr>
        <c:marker>
          <c:symbol val="circle"/>
          <c:size val="5"/>
          <c:spPr>
            <a:no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839009864135492E-2"/>
          <c:y val="0.11244979919678715"/>
          <c:w val="0.91810906383770707"/>
          <c:h val="0.72531511874268728"/>
        </c:manualLayout>
      </c:layout>
      <c:lineChart>
        <c:grouping val="standard"/>
        <c:varyColors val="0"/>
        <c:ser>
          <c:idx val="0"/>
          <c:order val="0"/>
          <c:tx>
            <c:strRef>
              <c:f>'Pivot Table'!$B$70</c:f>
              <c:strCache>
                <c:ptCount val="1"/>
                <c:pt idx="0">
                  <c:v>Sum of FATAL</c:v>
                </c:pt>
              </c:strCache>
            </c:strRef>
          </c:tx>
          <c:spPr>
            <a:ln w="9525" cap="rnd">
              <a:solidFill>
                <a:schemeClr val="accent4">
                  <a:lumMod val="50000"/>
                </a:schemeClr>
              </a:solidFill>
              <a:round/>
            </a:ln>
            <a:effectLst/>
          </c:spPr>
          <c:marker>
            <c:symbol val="circle"/>
            <c:size val="5"/>
            <c:spPr>
              <a:noFill/>
              <a:ln w="9525">
                <a:noFill/>
              </a:ln>
              <a:effectLst/>
            </c:spPr>
          </c:marker>
          <c:cat>
            <c:strRef>
              <c:f>'Pivot Table'!$A$71:$A$76</c:f>
              <c:strCache>
                <c:ptCount val="5"/>
                <c:pt idx="0">
                  <c:v>2020</c:v>
                </c:pt>
                <c:pt idx="1">
                  <c:v>2021</c:v>
                </c:pt>
                <c:pt idx="2">
                  <c:v>2022</c:v>
                </c:pt>
                <c:pt idx="3">
                  <c:v>2023</c:v>
                </c:pt>
                <c:pt idx="4">
                  <c:v>2024</c:v>
                </c:pt>
              </c:strCache>
            </c:strRef>
          </c:cat>
          <c:val>
            <c:numRef>
              <c:f>'Pivot Table'!$B$71:$B$76</c:f>
              <c:numCache>
                <c:formatCode>[&gt;1000]0,"K";0</c:formatCode>
                <c:ptCount val="5"/>
                <c:pt idx="0">
                  <c:v>2074</c:v>
                </c:pt>
                <c:pt idx="1">
                  <c:v>3218</c:v>
                </c:pt>
                <c:pt idx="2">
                  <c:v>3263</c:v>
                </c:pt>
                <c:pt idx="3">
                  <c:v>2652</c:v>
                </c:pt>
                <c:pt idx="4">
                  <c:v>1849</c:v>
                </c:pt>
              </c:numCache>
            </c:numRef>
          </c:val>
          <c:smooth val="0"/>
          <c:extLst>
            <c:ext xmlns:c16="http://schemas.microsoft.com/office/drawing/2014/chart" uri="{C3380CC4-5D6E-409C-BE32-E72D297353CC}">
              <c16:uniqueId val="{00000000-8998-43FE-9E86-1F7B0C7185FB}"/>
            </c:ext>
          </c:extLst>
        </c:ser>
        <c:ser>
          <c:idx val="1"/>
          <c:order val="1"/>
          <c:tx>
            <c:strRef>
              <c:f>'Pivot Table'!$C$70</c:f>
              <c:strCache>
                <c:ptCount val="1"/>
                <c:pt idx="0">
                  <c:v>Sum of SERIOUS</c:v>
                </c:pt>
              </c:strCache>
            </c:strRef>
          </c:tx>
          <c:spPr>
            <a:ln w="9525" cap="rnd">
              <a:solidFill>
                <a:srgbClr val="C00000"/>
              </a:solidFill>
              <a:round/>
            </a:ln>
            <a:effectLst/>
          </c:spPr>
          <c:marker>
            <c:symbol val="circle"/>
            <c:size val="5"/>
            <c:spPr>
              <a:noFill/>
              <a:ln w="9525">
                <a:noFill/>
              </a:ln>
              <a:effectLst/>
            </c:spPr>
          </c:marker>
          <c:cat>
            <c:strRef>
              <c:f>'Pivot Table'!$A$71:$A$76</c:f>
              <c:strCache>
                <c:ptCount val="5"/>
                <c:pt idx="0">
                  <c:v>2020</c:v>
                </c:pt>
                <c:pt idx="1">
                  <c:v>2021</c:v>
                </c:pt>
                <c:pt idx="2">
                  <c:v>2022</c:v>
                </c:pt>
                <c:pt idx="3">
                  <c:v>2023</c:v>
                </c:pt>
                <c:pt idx="4">
                  <c:v>2024</c:v>
                </c:pt>
              </c:strCache>
            </c:strRef>
          </c:cat>
          <c:val>
            <c:numRef>
              <c:f>'Pivot Table'!$C$71:$C$76</c:f>
              <c:numCache>
                <c:formatCode>[&gt;1000]0,"K";0</c:formatCode>
                <c:ptCount val="5"/>
                <c:pt idx="0">
                  <c:v>5367</c:v>
                </c:pt>
                <c:pt idx="1">
                  <c:v>8324</c:v>
                </c:pt>
                <c:pt idx="2">
                  <c:v>8883</c:v>
                </c:pt>
                <c:pt idx="3">
                  <c:v>6911</c:v>
                </c:pt>
                <c:pt idx="4">
                  <c:v>4512</c:v>
                </c:pt>
              </c:numCache>
            </c:numRef>
          </c:val>
          <c:smooth val="1"/>
          <c:extLst>
            <c:ext xmlns:c16="http://schemas.microsoft.com/office/drawing/2014/chart" uri="{C3380CC4-5D6E-409C-BE32-E72D297353CC}">
              <c16:uniqueId val="{00000001-8998-43FE-9E86-1F7B0C7185FB}"/>
            </c:ext>
          </c:extLst>
        </c:ser>
        <c:ser>
          <c:idx val="2"/>
          <c:order val="2"/>
          <c:tx>
            <c:strRef>
              <c:f>'Pivot Table'!$D$70</c:f>
              <c:strCache>
                <c:ptCount val="1"/>
                <c:pt idx="0">
                  <c:v>Sum of MINOR</c:v>
                </c:pt>
              </c:strCache>
            </c:strRef>
          </c:tx>
          <c:spPr>
            <a:ln w="9525" cap="rnd">
              <a:solidFill>
                <a:schemeClr val="bg2">
                  <a:lumMod val="25000"/>
                </a:schemeClr>
              </a:solidFill>
              <a:round/>
            </a:ln>
            <a:effectLst/>
          </c:spPr>
          <c:marker>
            <c:symbol val="circle"/>
            <c:size val="5"/>
            <c:spPr>
              <a:noFill/>
              <a:ln w="9525">
                <a:noFill/>
              </a:ln>
              <a:effectLst/>
            </c:spPr>
          </c:marker>
          <c:cat>
            <c:strRef>
              <c:f>'Pivot Table'!$A$71:$A$76</c:f>
              <c:strCache>
                <c:ptCount val="5"/>
                <c:pt idx="0">
                  <c:v>2020</c:v>
                </c:pt>
                <c:pt idx="1">
                  <c:v>2021</c:v>
                </c:pt>
                <c:pt idx="2">
                  <c:v>2022</c:v>
                </c:pt>
                <c:pt idx="3">
                  <c:v>2023</c:v>
                </c:pt>
                <c:pt idx="4">
                  <c:v>2024</c:v>
                </c:pt>
              </c:strCache>
            </c:strRef>
          </c:cat>
          <c:val>
            <c:numRef>
              <c:f>'Pivot Table'!$D$71:$D$76</c:f>
              <c:numCache>
                <c:formatCode>[&gt;1000]0,"K";0</c:formatCode>
                <c:ptCount val="5"/>
                <c:pt idx="0">
                  <c:v>1018</c:v>
                </c:pt>
                <c:pt idx="1">
                  <c:v>1485</c:v>
                </c:pt>
                <c:pt idx="2">
                  <c:v>1413</c:v>
                </c:pt>
                <c:pt idx="3">
                  <c:v>1041</c:v>
                </c:pt>
                <c:pt idx="4">
                  <c:v>638</c:v>
                </c:pt>
              </c:numCache>
            </c:numRef>
          </c:val>
          <c:smooth val="0"/>
          <c:extLst>
            <c:ext xmlns:c16="http://schemas.microsoft.com/office/drawing/2014/chart" uri="{C3380CC4-5D6E-409C-BE32-E72D297353CC}">
              <c16:uniqueId val="{00000002-8998-43FE-9E86-1F7B0C7185FB}"/>
            </c:ext>
          </c:extLst>
        </c:ser>
        <c:dLbls>
          <c:showLegendKey val="0"/>
          <c:showVal val="0"/>
          <c:showCatName val="0"/>
          <c:showSerName val="0"/>
          <c:showPercent val="0"/>
          <c:showBubbleSize val="0"/>
        </c:dLbls>
        <c:marker val="1"/>
        <c:smooth val="0"/>
        <c:axId val="1274759103"/>
        <c:axId val="1274759519"/>
      </c:lineChart>
      <c:catAx>
        <c:axId val="1274759103"/>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crossAx val="1274759519"/>
        <c:crosses val="autoZero"/>
        <c:auto val="1"/>
        <c:lblAlgn val="ctr"/>
        <c:lblOffset val="100"/>
        <c:noMultiLvlLbl val="0"/>
      </c:catAx>
      <c:valAx>
        <c:axId val="1274759519"/>
        <c:scaling>
          <c:orientation val="minMax"/>
        </c:scaling>
        <c:delete val="1"/>
        <c:axPos val="l"/>
        <c:numFmt formatCode="[&gt;1000]0,&quot;K&quot;;0" sourceLinked="1"/>
        <c:majorTickMark val="none"/>
        <c:minorTickMark val="none"/>
        <c:tickLblPos val="nextTo"/>
        <c:crossAx val="12747591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CLEANED FRSC SAFETY.xlsx]Pivot Table!PivotTable2</c:name>
    <c:fmtId val="2"/>
  </c:pivotSource>
  <c:chart>
    <c:autoTitleDeleted val="1"/>
    <c:pivotFmts>
      <c:pivotFmt>
        <c:idx val="0"/>
        <c:spPr>
          <a:solidFill>
            <a:srgbClr val="D9B38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pivotFmt>
      <c:pivotFmt>
        <c:idx val="2"/>
        <c:spPr>
          <a:solidFill>
            <a:srgbClr val="D9B38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C00000"/>
          </a:solidFill>
          <a:ln>
            <a:noFill/>
          </a:ln>
          <a:effectLst/>
        </c:spPr>
      </c:pivotFmt>
      <c:pivotFmt>
        <c:idx val="4"/>
        <c:spPr>
          <a:solidFill>
            <a:srgbClr val="D9B38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C00000"/>
          </a:solidFill>
          <a:ln>
            <a:noFill/>
          </a:ln>
          <a:effectLst/>
        </c:spPr>
      </c:pivotFmt>
    </c:pivotFmts>
    <c:plotArea>
      <c:layout/>
      <c:barChart>
        <c:barDir val="col"/>
        <c:grouping val="clustered"/>
        <c:varyColors val="0"/>
        <c:ser>
          <c:idx val="0"/>
          <c:order val="0"/>
          <c:tx>
            <c:strRef>
              <c:f>'Pivot Table'!$B$23</c:f>
              <c:strCache>
                <c:ptCount val="1"/>
                <c:pt idx="0">
                  <c:v>Total</c:v>
                </c:pt>
              </c:strCache>
            </c:strRef>
          </c:tx>
          <c:spPr>
            <a:solidFill>
              <a:srgbClr val="D9B382"/>
            </a:solidFill>
            <a:ln>
              <a:noFill/>
            </a:ln>
            <a:effectLst/>
          </c:spPr>
          <c:invertIfNegative val="0"/>
          <c:dPt>
            <c:idx val="0"/>
            <c:invertIfNegative val="0"/>
            <c:bubble3D val="0"/>
            <c:spPr>
              <a:solidFill>
                <a:srgbClr val="C00000"/>
              </a:solidFill>
              <a:ln>
                <a:noFill/>
              </a:ln>
              <a:effectLst/>
            </c:spPr>
            <c:extLst>
              <c:ext xmlns:c16="http://schemas.microsoft.com/office/drawing/2014/chart" uri="{C3380CC4-5D6E-409C-BE32-E72D297353CC}">
                <c16:uniqueId val="{00000001-2D5D-4725-9714-06624484C402}"/>
              </c:ext>
            </c:extLst>
          </c:dPt>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Table'!$A$24:$A$34</c:f>
              <c:strCache>
                <c:ptCount val="10"/>
                <c:pt idx="0">
                  <c:v>FCT</c:v>
                </c:pt>
                <c:pt idx="1">
                  <c:v>Ogun</c:v>
                </c:pt>
                <c:pt idx="2">
                  <c:v>Kaduna</c:v>
                </c:pt>
                <c:pt idx="3">
                  <c:v>Nasarawa</c:v>
                </c:pt>
                <c:pt idx="4">
                  <c:v>Oyo</c:v>
                </c:pt>
                <c:pt idx="5">
                  <c:v>Lagos</c:v>
                </c:pt>
                <c:pt idx="6">
                  <c:v>Niger</c:v>
                </c:pt>
                <c:pt idx="7">
                  <c:v>Kogi</c:v>
                </c:pt>
                <c:pt idx="8">
                  <c:v>Bauchi</c:v>
                </c:pt>
                <c:pt idx="9">
                  <c:v>Ondo</c:v>
                </c:pt>
              </c:strCache>
            </c:strRef>
          </c:cat>
          <c:val>
            <c:numRef>
              <c:f>'Pivot Table'!$B$24:$B$34</c:f>
              <c:numCache>
                <c:formatCode>[&gt;1000]0,"K";0</c:formatCode>
                <c:ptCount val="10"/>
                <c:pt idx="0">
                  <c:v>5493</c:v>
                </c:pt>
                <c:pt idx="1">
                  <c:v>4656</c:v>
                </c:pt>
                <c:pt idx="2">
                  <c:v>3502</c:v>
                </c:pt>
                <c:pt idx="3">
                  <c:v>3487</c:v>
                </c:pt>
                <c:pt idx="4">
                  <c:v>2608</c:v>
                </c:pt>
                <c:pt idx="5">
                  <c:v>2433</c:v>
                </c:pt>
                <c:pt idx="6">
                  <c:v>2351</c:v>
                </c:pt>
                <c:pt idx="7">
                  <c:v>1964</c:v>
                </c:pt>
                <c:pt idx="8">
                  <c:v>1959</c:v>
                </c:pt>
                <c:pt idx="9">
                  <c:v>1842</c:v>
                </c:pt>
              </c:numCache>
            </c:numRef>
          </c:val>
          <c:extLst>
            <c:ext xmlns:c16="http://schemas.microsoft.com/office/drawing/2014/chart" uri="{C3380CC4-5D6E-409C-BE32-E72D297353CC}">
              <c16:uniqueId val="{00000002-2D5D-4725-9714-06624484C402}"/>
            </c:ext>
          </c:extLst>
        </c:ser>
        <c:dLbls>
          <c:dLblPos val="outEnd"/>
          <c:showLegendKey val="0"/>
          <c:showVal val="1"/>
          <c:showCatName val="0"/>
          <c:showSerName val="0"/>
          <c:showPercent val="0"/>
          <c:showBubbleSize val="0"/>
        </c:dLbls>
        <c:gapWidth val="219"/>
        <c:overlap val="-27"/>
        <c:axId val="1248976319"/>
        <c:axId val="1248974655"/>
      </c:barChart>
      <c:catAx>
        <c:axId val="124897631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248974655"/>
        <c:crosses val="autoZero"/>
        <c:auto val="1"/>
        <c:lblAlgn val="ctr"/>
        <c:lblOffset val="100"/>
        <c:noMultiLvlLbl val="0"/>
      </c:catAx>
      <c:valAx>
        <c:axId val="1248974655"/>
        <c:scaling>
          <c:orientation val="minMax"/>
        </c:scaling>
        <c:delete val="1"/>
        <c:axPos val="l"/>
        <c:numFmt formatCode="[&gt;1000]0,&quot;K&quot;;0" sourceLinked="1"/>
        <c:majorTickMark val="none"/>
        <c:minorTickMark val="none"/>
        <c:tickLblPos val="nextTo"/>
        <c:crossAx val="12489763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CLEANED FRSC SAFETY.xlsx]Pivot Table!PivotTable3</c:name>
    <c:fmtId val="2"/>
  </c:pivotSource>
  <c:chart>
    <c:autoTitleDeleted val="1"/>
    <c:pivotFmts>
      <c:pivotFmt>
        <c:idx val="0"/>
        <c:spPr>
          <a:solidFill>
            <a:srgbClr val="D9B38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pivotFmt>
      <c:pivotFmt>
        <c:idx val="2"/>
        <c:spPr>
          <a:solidFill>
            <a:srgbClr val="D9B38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C00000"/>
          </a:solidFill>
          <a:ln>
            <a:noFill/>
          </a:ln>
          <a:effectLst/>
        </c:spPr>
      </c:pivotFmt>
      <c:pivotFmt>
        <c:idx val="4"/>
        <c:spPr>
          <a:solidFill>
            <a:srgbClr val="D9B38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C00000"/>
          </a:solidFill>
          <a:ln>
            <a:noFill/>
          </a:ln>
          <a:effectLst/>
        </c:spPr>
      </c:pivotFmt>
    </c:pivotFmts>
    <c:plotArea>
      <c:layout/>
      <c:barChart>
        <c:barDir val="bar"/>
        <c:grouping val="clustered"/>
        <c:varyColors val="0"/>
        <c:ser>
          <c:idx val="0"/>
          <c:order val="0"/>
          <c:tx>
            <c:strRef>
              <c:f>'Pivot Table'!$B$37</c:f>
              <c:strCache>
                <c:ptCount val="1"/>
                <c:pt idx="0">
                  <c:v>Total</c:v>
                </c:pt>
              </c:strCache>
            </c:strRef>
          </c:tx>
          <c:spPr>
            <a:solidFill>
              <a:srgbClr val="D9B382"/>
            </a:solidFill>
            <a:ln>
              <a:noFill/>
            </a:ln>
            <a:effectLst/>
          </c:spPr>
          <c:invertIfNegative val="0"/>
          <c:dPt>
            <c:idx val="0"/>
            <c:invertIfNegative val="0"/>
            <c:bubble3D val="0"/>
            <c:spPr>
              <a:solidFill>
                <a:srgbClr val="C00000"/>
              </a:solidFill>
              <a:ln>
                <a:noFill/>
              </a:ln>
              <a:effectLst/>
            </c:spPr>
            <c:extLst>
              <c:ext xmlns:c16="http://schemas.microsoft.com/office/drawing/2014/chart" uri="{C3380CC4-5D6E-409C-BE32-E72D297353CC}">
                <c16:uniqueId val="{00000001-607D-4D92-92F4-DB7EB7B03581}"/>
              </c:ext>
            </c:extLst>
          </c:dPt>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Table'!$A$38:$A$48</c:f>
              <c:strCache>
                <c:ptCount val="10"/>
                <c:pt idx="0">
                  <c:v>Kaduna</c:v>
                </c:pt>
                <c:pt idx="1">
                  <c:v>Ogun</c:v>
                </c:pt>
                <c:pt idx="2">
                  <c:v>FCT</c:v>
                </c:pt>
                <c:pt idx="3">
                  <c:v>Niger</c:v>
                </c:pt>
                <c:pt idx="4">
                  <c:v>Nasarawa</c:v>
                </c:pt>
                <c:pt idx="5">
                  <c:v>Bauchi</c:v>
                </c:pt>
                <c:pt idx="6">
                  <c:v>Oyo</c:v>
                </c:pt>
                <c:pt idx="7">
                  <c:v>Jigawa</c:v>
                </c:pt>
                <c:pt idx="8">
                  <c:v>Kogi</c:v>
                </c:pt>
                <c:pt idx="9">
                  <c:v>Kano</c:v>
                </c:pt>
              </c:strCache>
            </c:strRef>
          </c:cat>
          <c:val>
            <c:numRef>
              <c:f>'Pivot Table'!$B$38:$B$48</c:f>
              <c:numCache>
                <c:formatCode>[&gt;1000]0,"K";0</c:formatCode>
                <c:ptCount val="10"/>
                <c:pt idx="0">
                  <c:v>16495</c:v>
                </c:pt>
                <c:pt idx="1">
                  <c:v>12373</c:v>
                </c:pt>
                <c:pt idx="2">
                  <c:v>11341</c:v>
                </c:pt>
                <c:pt idx="3">
                  <c:v>10380</c:v>
                </c:pt>
                <c:pt idx="4">
                  <c:v>9703</c:v>
                </c:pt>
                <c:pt idx="5">
                  <c:v>9543</c:v>
                </c:pt>
                <c:pt idx="6">
                  <c:v>8280</c:v>
                </c:pt>
                <c:pt idx="7">
                  <c:v>7284</c:v>
                </c:pt>
                <c:pt idx="8">
                  <c:v>7103</c:v>
                </c:pt>
                <c:pt idx="9">
                  <c:v>6547</c:v>
                </c:pt>
              </c:numCache>
            </c:numRef>
          </c:val>
          <c:extLst>
            <c:ext xmlns:c16="http://schemas.microsoft.com/office/drawing/2014/chart" uri="{C3380CC4-5D6E-409C-BE32-E72D297353CC}">
              <c16:uniqueId val="{00000002-607D-4D92-92F4-DB7EB7B03581}"/>
            </c:ext>
          </c:extLst>
        </c:ser>
        <c:dLbls>
          <c:dLblPos val="outEnd"/>
          <c:showLegendKey val="0"/>
          <c:showVal val="1"/>
          <c:showCatName val="0"/>
          <c:showSerName val="0"/>
          <c:showPercent val="0"/>
          <c:showBubbleSize val="0"/>
        </c:dLbls>
        <c:gapWidth val="182"/>
        <c:axId val="1245077295"/>
        <c:axId val="1245076463"/>
      </c:barChart>
      <c:catAx>
        <c:axId val="1245077295"/>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245076463"/>
        <c:crosses val="autoZero"/>
        <c:auto val="1"/>
        <c:lblAlgn val="ctr"/>
        <c:lblOffset val="100"/>
        <c:noMultiLvlLbl val="0"/>
      </c:catAx>
      <c:valAx>
        <c:axId val="1245076463"/>
        <c:scaling>
          <c:orientation val="minMax"/>
        </c:scaling>
        <c:delete val="1"/>
        <c:axPos val="b"/>
        <c:numFmt formatCode="[&gt;1000]0,&quot;K&quot;;0" sourceLinked="1"/>
        <c:majorTickMark val="none"/>
        <c:minorTickMark val="none"/>
        <c:tickLblPos val="nextTo"/>
        <c:crossAx val="1245077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CLEANED FRSC SAFETY.xlsx]Pivot Table!PivotTable6</c:name>
    <c:fmtId val="3"/>
  </c:pivotSource>
  <c:chart>
    <c:autoTitleDeleted val="0"/>
    <c:pivotFmts>
      <c:pivotFmt>
        <c:idx val="0"/>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D9B38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D9B38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9B38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0679566920064499E-2"/>
          <c:y val="0"/>
          <c:w val="0.89864086615987104"/>
          <c:h val="0.9351428885782862"/>
        </c:manualLayout>
      </c:layout>
      <c:barChart>
        <c:barDir val="col"/>
        <c:grouping val="stacked"/>
        <c:varyColors val="0"/>
        <c:ser>
          <c:idx val="0"/>
          <c:order val="0"/>
          <c:tx>
            <c:strRef>
              <c:f>'Pivot Table'!$B$79</c:f>
              <c:strCache>
                <c:ptCount val="1"/>
                <c:pt idx="0">
                  <c:v>Sum of NUMBER INJURED</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Table'!$A$80:$A$84</c:f>
              <c:strCache>
                <c:ptCount val="4"/>
                <c:pt idx="0">
                  <c:v>QUARTER 1</c:v>
                </c:pt>
                <c:pt idx="1">
                  <c:v>QUARTER 2</c:v>
                </c:pt>
                <c:pt idx="2">
                  <c:v>QUARTER 3</c:v>
                </c:pt>
                <c:pt idx="3">
                  <c:v>QUARTER 4</c:v>
                </c:pt>
              </c:strCache>
            </c:strRef>
          </c:cat>
          <c:val>
            <c:numRef>
              <c:f>'Pivot Table'!$B$80:$B$84</c:f>
              <c:numCache>
                <c:formatCode>[&gt;1000]0,"K";0</c:formatCode>
                <c:ptCount val="4"/>
                <c:pt idx="0">
                  <c:v>37349</c:v>
                </c:pt>
                <c:pt idx="1">
                  <c:v>39598</c:v>
                </c:pt>
                <c:pt idx="2">
                  <c:v>37841</c:v>
                </c:pt>
                <c:pt idx="3">
                  <c:v>39221</c:v>
                </c:pt>
              </c:numCache>
            </c:numRef>
          </c:val>
          <c:extLst>
            <c:ext xmlns:c16="http://schemas.microsoft.com/office/drawing/2014/chart" uri="{C3380CC4-5D6E-409C-BE32-E72D297353CC}">
              <c16:uniqueId val="{00000000-E0B9-4051-ACBB-50101CBC9581}"/>
            </c:ext>
          </c:extLst>
        </c:ser>
        <c:ser>
          <c:idx val="1"/>
          <c:order val="1"/>
          <c:tx>
            <c:strRef>
              <c:f>'Pivot Table'!$C$79</c:f>
              <c:strCache>
                <c:ptCount val="1"/>
                <c:pt idx="0">
                  <c:v>Sum of NUMBER KILLED</c:v>
                </c:pt>
              </c:strCache>
            </c:strRef>
          </c:tx>
          <c:spPr>
            <a:solidFill>
              <a:srgbClr val="D9B38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Table'!$A$80:$A$84</c:f>
              <c:strCache>
                <c:ptCount val="4"/>
                <c:pt idx="0">
                  <c:v>QUARTER 1</c:v>
                </c:pt>
                <c:pt idx="1">
                  <c:v>QUARTER 2</c:v>
                </c:pt>
                <c:pt idx="2">
                  <c:v>QUARTER 3</c:v>
                </c:pt>
                <c:pt idx="3">
                  <c:v>QUARTER 4</c:v>
                </c:pt>
              </c:strCache>
            </c:strRef>
          </c:cat>
          <c:val>
            <c:numRef>
              <c:f>'Pivot Table'!$C$80:$C$84</c:f>
              <c:numCache>
                <c:formatCode>[&gt;1000]0,"K";0</c:formatCode>
                <c:ptCount val="4"/>
                <c:pt idx="0">
                  <c:v>6414</c:v>
                </c:pt>
                <c:pt idx="1">
                  <c:v>6475</c:v>
                </c:pt>
                <c:pt idx="2">
                  <c:v>6087</c:v>
                </c:pt>
                <c:pt idx="3">
                  <c:v>6401</c:v>
                </c:pt>
              </c:numCache>
            </c:numRef>
          </c:val>
          <c:extLst>
            <c:ext xmlns:c16="http://schemas.microsoft.com/office/drawing/2014/chart" uri="{C3380CC4-5D6E-409C-BE32-E72D297353CC}">
              <c16:uniqueId val="{00000001-E0B9-4051-ACBB-50101CBC9581}"/>
            </c:ext>
          </c:extLst>
        </c:ser>
        <c:dLbls>
          <c:dLblPos val="ctr"/>
          <c:showLegendKey val="0"/>
          <c:showVal val="1"/>
          <c:showCatName val="0"/>
          <c:showSerName val="0"/>
          <c:showPercent val="0"/>
          <c:showBubbleSize val="0"/>
        </c:dLbls>
        <c:gapWidth val="150"/>
        <c:overlap val="100"/>
        <c:axId val="449964640"/>
        <c:axId val="449962144"/>
      </c:barChart>
      <c:catAx>
        <c:axId val="449964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449962144"/>
        <c:crosses val="autoZero"/>
        <c:auto val="1"/>
        <c:lblAlgn val="ctr"/>
        <c:lblOffset val="100"/>
        <c:noMultiLvlLbl val="0"/>
      </c:catAx>
      <c:valAx>
        <c:axId val="449962144"/>
        <c:scaling>
          <c:orientation val="minMax"/>
        </c:scaling>
        <c:delete val="1"/>
        <c:axPos val="l"/>
        <c:numFmt formatCode="[&gt;1000]0,&quot;K&quot;;0" sourceLinked="1"/>
        <c:majorTickMark val="none"/>
        <c:minorTickMark val="none"/>
        <c:tickLblPos val="nextTo"/>
        <c:crossAx val="4499646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plotArea>
      <cx:plotAreaRegion>
        <cx:series layoutId="regionMap" uniqueId="{F87F079E-3876-4D51-ABEC-80E80F90BE27}">
          <cx:spPr>
            <a:solidFill>
              <a:srgbClr val="D9B382"/>
            </a:solidFill>
            <a:ln>
              <a:noFill/>
            </a:ln>
          </cx:spPr>
          <cx:dataId val="0"/>
          <cx:layoutPr>
            <cx:regionLabelLayout val="showAll"/>
            <cx:geography cultureLanguage="en-US" cultureRegion="US" attribution="Powered by Bing">
              <cx:geoCache provider="{E9337A44-BEBE-4D9F-B70C-5C5E7DAFC167}">
                <cx:binary>1HtZc+Q2lu5fcfj5UsYOsGN6HkBmpnbVvr0wZJWKBAgSXABuv35OqqpsSW13h309EWNVhEoShBSI
g3PwLSf/6275x527vx1+WBrXjv+4W/75YxVC94+ffhrvqvvmdjxpzN3gR/8lnNz55if/5Yu5u//p
83A7m7b8iSDMfrqrbodwv/z43/8Fr1be+0t/dxuMb1/G+2F9dT9GF8Z/M/abQz/cfm5Mm5sxDOYu
4H/+eHH7Oba3P/5w3wYT1jdrd//PH5/8zo8//PT8lf7lr/7gYGEhfoa5GJ1QRTglmPz4g/Nt+e3n
8kRxSgnhKP328f1vXt82MO/rOn54HW7D/feR31rNw1puP38e7scRHubh/+ezn6z/+eCdj2047l8J
W/nPH69NeT8Y2AAz+uzrUOaPD3J9eHjyn57u/X//17MfwF48+8mj8DzfuP809C/R0bfxrjL/bj/+
cHQEIYooptDDB34SJAgeIkpKTiB4X0/E1+h8Xcefjc7T2c+i83TwbxWdmzK23/fpt87qH4uNOEml
Ulym6luCqCexoSeMqpSklHyNHHoWouNi/myAHs99Fp7HQ3+r4FzMt8NfWNfUiaJCqhSTb9GRT6LD
ToRQkFUcf4sOJNbjBHpYzZ8Nz5PJz+LzZOxvFaCHyvt9l/7/0yc9gdQQSIknceEngmOMlKS/hu1x
XB4W8Wfj8mTys7g8GftbxeVm9X9dVNQJwRzDrf+8mHHBiErVszSBv/1ng/Fo6rNQPBr5WwVin735
T4H4X4QeF7ftX3gOMD5RKVMULrAn+alOOBUMU/z90qPfH/k7LGz/9Ik4PsH30/TsSDwe+ludiQtf
/oVwUJ7IlKUCoe+Ygj0JjjgRCv4JCTX1cdE8LuL7xn79+W+V799B6o/mPg/Ko6G/VVCub0fAGvNf
ijYA7EklHrOlR2QKqiqQLMURhO7hA6rr4wB9X9CfDdLz+c8C9Xz4bxWsm/bzf6xr/4tl9Wb8KzmD
POFMMcTE9/L5tLqyEwacggIo+oZ+niXycTF/9ow8nvvsfDwe+ludjXNT/qVpjMkJJZxQQZ+KIekJ
8ARKUsJ+pXqP8/frOv5sZJ7Ofhabp4N/q+hc3pZ+/F7ofuvG+aN8mxORIoq/B+Fp7tATLiVDiH0f
flZjH1bzZ0P0ZPKzCD0Z+1sF6OI2jOYvFRPJCRdQvoj8lVU/ugbliSBIwiUof5vcfVvPnw3Ss+nP
wvRs9P90oH5vcY/B25Pf+YOib3pyBCKUi+9x4k9wpDw5xkdi9X0YYObjcvfAlY8a7O+v57fB5C8T
nyz+f13U/X148Isynt+G292DpP5I8/33o9/F4mdTn2zKkzP4fb/OPoPsLjAIu4wCn/5Frj++0L/u
89NseDb3/nYM//xRnlDAngAdMAZBRSkBWtd8fxw5FkUB2QaAglNJOYVAt34IFawAwyz47VQIKlIB
5P7HH0Yfj0PqBAMIwcd/QPQoT9kvnsYL79bSt7/szLfvf2hj88KbNoz//JEheKju6+8dlyspopRD
3nMBdUEC+AFU093dvgLjBH4d/79p7RBNWLlbOKp2dVjQ1VJEW2d8SqaXpYr2VK6ef2aDms9onfDT
cnPxUA7Fct2GlL6x1JuLckynF00iRr+zrO41WwnJokumF1Ok4iA2Qc75Ok9Ru4Star1KJ1HbLysq
zIuk7w2qsn5ooyJZvfU86C2w0p53UnWXgylYrceWrB/bQPr5VOFupHq0qZN7ZSW3mTICXxXNwJLd
UDOMLx3h8UYReGjNwza/bZpY7JUixU7wcczTrq8/LlQluUFjF1+Y1a1328AWrFmaVDd+kM1brGpr
MmYDrfSAkkVpBNv6vq8x289V7EKOSrWwbJ2Y3anB+TqbhatuiWPVlJtlLfYFS5fcJ3V4ESYnhzyJ
nulGGvNiIrPJZEE6nFWtWU5LztirJt3KUde16ppcqcp1GjNL3ihb0HCapLw62/gyrvswSNJkBNf1
pucmzoeEirLUcU3rewiyuKylWBsty6Q4m3xdbhnmVL1kDWuNLsnED8napWZXEhNYHuZVvNzWMWn1
MI9lpzm1/HKN1nvdy1LdT633P9vRVLdjTNerfmYUZXYqMT8spRivNzKxoMmEGpMPws9VlpKEOl12
9filr6qu1cuo2CvUKfp+84G8K3zqfK5oEB+Ex2Onp6aZD0PNfbqPxjCUyc3bNuNp3BrtyFrdtrDY
U6zM8C5hSF6V1ULK3BFw+DLRdElzFpcio7Rz88FanmyaSLKw3HYS9nVN1ktRiyZcJku90h0vlsXt
2Uy6UbfFLF4yyCCXCSYakcUFNf40NI7MGR1UtWUiDWTdJXJUbWbHZPw0J2ZednLufMzJKOx6adeF
HFZh6yvHazQcQprWVRYxgjjMfeHxmxFX8KCksHHXTjLsWYXcbdIjcoUc/KyJo5h1gVixH+ZeXKJl
hDiazZeHYjL9Ga0a8o71nrwtGG9uLIFwxDkO6nqem+H11vc1heNSlkKnaZOW2ndtUuUIVSO8QlM3
Z7MNXJxXcV3rPPFoNdqGhXZaTkj5bA39Oh8w7M9BETaGXGw0vCdGJEijwRYyw/1UnpcrnFFd1M0C
L+rlviuL9m5Iu+bOoX67a+M4r7lJVXlmvN+MruotXI8Vp29V6SDRSllnZuDkGipwdVo2QVylvDEh
c7gwkOW4GQfttpGaXBKrilxMsTVZuW3tl0QkkG493YrisJhkK69krPryRTujxekmjNO7tO7ouej4
fEOmZXJ6lNYMWUh7sWu8m6o9VAv+xnRze7ewCneZknYdTmuY0ehSVmzOsem91Xge6IfJAefQs+d0
y1vX4XPb1tTq0RdlnfmacHWqNjW+7N3CwkXtxrXXnoUV8otgam+o6tZUJy6QHEPt4ZkjTdiyOmGi
1ZZu+EWX1DLNirqPo26K2LRQBVWHrhRvBNdxLnGjiefofMIRNTrdQty0iLS5k90kpnz0cxkg84/a
xq6k0zLsOlajJCuaskU7v0IZ9KSVMeOeJfuOtPh12nnzmrgqTbVrpnvfrcbozfvxDQlN/5KovsG6
U5KYrO9HV57D4a9jtqLJjJkYbB9u7IaQu3B+DvtQGH6Kydq+V0shP6VNTdL9UJvUZe74lzIcu5sZ
9Os6axAvT9c40GXfFNyelfNUGp3O1Xw2LVz0e7EVKA++t9fK2OFn2L7hotqc/dDQaK5VAiVnBztt
9xse6p2t4asao+lSTTM6Q2ikH/E02j3Z5uWliCOiWjFnrhNBwmu/bT6nfvBOty2y+7Wy4TCxuXsV
q23eB096pOWA+KUIW5dArSfzz3xx28VYI7LDxcgvm3r1eeKU+OBq2VzPlUrfoS726b6gOG0vCU+i
ed1utV9eVelEt3NcIFqeQf2BYpXEYbpLZsrhWLbb4i9FUkw/l7DP15Dn3augIu+ySpL0g6fWI9jx
uTieFjK7A57itI/gmUUtu4DO13aqZOZoTcZrJ4aGnwm4mhs4CaJHu1QU9CKydly0NeWSKUFjOIwY
LdB5UASTIUaLUk9oLfE+nboV6XSkxUuUNN2ai0I1l1iO4WM9t2rJTSXdW8Wqjp4mjfPvrZ2sy2a2
+FehosuXzXBc7kq1bReEFGPQc1e4JLNVadYMvuy8FoYUcs/KFTcXtfAJ/dBj4a8GyI0uk3ZSNiuK
en1VT17iTDgMICSpiuHUAoRI9iWL8WAVOn3cZPAEDN3BMR5MWX3r8fjl2/++6e7b12G4vw9Xt91D
88GvY0+//bU34QgFf2lUeAYwv3aS/A76/LeDT6DpEwj+BJpKAIn/AZT+Cv4fAOlxxlcoisFYlRLz
lKIUFFGge9+hKIEBQJVpiuWRooPJ9CsUpSdgpAua4hQJeVRKf4Gi7ATgxNF4SmV65CMw6/uTP9l9
aLf59v1jKAoQ+1+gKKBuDvrb0fmVUsHyHkNR6UbCbCy0m6zplsOKFus0JR6lZ5tDq7ruZAkQZplM
XV3FIEPIaXDDeGbLRdXZ0IlWZAsRwxsJt8aYd/Vczjep51WpE256AvAn9kiddwG3NtWMEOI8zKgR
zQGHbJXuG5SYfU3kcMS9zPKsQ9aLK0imGVKy9InXg0GRw4WTrFh7AaA9mxYrrV4S7FstKGaLHgEP
Bh3Hml4xXiWftsRARe/jjJzmXK5XbEzLT4Awqc1oQ9YpawHHwOs1rJg1m2vjdK1K2Z2yJFSNZvXc
bJktCGBSOtt0yFexhF5XVs5BB1P1dE8n4cVOINP5LOlrsZ6ylrkPqazJNauYx7tQuvJm2EJ6W2HF
P/gyqM9dQdIhG+GqgOt6GKdarzFi8aEg8Cffl7gPXFs2L83VSlzanM9T7SbdesjoHC4eps6Ya1f/
mm5WhHzrtpnsarmlYyYBv287NFVFpS2P6h1cMhS/5r6K2xW3Q7yEQgUFhobEAUg0Y9zOXV/04804
FsidERtV0J0g9QURdAnaj/PyoS0LFfd9qqp51NPSFu98ZSfA5IDcm9OxqAaqS9FbuuvN2P88rK3H
euuVvKtEW1QZIit7Nzc8fEQmJHyHXR0OUfVdnwFUVXdj4f2Q29nM42HYaj5nCDeA21u4lJFWqhwu
LOfJrLGIK98PVsg1q5kZnUarmKQGLElltmBY1oGPYpn0APf7afBJ8rmaADrqZTbmAq6U6lUSzPgF
M/Y2GIDLuoIaTTIXVNdpZ5V5HWffGtigut87hxeaJdswJFpshL4nfqmxrhlqVi1Xzl9FNlmiJxtR
mZnKbYCrnUgTXZB5JDoszfJhaUEhypY+tnckJICNAIQDxtgE3wDGCA5rw9g0e0K9arVrp63OaIqG
+4o0xV0xN+2NpAz/bNBm3X4s/TLrKPt2AqBW8Bo+m/mTgszvNYqIDIcCFbHTZk2p13Fpt1uW8O5m
ojyWuu+HZdNQ8xVwqaHgqVZV7zddEWP9OQkDHbVBBEBEyUc6a1TMcFMRs+ENbuCyuGtmzOShawDi
XHAVgbussenG10AWWJXLIgVkMwVSv8CWk1fF2tWXONlCkVdDjT73/US2fWnE0uhxsuqD5aV4GUSA
C1hK1+qpw9KceUeDP6tm19z0zqNaAzMoGKSctF2WBlXek3FFpeZDrxAMzhvJxl4B8OcU4Fl25Bpv
56qsUihl1RbfWu/Kj9Ee45M6a5heA1YoF+sMpW8xjmDtxAJApaKqhyKFy/4qVbZ5iwj8tV0BkPXd
ts60upkALQs4hyLWr4aFDUVOUSLqvFBbecpI1c8HQQQPu3IQi9txOw9rFnvPypwmroGE6sWAdGsA
JukUMCOwzyhTopM00i5nLW6avJtshfYgF1RRl74+Pl1qEgBCzE89PO9krsaEUKY9Fmmt8aa6IlcD
LcR+lcn0MUHSf2xYT6Ke56SbdNKTcs7DYuimXVSrhc9lWLSQo7hxYzv/PKowXHQLCA26THkbdL12
S5ePgtFXcGAXvFuLxqW6ZKyad2bthcsNTwnKO0i4VlO6hTkrWKRttgpl552UXVfdFBWqzoY6Am/e
iCxfmb6Zgl6KLe5b0kNN7hmEQK0uaXRT9mNzVWyi9RdABm2j+9WWccfgDoq63rht9qpoQroTRdN+
MqqHQxEBbbVZ6FP5aiySYtO8E5XIXYD7Do71Yj4ag0zMhrFFKk8h1d4wJsKot4L686IheNzVpQJJ
o2RdATJIB0hbw50RB732QDh0SBoA/At2SZ+70ptRe0uad2asijaXAXGse/i0ZmhB3TtifJpkQ6zh
8E0GtVXm2oZ/rEJVl5nzxZGw263a9birQG0ACf/zkhrUa7jr7UfFC4HaMzaPfJ7fFaKBhNaiGvDn
OTTtddw2oGwEb/KMj3UzHQpD6i92Ie6aL4K/JYnZPrpIhrsqgVqYrd6Lz3iMSaFXj9C7xdt01XQc
/BdW8uqwbNJfOLxtnwwm8SotcO91VXia6q63g8/73hmgj73Hr9aw4feC27ICPcXXqZ5h9oeip7MH
CYdsr2ogiF/qJEznWEIZyAbDwmF2dotZNcn0hpHGrNoihLmeBtJXGvWVn3SoJnzGo4QzE2eQDPQG
SWN0EeeJQqJM4k1dJqjO6qGQk3YFC/2e2bKLOVsGIJET0P+ryvXV3bgktdJL31GWcedW9bIEyuey
0QhKr0foby6zpFTzWuvFtk0K2lM9GXpbpyhUMHELOF7MpGyWF9vW8AXEAzFHdVmmeKovRZlMFm6W
ZSvaN8KZUOezsgzOQC2X4jTWyYBmnZYNwmdrwh16Oay9wplkg2tyJEXa5rWg3ZXyvXIXbajEoOVm
8Z1U5Tx/xuta9pfeAZLPoQI3UJlcGk2+znVBjzPXLXNrRX8uXWJBKAGhYyygFLEi5H00RZFvS0DF
2RjXWL0XW0jYDqST1r4JKwhKuSsssqeFmUthgB4ggrOGr7AxR60Fwr6NU/EpMjbSHZrblJ366JX0
ekrdxBQULpf27X7gfEL3fQ1lTCcKmj2PGkwyb/mUchZmzVXD1GVqQrF+CemC6usRCsSwD7RRw5Wp
Sz9cFai26VmV1njjuwawxTLnG2qR21dzF+VFWVtaZmwrfXkJSpcrf/ZDMqR5BVIphMnyJmSGFbBQ
UsViPgX1lNFFN0tJ2ee4hOjOy3pa6xeSp2jLBoDTyaEde2BxRbdOfYZWOLunrk96se/RVgNztpun
Gd2Ewe9GtBFzKHsJUBgOMl/eqsm2Srecz6bXlvS9/JjOGH9YigREqEbF4guK0H95aGsrVqgS9UpA
XUDIaqDGg8nD1MSwVz3IUKetG+r17PcofmVJvE8ARl89sHvZrkjusVprs8fDOJIDVVO67ubWtCTb
JAa+6rkoeb5t0ijYtMlfd2pM6G4FLazLvOBleZnAg7lMJhSvWgHUXvTQyf5nqAkm7vk0KjjqGBmW
lXSe1E2QEdIcK0f9jgHs6AGtxZLC/U76uINOUvSlp6gGBJ+aFvA3KMh0JyLpifZtVYOGhCUIRGad
gjsAQGCD7vkC+VaApNrpDu7Ntyw1KXxJWf8GFBxT7eMqA8+GeWZj1hR4EbtOGvuqG9bqS0tA6Mvc
JCJIMgtbL0JXND2IV4qH3LeSgfo2jNHrsRdzqoe0EeocVyWoKINE1fsEd7LLoihrlAU62CZreawB
qvQ1ql7QOJTxrOXeLABv1+gv2Ox6q9eqWH22zYltT9PZdzKrW7sxPcVYt1f9MohKe6d6clGnfnWw
eUNS7aYoJ5NZj+ckTxBEQctK1HzH/KYqEBds63IU+6rIAhvqUdtubWNWzuMq89lW86rRmM53U7I5
QNFj5e/Lzrh01xdtb3/uXMfWIe/LBMjFOppuyzeBR79lvZeTihktgxhq7acQl15vXHZ42gPtSLnL
JS8JL3S70KTYrSsNIP7XrZQ3Cmp+cb61wQ7XcmgW+17yeYlF1g7Ugmg3APhnbwB62qPKPHRHUe2P
KwNX399S8lQGeCC4v2oE/0f1g9+1tqAhHsoMuEm/ryH81ptHHqyi71O/ignQw00oxykYChJahSUD
Nv/V1xInCBQBCqIA9MOBloCBx//qa0EHB9wuR09MQBb/6mulJ+B6gsyQYlAAjj61+CNiAqXouZiA
KGIYTDREJIOmWZAtHosJBI5ku8V132NcvthQmX7C4LdhPS6qLQ4VToU/s7jkWc1ZTK5Nn24voVI5
q0PfJrUum9ifM4P7zHKsymzhsRmyvgEgDMBzAK5LFMU3EU79DUvQeEy4eLq5LTjgZ70DopA2YHhB
Qah81k4hvE7wlnxCdSPf1stSveZgrKQve+b6HSJxba+3tOob0MdBrGNsrXjeSFa9DdbUdW4A5ZxS
nHRVNicbcMVWbWfV6MZT2fk+Y3JF5kBKRKu94E7C3W+xmDI8zPKDVRbY3JygYcktLxrtjad4NyR4
uCQNdu+WrvdzBpyjGSFlE3o985UAqywmxDI0rjQ521i5XS++druuFdOhLlx1VqAO50b6/mJxAr+b
u3LGupKS6jDXSp5KGRPt/SxfJ26RTQYijekuoH60rzeSNEZ3BLmPk0/rN0qhfl+jYniF0iYC+I8l
mHMzmg4Tqte9pCG+d6irz6LtGlD7ew56B0qGK7jnq5uGbubFCupP0CuUg3HHonRw18KJPqOooZoi
nr6Hozp/Kabo35tianMHrH4/L3R915OkQHok3k77rlnt6Vb37S2o8lu5o7ITCGRU11+nUJc+Tg2I
SWYT4pqXUk1ZGOWyB2pvr4oekPAg8XxXtHQ7Swtbv3Oh5UaDuSFv6rYtXrSWTMUBLMCxzYE0DSqX
DWLnhpXyfixK8YVvSTrlfnKozkGiL1IgD8HezekcJ6BoJMmd7+o6s53CREebzhpkeJdmq2K5SDpA
rB1AjDPQaDrYQRPJm6mY/AurqnHYt3Db6pE6QPOuWtAhAONvT3nbDR/4HNChk85eAKBZgXiLfiEZ
vDlNvPWptEuGPbzNDtistDsyrQ7cuCZt96212wrGhk0+4RIBWoqC7kZegzTWTUt5FfkoT83WgpaS
hOGyDMXyuoDLbl+rdHltEoPvSdpOXM9lLNusnNbl3KER1C8H/PJF6dIKiCEcahd7l4MCU9isJfNy
67CszwGkLl67ugPYj8F6oJlJJp/FFAE4TxY7JRpax0oEe9Sbd/SYY2UL9SAvjibiInD/bkkmltU4
/dL5urplD44jZfC+wiw8OJFUbT7uF0wmHY8u5Wrs2Om6SPgHYGJgY65HR3PkHXs/H13O7sHwTLty
AIS4tuBCH73QdDHy3rQsHsgMaClPhAGXOx3qcD01QOwO67KC7YmmdrtK+FzdIsvQixr8MKuBdplX
ibX9masEu+wfTNokFmDYcluIl55WkeWgboClC9AsyYB39S+MSsM1DzZ9GR8s4GRqkzP7YAynG9jS
agMfMBwtY0l7cI8BE86HQjHgxuODv7w+eM1HjHTWg+4w7OCE1dfo6Egj8C47bR+MavdgWs9yZK9w
FPNpIpTH2Xz0twuI24tyAu2s82ypsrA2n5JtLTQw3PHFaiVUowebfBDllAPUL2/lg4/et4XdbQ/u
+vTgtItUsv32YL8/OPHzkoIrjx4ceqhl7dvQQIHQSAYQzibWNOMbbGiSq6PR742r8kKs4z52bbEH
f2cGNxJMOCCXMd70Dx0D6UP3AIICdoWEBQJeg24k9yNCICc2D30Hw7EFoX/oRvDHxgSKvbHn9qFf
gWyLoBcFU3bayWE1NOdFye9REvyL4Iw7g6VOKfjpCFSfuYUqmoQlzqdiHPpDAFSd5gtUMg9lXrLu
fVKWFShHdPC6XV3od8qCbHE6eybKfaPapcwRr0y9h3cnVmNWN2H60vOkrC4lSBX4UDVqcjsEJqI8
/HFk9HfDPN/aeRjAkN9HPfq+jfe/285znPsV9qTghjBo5yHQukMpBaT5HfZA+zBcI+ChMHiD1LGL
GBDHN9gDPTtcgfwlGQAceN/hEYx8a+cRJ4zh4/sUwUAhnAM6+yOwhxx7YbtH7TwEFoSE4iyFRmYi
yHHhj2EPqL/1wBoEjmX0O5A17dVkTBeyZhrMBVQsUPEYcZ9Ac29BBQxR+V1S0oTuU3D8QLNPKEgX
mxv7DIe06S6rCsTFULbj+wXa1uDWbLtyfCNHnt6iFgpiJtPEYrhgF1uczdGpSrcUOMR+bhJvT6GP
B+Qy2xo0nXcgc5ROJ3MLFbiZ+BZ1O9QuvvHWefqFLnOsds7HcVepNZ4GME/5BTQm1DuZpMVBdWNj
TqdBtGcydeWHyjUSnFBASlCL+mImZxyLYrtkk6lKEK9rPlb7cmDpGVi2bjmMyVSRHcUWbOTSQ4kH
I0Ws0xW85Vz2WcqAW4IGUSzA3vpCoWyql9F9UiE1EnSYmMwvQmOsum5RWflDP01QGRvn3GlZoqQ9
FHM/L/uyqjkwztaAGI6TZqRn0FxVvx7TJul2rh5Lmtm6NwMIBxI3eb1W7J3hgEL7sSPuw9yi2eU9
4MBsNaBG7hT0HbwqC3iyHbRZoDUHu0cSIHSb3LkOegWAZJLpPYgN/Vkjjs5H0R3+h7zz2o4bSZf1
E2EWgDRA3sKUpZfodJOLIiV4l3CZ+fQ7UGr1qHvvnn36nKszs1ZfTJsSOcVC5v9HfBEM3Il9MyFp
llSWjRdEZcgqkoYOo2tUeoP0o97Ji09TIZzvZFH5kNa5u6wRRNt5BfEAL8Sjxr0vnKpdUjERS26X
cWQHf9O0BKuGowdd4c6n0u54WA0qYcDpTEw82LVVl4mrRlPHJLBjymJn2sy8OlOT6WQe6+phrBv9
NI+O+6Cg7H2dfFl8gF4TsKHzjj5B1QxwgOIjsyvKWt6ugSxPCMVhzlBG7TwMtl8F0IQr2VZ2ijPf
M5D0ez2UsQ/sZj838z2G2O6QzThFqzx7ZKqqDsKbMMV7TZ0qCIcP+eDJ754YyLWnvOd1mN4rd6gP
zFP5U7s2edxNvE9XhRkPfk93dEdFd507eceyy98qTATAdYxzsMq/cdu6uRO0NBDhzLsoef1p+7Ki
Ct77zLuuenzgSyHcnern4spp8g+p2PvQ1I8QxKuj4o1NwsLuVe/lGClrrAVsLb0yLiebnWvrm2Hf
a6u/2FGrPRll06SuHXxwZaE8QuVZn5ftG+VNaaNMBtMtLPnyqsp4fWjH8BpuBlPRwos1BnJ2ECZc
0hZK7J76BnZDUA/quYTRkEHeHZdNppnjgmduUoZUJ71y8DbW+WPTl05CBg9PtLBVdb+OoxNprDHp
aLM1zkfYHZnIbeI0JLuqG4qXhXq8nXP13Mi8gM7jm3iAzIm1iIfOi8hWuPM+uyarMLsxXHXc2qF7
gu9Z72Bh7rLayP7/Yrn//+0KC0QQBJvz/tcX2K/Z8h/o74+l/bcX/ri9AAC4AgKAC9iUhQRxtZ+3
FwgA4TJE12joUdhm4p8wKohjhnyUQIaKgeEHCfDL7eVv1j9ehWsNtw1y9H+DAPC2L/Kn2wuCO/dc
BHEgLTC+LfW/wKjNqnFGqyp2c2+APQPBMXK6OU867oSPQSnom2byvR7h7cG/KHzse6Gi12OIDSvS
mePhaCyd0Y0mj31fCq//Zq1wwogVWoL7cyrZRUwacZhL/2i2MSluGzqbKwf7qDj3nCm+c8kiAQbi
gn3VcArXBGqVlLuihs92GJUCkKZMKWVcuQL7lqFgD0brKxG7NXPA1bEVnqUvQy+Lu7zoVTLxgLUR
3sjxHdim+d600/xpBPHT7Runcj+JfOIinXWWnZvQb2HDTWPj7EbIw/0JYA08LcwORXFYyQpDqCtm
yHZlz6m6KkrfHmZJlZewnphPeZlDrl47lQMxCHgdlcEAMDOXzQzwKBvyMu20gZUpxmQejMGYzvyh
vM/0sEzxspTZsy1Idk+ylX3p4MEGUUdne4etH+zbZLy+T2mVlR/U5tMLr/L5NZzgCI+uv2AZwr3S
R7IJliAuxAQ92oKAjnIRYBPjmuenseMm3OuV+jAe67Z6hNA/+mkxTN6XOVSi2pXGEXum1vwhU1Z/
8mU7Pkkx5tOh8GGgRqIqexWDHrFgPwvQt1FWtKSJyOyuWF4wugz4GXfguVotZZ1agWsA3KsLbBDO
zqd69ODo0Gr27TnDwmXSH2KrdU0Lis/z5f5fK662UKCngtrL6/1f6a4sW/hN4y/e5x/a6xCGMOsH
3Xr/k/YKz2ctIzaL2/9df4W7B7x14jTnMZEWMJ1L+O06AypJujyEcYDPTpc/6WrIZjCt7pxoD/IF
PBrmQtMJoFunrJ/xgbRBoz/ls6dvcK3AYILENL4CWGhPdWvHKUbOONBpU7oaAIft2LVDgCfYVuce
SFaQDI+Lq4byIWDAAx7ww2tltE66w0PbGPi9Peduk+SdyGsQ3WMxQ70BgBbRSc67UnTV1cA79yYj
ozjQWnYmZXUobv1+yGiMu+GqY2t4xF44VynWLDxaLCzn65658M54QZg6iNAVQ+JnPPg2CCClHqv7
k0Glzpz+5yw+//LeiN7Mt3p8++vVB6/+cXkgwewGPnRdbB0uY5z/vvowpBWw20DABQ0msOhA1v1t
9dn+leAMf/kBdiNcP79fHv9v+BhImD9eHvjsgW3zYfhQ5CMCP8A3/uvl8Ts+5rpDH14FFuB4FDog
qxMzji1PpQgXyAO+h4MUyvD0mcBgciKQZdRCPmKl2WW4DV5hWazP8E/770rWS1yPzrwPYVGy2ANX
dN14xqv201AzPyoKDvCrXpr+myqgh0elWmab0nJp9j4MZPbQczDc0KLo5KYlBNFHugzTjS0w8ERw
6QBarTocQHG4s1WpJS4oakjTV0PtcTyBTtgcgkHDDCuIqetYVyDBE2JMb6Oip+It8+awiogplgaC
S7N2qZ26bIcvMjwibzCuQLXUi3CgOEV90/oayJjpPwcgHZyokNpiU8rkOp4w8pIpwvOXv61Dm3dA
b4blo4HaWEYgaImLf1AuL/Uo1Hs7EUhIOu/8T1URgm2Yq9GVKSUE0HXWinGJ/FAC2aGVEN/zSjU3
QcnJNz/Xt3mtcQf5GFV9+NOTD+p9GaccUDkhT7lhvo1C3wobM5VlKVQqJ3/MSKjK1HhqGc7+LLLx
qs1ZuFODDcmL6voGhPWSL37KsrVIR4K8xpuFpf6On0YRpobqYjos1HmtMqUOpr7ys2j1cPNcTZXO
k/+Yk2JLIP31hHn+9vXrn6oKLoApWP0tLYXX/jwnPI5cEh52TJEci9/PGROtSwHSu9spsV02CD39
fkx45B9AP+EHYSzdxj/+z2MCPVroAYKT4xHIGqELSeNvzJiEbsfALwoJAk+cUHxbDAAs82m4HSO/
zJhDHzCGD1QiofxNe4APsBSLwWnfl3Fln5nDaxk3HsIO85YbcBVCJzHQenyyeVHp297R5IQyueWp
uQQP+CWE4Gnfy665FI7cZwEe9zjfMgvBJb4QXqIM2u8ozHeYLvd2Ccm3ZaHZSQM3neJ8C0JgTCsO
Ay/JTb7FJNxqne/UFp3IsOXeuJ4WV1Orn6rCt5AMlRtvD9cE4J/Z92GLYEz51L1L4C27eZz0PiMT
sDR/i214lwQHuaQ5gi3YUeV1Ce6kZfkacURFroalQdLDsYO+DS+BkNlAOGmQ20KcQy5pBu2hiIpL
ekRfkiSyDOujd8mX0CYAQ6dxgt3IS/gkB+LFIzI4CKV0rlGf5goa8o1T6vzNlE5zS7Yki2qt/yS2
dEt5CbrYLfPSAsK7ElsOxm8y2Fjg/+dUDsjJUJx/b7Sm087bUjRuYCHEL5dwjd82CArl1K3zmFWT
p/bcm6rrYkvleJeAToFZ98oXEK8hqkNFuiR48P2MX2Sw5XpCCp8Hx1WVP/qX0A9clAISas4sTby2
JXvjeqCLKWDXOrY6hO4O8WKMJuWbegegywJywPE7XQFBtFfFFjwKgiZ/MUgmdPHY9raKpBrMm3BE
mSC9MLpxZ7xuTrUItY75QLMQ4JzODnDl+3Toi/m5WI3u9q7OWPUpb0S3xKDiKJw0sU6IF2W2THDN
NEOy5LSCCUB4cSPCvnvdDPwRG0de86QYQMXEY9Cbo09a79FoqPUR7WTzOfCH8DwHxGSRCFoYRF0N
XnUCbXSeO7nsaDfjQIUJPz6WCuJ2VHiVjQ2Kab4TO87XfjmWAIq1Borr+TCMqlKzMfUaw+8gYGHb
Etrp4fjP5EB7UAl1S9xdTzv/S7YQgGeZNK8aesMuw8h4DECBnmkwyZNDVoRW2ODdIgriLpEpffpd
FPlwGMFZnHyYv5+RkijHBOkiEc0AwOMFx8sNKEDzNVCsucIoLd+HIWzfemSGzl0r9TPvlyuyVi0o
Hb2wVAd19w3BHeeWhlMrIku7zolW5o4PvWgbKD8d8JhTpcbyhXac7ufA4xnu+5mdbLfwo0Edz3B0
Jib9xBLVJAtAw0Q7pM9SDhUQcy9owgI6hhrDaJQT7OVh9OaPTHb6ndMa2ZK5DuwthQL6geXTO3k9
pZ9EwQJQZ7mhB281LOknpG8wxoQlJvjR8nQc63KMIa9pFSteg4YZ8grvH4JEQCS4FxVMFl0kkYIr
EherWhGLTsCOdhF8utUggwB3Of6M8BFcpZ1eJ5iVmehvMyurF2iG9QschnAE9jUNL+AA8r0xBrAt
K8JjXZL2ets9DsrRrn9lOIFhTuqMsMh1KoiMK5XYLygJqsM6uDzyR2KuGxssWNP80fsWdg1/kAu2
/ISPc8njKVhJ9xas1n3mXTZ4R5WXw2esRT64S8wEj+tKIIfqKnPBAgEMA6EZVHP2pSeNtdc/MKxw
dbLuMGfBnMx0gKbm094W76XyxiL5H4AsB4maWM0ch+X/CZDlN9pdziwnRRb/L1hWvuTNF+3Lid23
tKxPVubD6QegFXBbUpCHOW13o9c+S7foENW6xLa6ShuV+j2ywWmlVAnUUzgee3eRG/yKbK7BYt+T
mwEqv41mb0YmDLKad5ouSbHgkhobWk+51/UlTTZnAh+IesxCgfkRgbPykj2r/A2Z6WERslhu8bRi
YDyGGybrSFnmlbfe2AiKn2joVHG46PGDL8KfzmOtx/sO0E94UJcUXDtYHw7lFo5bLjm5+ZKZc7f4
XN+zFrs5LrQVWsWWsFtI1kX//sMWxDyMPpC2/nrU+qVl7Q9a3o/X/dTy2KWpZjOiXEw0HIPODwBn
S/NwnMECwW6IeZ6HCey3dUwgPb4FfTgHm0P/ECwPgO0gVQ5tEK+DvxWQvzVnkf8+Z8HtcsEHYSdD
UPLPc1aXtxNTfhXTQVTXFqwG7H1ETSoQDDW/X1QgT4EBTxdXQxnsuDsV38UAONVBdnI3Mb/cMRBs
cee4cjcWq4rh07i7SnryKph1rSKgOJNN9ApIX/uIC8CE6iqAAHohBxuG42dWZM13sQB4aUE/RKRV
9TOtSHMIsxY+bAHF/uRN4CKqJWN3BDd7E1PW230fynYn3CxIS1N3e+LMUMFGvJvgKLHnIVHa0au2
Cugt8TKkxsF3Y5yZhiGFTjl/rcb1vhpVJuN+pXyfA5dogZWXzSd3dZbLZT16UVvx4Xs2uN3ZhSx+
UwVVGURNk0ubliVUxrSUAikCys3UJ4UNeQz4p1ORgDbTx/3QAD/shd+9mqanB2aKsYgqnblXbZ3T
e+gs8mnhwiIjFM4m6gOkgvel48jiNC6thj9W2pMuRzY9WGim5CyMoiviAarK8lhv4/ix85H6i+3Q
yznWramqFMR84SFbSKvzMvfVuUNE5n3gBjlsrebuLXOMJYdmycbumSyU+Neq570ClI1wViIL+D0R
nJogTBGk7LfNEvhSWhWjLyI2gseeAaqT1X545VzP10619DYWS9MSzKlTd18HRXV2nLpVxwnCkjjR
HobeM+uIXx9MQ2TEzTzxhJlsjBkGvOoHojl0Y/3aBXDo1iHsYNC59TfTr8uxhBt5Jhh2YseZ7kkI
D8SouT9ZG1Yv0Dz40QNgPyHeMfuvMyMj2w3ZypHnRHAfthmWTlnigxi1i9QpnsbsA4miIkENgneC
KtdhKsxNBUkx6wYMK4ihmrzv9tYsRWrquT/qQni3mrDu28ImQJkuIivX1WwFxK1uvfOgzR0rSGnH
ZVZBPBudH9ZqWlKTTfD0Wg39ASjssceJDVxAB+FrS5b7tXCuvUCoEiGCABkCW53heIUHQKCYXfR0
4KvusRmX3a3JV5W0vD+Ua+3c1nWbZKvzliGYOgWm3GM1856a0tx3zti1ccP9x5zQIPJ7V4ExaPXn
atnkV9Rz87XIEusQEklT5dDbi0XvDLevoRuiIqAdP2im/a/ONB0u35XT0iLyhCiitUSWahUaW0PV
P23/QT6t96XjvUI2xOJB6nmHKIbaySEPjlLRch9Ij59W0l6tGVMPQzAi8wLRauOT3QRY9P2Sd0RF
Xg0SF0fode+FCJzU1Q3rqpsayP+uK5aPloCTkR0lxz7MbqAW1OiMaP0TxRAcM7uyLfjhkXOo63on
i2I5hx4efm9YiwiTZPjGVOO9tmqY7vFk4KJsfB1rzKlz7SLJyCf/Gx+sTVe0aDxMvYu9rMzlLVIb
9AD49pPHRnnoG+yjOMefx8qW9xDKSZIb98mXyzVzNQQg/AHZ4AN/R4dD1OUCKQeTkSfVAgNmAIG2
v5nK9kb7a3lqZ7XGC7a/tPFdfiD5MMDXL+G2e3Bv+UzhxQqZaB+1DXkgPxTIN6TW6hvQQqADHFmf
kbEyj0AkgxjpwBJJoBVJZO7e1y5kpGZxs13pBR8G+ZCIFAX53Ayz89CMosY6MtI9Br/XdgRLv9d6
+/ExkpkIyb7DUoP80pX4wgdBkhpmQdw0VYC8eXaDEN9diez1voUjgUXHDECi9TYGM8tOmNeHVDUm
AVX2pUEa2rODSZTNNY0cV/O4ANqfdB7MBUmde+PV62GGn3SjgVN9RsRyjvyK2lOL2B0kr5x6qARo
g12JeD1My3FJjIsffQ0Kuv0PmFF+VuDgUv/rKeWP9Wf/HFR+efGPUQUSDkctZiDgHcJaBD3zc1QB
GQOhdmsG8z2P+mwTbX8bVSAJQdFloGYA8aIpeuNpfoNm8OcJhHNRgQOkZsNt/taksrWm/lER4ogu
cx80D2xRjoj0HxWhsluWal7L47C0za7lM26coGfIE6xhXIYwu2KedfgAyTBcElhQpEJLi1g+rOQI
wkmQXd+t9oGujiu/8dYW3fjYwY7AUdsEYpQ8bvrFYzmt4mZ2x3mNET9wkSHzbOI12Q0SODi5VwUV
9hwGTXsHoARRBRXw3ETYbikUTEziTzVHBjqGyIBWidVypDRXjXDcgvjyF0mcR+WJrIuVGoe3oemL
F6xUU1wVuSQ4P6fxPIvAHglHJiOAKNSmrauWNupHo+/Q47E8zNUaAn4Zy2VGbUNRgqcB9R07LUC3
NMiU6VOLlfZx1pvaEpI+/FgQZjlgmesfCkksdpLFy3aBE3RPlTco98lbiB53etIh/WTKtntbzdpi
chhyf0cU17GvOxcco6c4TcH/ZJsvpJ0SjAmrzRmVPAvEZRi6X2VgnoLWAoKl7fKkgi09WAQDSIKh
JohM5zOpEwgTtIh76jV95KgFkTqQi5cMYDgkdunn6uhZNFZc9wuhd4yaNg07FCSIsq8fG7RB3Emx
NlNKAU+/wBwWO65hJiRNOCIqayD3MPRCnKAK+O+8K+iz4zYT+F7dlFlEsgIMbqZy/YbmXn7QXbZm
u7xZxO1MK3WHkD0EGCaaB6yA3W2bOeE7x1b72FPoXFiD6abEzE2CQoX5KSvQshENjmyuXBSTfIYW
wrJI+XkY83H1T41Y+acA4TkvWmVdMuReTPuOoOtyctiEapYxx3OX6rlXiCRDGYQvTRSOZmDxfTQ1
jBz5mLufaTmIR3f2vE9w3RaFEqBLTkzVs/QfslxN5sqlY3ZeszzvEB1qqycE7JUX18EUFHETanzz
LpjEDonf1nloqzn/3gkTlIka3TXBxl5c+7ZtEkTuxLdKB+3VJGv/bcZ7R5CjW4c18SsCcByoCI+W
uXLfe1DGN5koZjQrTbie4BRrBvc5G9S1EsbA5rVKp25fyxQSFq/2VYtmCnxmWziVvr2aEUq+GkOO
O1zWusU90ds7CLW1jboMswyiPjZ7NbPTPRbSjk84h1QO8c2pdxgcqwNcleXcDE2OD6UE5wVmYRax
yrAjRGMvy6sFbuWLWWX4iKGKPOJzSulel8i+Rs00oaVH8jxISoQTdVx0fXE/txnblbRYb5A9Yx9M
VDC5s1E/IsxVPfPVKx9zvy7RGVBM49tGXE9RUfL51lQDO0wBbe4db+G7AE/KLTI4/k0DduykOtAN
C8LQh9AxzR027PAWHH95C566PValGtCwMvbfoUW4SYW8IsYFLl+Dki7P85jRnfLAUCPqvMr7GWF3
k1QLd/V5LswXOwEJzkmJYBEPCjduKxcQupeX3pUulhItXxiWnnuowe9t2dvdDIEWJ8Sgr/x8XecI
C0r16ORDKaMyQ2gKqb6MfWhN/ZRThBqihrL2oAC1ezuWu/y+zkoHpyze+3h0BKJTPYDk+wr2LzTf
Ney/gSjk30FVkTdbGQSX/LW9pyhFuIEk04D4BgiFWi0E8++8rsOXzVW3nuw8egBKin6PLL2+Qb4W
UDW8s2qP/1d9HRO2yOtwNMh4IPsA6Rj8WZe0s50WjKUoesrnNQeNjyzTwZGDODNeM9TwNLmzn5bR
34+sYHjfLJCvO4K5bt7XYNceEPI3DvgU4t7lARbUqMGU8zS16INAeGNqzx4eC/wHXQCfK2ybvkuQ
UsVz1PZwsCDozeuNZzhKKzz0Wn1y4KeljrDqrh5oca9NjTlGkxnhOpGhLivpgA5/TBMjyKzmk3c1
FXUGVR4WPj8GBV6Sm8n9cPMMKe1/fxHmJxSMWeCvB5w//jqV/zbgULz4twHHw6ziw6NyIcOQX7mq
8B8Bxh0PeBSlLupVxC+eFwo5fSgtghDYUYCrMBX9NuAIdA2DCBa4JzAwwVn/e1Tw9kV+nXAwPGGM
gqyD2YYStGH/qeSvLgzlnr/uQ9IOJsqQb33pZk4fszGAp4Lp5AEAGCMH0i/5ER1z2t4gnY5CAUHc
+UuBOC47NYj0UHRclHV7RAxYrZGPUg5/31fK7Q46A+66D9WIf1ugt06mJea9GQHEZo4tWiBwYHEX
txekULmc4PguwR7UVNWk2bygLaQckSQtB8Qck4CyzsRINcDFpZ4bD75A1QlKpZDczG3g7lE+5PkH
iuRF5A0MRXUcSWKeGMxn8m5ZCNqnCORuZz+IjKMygYxIrnsA3wg6CcT6ZVYik7CW1ulMW7Wks0Js
MUIcPUd4pR90eNCiL494bO0aO1quaHoYVtt8xhWHPZnmFo79Eqyo4CqQv8S6y3BUIsErMfI0AbIS
DapU9qhOMXu+ou4rRvHKdAsHFKv82pfLaeoHpdBuUPWnxuOwG3qnvwpUgdZAm0tNU48N+tn4mGVS
WrjkU9ms5RbpncSYlpNHXrHtB5jh5CIkLk1XnlnpsTsX0WznDvGy+tVkFVL+AUxLmId0xpEmlJJR
kefZG8sHLJIj3vm3jSOVsevDskO/DYJTB4m8685ZcReucjJoOnO9HDp0AGq5A3v6Yf1BvTTFUtvU
qDK4mrz1jJT3YpMpREHlnWcclHsYNOa8ycKuyUJa0mNZLjOsX70T3OjAr7866Huojtw4wZA0ttrC
PyMmtuEyvNnLIFf7bhhjLS7RY3UZ9ZYV0FYUcmvBoXZidkGf1pU5tzLDzIipz0Gx3mWWlASHa4SY
Hpbx7SpIueHinlvavokCRRKfGPruxp3bwth8CreB1YcIuMOsjCk287zujiA9eILuEnzAGYUOZ7bR
l1+m4FJ7fZEifIjpuF+H8theZuYZ7xHm522U7rah2gZsbqELzU4D3gFjNx8L81JycB1V62Mqd0Qw
xf02qg+Xof0yv/fd1sTjXUb7rsjbnb4M/Ni+MfzrbQ+YmpyH6XBZDxwHecN9JXR7t1wWiPayTNRr
iAzhtmX43daFsQS1uNnaBh8Dtchjt20ma5fzI27QDpBuzW8WOijEjLDLtKDtu8SlE/APkWPZwWq2
JOyyAhWXdYjZUl6X3WDjKSQMZZVZjyPBIFK/XTHhdtnUI5ah43y5g9zLfTRvV1O/XVLycl9NVmc0
NZd7bFjz/oRx5CPXzY0qCDkD4F5Tf7v4/MsdGG7XYSBQJ5G0VbNNm6rvusRebk//cpOiR6Y9z5f7
tcGC84RDGZC28Uf3Tl/u4ma7lhFgwg1duY3j3DIrChtnkmflJ7Ky/LkSyp0imvt0h6diq7IUzsKO
DD/7Z9QF8Sz2x0ncLAi/j4eKQlSeV1Oj5gdFCVul37d+VUzt3cJ1v6u8dx7sytsrB9e2jJDK1H6C
aEL/Im2Z4SSoeXvu8QvElnjIDeofMTb5+Y5copx8S3VmI/KdDgS/Hg8S9F/h9EOiMheFFpiKxKHL
cudbqCwqgbJpUo/M31D+qpDPZsKD/9nBHwAMryvcKRHlzOezHKeZgvLOpiqiDcN4iErHk3aQ5j7C
SPa7tEF1IMygYIaV7FdmWKGYNsjVU4LwJ/J1AXqwxAWybKWX+RiHPXuCrDk/5i4dnBT1rquK8jVH
38C//5iBYI+P6t9/NWT84ZdO/XPG+P2VP6EaHHYM8Wgo4sj3YF74KaH4/0AnICA75IoweADEwRjx
U0IBOrPNI9BJENRkAIx/nzBCxK2DzQWiaFsDDwmo+29QNYhU/3HCQOAJ39eWboKIwzG0/GnC0H09
A+zCL0ucu+lLCDkUH3hn/VwCLntEFg4BDjapFyyibD6iiTWD6I8OWayb0AAfA1fVqGj0+XeJKrAw
9osB4Ycu6717nHjoEdVIwqaIY+n3vDaLgj4D/WXHJCyUxPXCHE09qJ5qoXaEBo8U0oH30nbuHaCc
UGF3Ra41ClDxYM9r4TfqpC1MatHX1XXrkrLAJGOm140TfjcWe+l5WkoUP6AnWHgpUEgi96tfoNSQ
XAoO863r0C222sO8bvV3TdGFSAxBq0W27aGIRbfkUG69ifWlQtHf2hSDS6/ipWIRbSHyXl6KF1d3
K2HEZAKkGL0p8OknDz2N4lLZWBUQJ+YQu24kt07H5VLvGFyqHptL7WNzqYC0lzrIcGuGnHWPkkgW
tMsO2Z0FhDLxAdOttG/duMAn6QXtGSiadBEUesi39slg66GcLpWUGWwIAHwLmirbS2kltkYUWBZi
K7PsLsWWhG0ll+juQOFlQ+vmhky5acAChuIJSm5zU44zf2m3qkzMaAyAHRCHWuHHgtN5/Rpc2jUd
d2BXc+cPbrRs9ZtlVvcPdqvktBytnvTS09lvlZ3ozZs/VaD6boJLoyeoI33vbzWfnjuS1xCNXMex
UMvVOKzlDt1QVVrX6PfEsY2Yl1yq4qbYKkTpVibq9u7wddwKRnnD3GTVeDt34VZAmq9bFymE5/Jo
Lw2lC5qQdfKj2GTpyNLvJqS/dmaomkdFzbwmvR3yu7U3QZ1i0kQ1AHqj1hBOZTMg5fovGk7a2i2+
G43W5xB9RWVUgYL47HeLY+C3/LnqxB0CiQKpbAqadC1I8XlZrOOkpIIbh8qiIC+vcVOsb2GFcDG6
weol7QsYo2CWtPMw+qHeofqgiALslx9T4zaHwebzUUnA10IvNiLoT0nBY9NdINDsQ7qgSKDXyt1a
hssTKkn0bSt9ug8alLusq5yTGtrAa7BMclci8n7UwyDaaBjAARD0/15DsMSHbpXt6zp43QMq98ij
bVzxzYyweX0LQA4aUXUzGF+i0qsd3wtWuqcfzSo8tIlsHbbzoL1ck5W+DOE080TWaApZKFtMwggH
M6uyJntGB64UJ+AwaP5CczH91geqOrPNJwwvlmHpbDMK0007X1tYavaDhbySn2GphWZX9QW6pQxa
1jokDEc4kwJ6YZjKkOF/k4tjOVzcS//iZGYwnF6yvLXBrSM3m3PdHE8OJriL0atTv8+bI9qjI+7M
MVJ455roskqXZhVzTLsWaP56sVWnHx5reDFczcV8XcvNiK02TxairI6Ki1HbXUzbsG9meHJSlLsB
XXfHdna7d1u2zgsDu3NNm3x9ZE0esHgi3FXQKB3k3hBtaG56n9ZeyvDoNolfUHqTT3DKgetiZEcd
FIS0Xq/9io0QQApAkcAUSb1W1TUqx5ndudB6kAaFhPwfxMji4v1rxeDX34X2X+SdyXLcRtulb6Wj
9+nAnMCiF12FmlhkcRYlbRCkKWGeZ1x9PwkN1u/vtzu862gvHXJRpFiFzPe85zznj7P8x0KEl347
zb3f+E0oG4amof9oUlX3ffNuUMMhSXOSIlZeWbRDDtIfpzm+Ds1SxlrlqOBeyBn8x0IEn61p4yyB
Uo5D/x95ZA3VSfCrXmDCi/62EUGVYF/zZ3hKI9gpDLZ5KBMSh77J91lw4QYlgnZWngOHXNQpVjdZ
Z73UhmHABVfW+mskIq3d6Or+27mL0xzmpT3XMkPN5LlbXxLJJoK8kunhgVf3aR5C2cvUQoA+sXRU
lICxeUbOCiBEQQZ/CUMRJ49eayZsIJMIoFWvNDdHL8UhI+C+kP3VvHPXld2xM9s49Qel2S1QRHAN
ZqysfUupet4q8PEECW7kKvsRVUoP2SoGllo7XXSlEM5KK8ziabwyVgFRTEN/Jy3FULJWiZHJBXgb
OJV7sCSZH8F9eA0rVMkoaesvabFk3Z70sHXfZtoE/FtpmVNrIGtmunDu21XsZEQpjrU9R+km62aO
RwDi72Y96Q5RJiWXghBNn3vLVX49padiIOGUURory3Lrd1vprh4QP4JOuOmumdD5YXEMwpNiQwsZ
QSm3AxIukCrE3GEVdqWWBvemDECX9gv4FHBxw4uj1OBM6cJ6kuo+rtfqa6ZUY/jmxWlUSvKiNe6t
Gwb5naF05sVh/VT3QNLraICbJ/Ax34YG0nQ0dPk96BT7WMt0uAVUyW+9XyRyNoJQh2Iap8/pKncr
4dtjeXRYrNZ+N9NuvAxKILds+AqbYejCL8EsQwizU2g8Z4R6gg2lAaZ1YItvPjvz5CKcy+kj6K3k
mlQ1ujy3UjR6NHn0+kJJ9+GYDWcye+mxImHeX3mypmciI678ahAvu7HrIDlWoVPd5n2jl4AgE2wm
7Cjnl65I3S0pdPMeBqD3lgKSsfZFVRifiRmk70YfizfI5fKrC/3/CHrT2WEUzvZuPugvVerqMM9R
5/O+nC9jO+HHtafwvIwLCQ40+ptuSjg0NH4bFrgO093ZMEQVG7AcXyT/ZNaGPJx+ny51ymqo6KzP
bScMzHRh00OXL4oPzAjOB72HDRFVmrl1Eyf9ggA/gIqwk7vRwaFC5Gx8knrnPgwoys9W2DUJthWd
lLThnLlRV6+m0ZW3sYAYtQlCuHAoJi1MSc0w4XwXbrAbxD2+3e4yM48jvOTl1bA01m3koZEZk1hO
tQLe9JaUp9Gp0pu2BYdDUN0jjJxk8pJEabiJIhNwTjvUF+CrWAbYgWoh60fEmFLhdlLuA5B3VgrP
oIA8ACottBggPUEalS9kRcevDQLhi6FgPvWK9VkJP1OlaD+1QFPZZAoCpGdJdGsoMBArOWvfrbSg
VIGDHGAHL0ndzPto5QqVCjE0Oml2M/dudScVgKhXKKJuifNPBZmemKAlqKJxpRaxRoJgVIpEPg5u
LTYRMQN5DBXsCNIO3CPuaPqHSMGQjIJPElmo8FQqVNLI3LwTNRavtosNcXJWqtKwEpYM/lkvOqb5
djuuDCZd4ZjiCRfVEQdv/i+YoH+cnRx2f3Ps/tJ2+Z/HLi/9duzK3xR1DH+jtFwPA9sfXTzE1Awd
WpmLBkvEbSV0fD92UfBVfaRKpiA2O5ZF0OX7seuA/ACCpo5xpHWd/+0fDdHqbP/12MWxaRmYMi2+
qtoMKI/of4mmBMsYINkgZHe9/WHsR+OQVHFyyENHdLtSJsFwKvJ5uckQxMfNjIh5NtCHfI0l3VU2
yOlE+kb87qVCD9GjkvGWnSgNBM3k+Magl281xuxDFaWCwgkQCr7AUs4KPdXKaq8huQHjLJLmzp6d
cudR4HDQK9Hmfiys5AZmIJZDO9AbXDizvowUDbSu3OjAJ97KPC72OQWKT82SL+/CaspDO8rRvvJg
1Z6aGkpFm4Ca2FTN6J7dsQNjMeQYdnwr4Xm0a2Ndf4jdxgZ6YVtRStZgzOjMUISMrg8IktKBnF5E
uwzhY+npoXWRK2YjWpEbgj0y+I3QDfFrOkZ2paUejG8vAg/iu0YVJq8aSItyG0S6gO+bTlmtH9iG
FJCq4s4s9qEZ6bs41+I3YbsIs81ikJ8Bf7KIrY7j4d1gyXIL51pztly3AaCGpZnWPOQbeK2ySIaL
WS2We8vW2bhiK+Accqgad6bqQopVKxK1Fw0My2Ie7lLVmgS73XyyvGW6CJyAhzKX9nFMtPHkzqpx
qS6So6VamPTFBHzbNoV20yUDLU1UIUQWnQjpWo8wr1UJ5JGxfa8FCkJ1KZDWoFahXSsWGtW2kDmq
eCF1RfAJJ3nY7OXaylCvDQ0FovLMCDuQfpYRGNRt70xstI3apPVjaJf8DAxSvOFk6D4xe6CZBEo+
mZWQMq2airvqK9OqtWCLRXcRSoKpVzVGk/N8DoDLoNE4aaj0Gu5ymzTrsuEE5QFNB3/O9PuohJ7M
aTWmcSX/UMeCEuStqlA45/Irn8fsUYUzzt2U2bx1C5qLdlOtFVi58srZ9wgbUN9MlxCiJQb3NdLy
8VMCwQ1GN6PmU9NaYgu5Xt7Hupne5NPU35i5tpyDphsOOi1e1U2TzVBvzJrzNO3M+GtrpsN7F9rV
fUtVCvgUXEI4ZfTlgXcw1tnRBhuA1HN0dBHhjDQbVq695W2hQpf7uq4TP2LN5veZjS2Vm/xt3Fbi
SJ6MjNGYZ0gpGoRrgtpfJvjiGx3YGn8LZQiPWml+HmpTtPvRaGnEMSDamBtNW+Jn8lPjW1HyFPBn
YxqwPgvPabb2mGZnEwjxtE3brr1C0vagqseBcxUkVX+ms6Xy7rsMCGlndQa/38UuLkwdOzH202Go
pYnJjzkEH98UXmrTSRuMHmz+CE1O4nOSJnl62w8TZoasTr27gC4doXwP1kc3k5F3CDwAngS+4YR6
g2i2sOuT7jFJdO8xVBwQ7qv1x0VrncXn25q6a9dagn05QoOTZpad16Pge3Hc3bds37fSs59gzj/9
5/+rPR9/yen8fuoZnBB/feo9YmfvfrZy/8e5p178Qzx2DU1n30ELJyRFF8jU93HT+g1LMtwqbis8
ZBkrOdx+jJt/XfxBPR2vUfMrdSKK+vGPDHiG+sZ+Pff4QkyzHmMw36HBMvxP556kE8CLQmPnCW2E
j6ACWiif1+DappdShbegEZavxRiJ38kxF9f8tPPbqBP36h2dCI+KgMkRvBJCUarzCSciFqiwmBPl
9lfVK8SzwCZMxkMSKK0KmDkqahaWw8yQQ/xsFgOIop5IGuEm43ONWuNjv72Ug5FthVsOgZ/3JCBn
xPlzwifuvXe0Fr4Hm8sH9rOhexWWQRT6dt0Gd41RhvdQ8uJyNxLBszZygla7ldrknkdssqPf2pWg
rIkWjXDbaZVboliGMICD2mmuQFQ2FitAV+83yzLpIKxHON+fTKfgYUhFCffPxNPSl16X5XCIu8VR
vN9cu6PqIZi2JabsYqs1ekzDXeB0H9pS75srjD7k5RgvXLxgTTo8uSlawqbRM/nYJPQvbkKw3M+Z
pMFu77aZfAdh33kUJpFY2wtjMe7nOoQhlALudXc4G6doXwgiSxuXwoOnzgzKp4S+KufcBD1y1Gjk
BezMJEC+Da0UEEgi4+CL07fdE8PtXvD827hQ2R/IyLESniNJ4cAgF+1pmAOqJsRidduy6rqnaAoL
LHYws3ZlOk53Nej9K9bccbWBnW7Ou6a0cA7j8L2exta7GYSDCGDV0JRE2t6W2P66XWR42JcJlPdf
HLbAJuzvpvg69FNLX5PwvO0k4iA9/N8Y45YMmMRdiYmp3DV6nUyXZUEIvm7zVk/2KLsRdECjAuyc
22m17H6Fjtdm0iz8DDhbN0Gcz9MGwLgX+oVONmLT6dkCNSaKurQ8f4eRewvPUbWnnf1omoL2VDa9
3Z4GrIP9rlrDca7KyaH210/2Gp4ruMa8tNwuylfMZ6lDgkJF7dzasR8sFIMv7AkZ9gzcfTeDyucR
RCSp57UKCrIG+Iw1zAfUkGBfvYb8krydjlPeFfCyHHmas0YeEtlHh1ElBFvZy3bTR332UcwkCFOV
JRxVqtBbA4ZFpsKGo8odkoKMbm3AV9QoYKkkmLiGFAHTElhMMc4SjcE9wXuKRKOJ587v1pijazCa
brnPODv6BPHwdeEcUfITdrbvqaTk1CJeb6aotR4ZyPUrU2Uq8cIvtzFmSgPzFJnLivfye7MGMZFG
G0Dq9NPEdI8ZQEo6ahgIblqpkpmtfisxDRgYw2uNBj6ZOyeAvvbVsIZA7ZI8aGoF8cd4DYl6Zg8s
YrDJjs5rjNRk4UGlCTYxCGbkTP81h5paUP71oXZ5bV8bisP/EkiiXv5DRXUM+FOAqZA+CfNrrDe/
qajObx6JOOYpsikIqatU+v1YQ3pdu8JpsmItStPZz2lO/sYGU8GsTJchULdAO/6Dlahuc3T+eqph
ukKMlZppGuxgSdUxhv46zcXUawITsHZ9zPt2DlzzrdeT4nm04+au6lvvms8qGzvDtRA1BsGyj46M
dpq4Hs2xsavspJgOorag+a4sQ/Mb2NBaKYfmiHJ4qkOcrTy2FQnRUVDEfsUjrqREt80dct0jMu1p
8DrpnSltgnSYdZyHG0DriBamSbC07WtBGR6Y1Kc+XNzPC8Icfkar4iTSqmS6y2UCk5mOPB5NCTkz
IjFeIbByATRJLoKxuD2ZGZTariSet5ts2euQC/P+E6uLSdsuHv2yTWOFx6hPgtsCLvaraygaXQCV
aUeWT9vnlRF+sQeTlCBdGdlu6Ib0k1dN5idMS+iAkdtd+PJw42O+0WLDE9LsfY1g822uadU1JOFx
15mDftHtvr2Mhp3tTLc0DkOogv11EZ7Zo0IJa6nEu8E7VBKXjxuC65AZ+T96ngX4LYxwZ0fZeLG6
qpC7edGT+izRsLCfTXp0QWNq3uTcmmCNCrzshGZn564MZOX4Vm8Z11NiyJ0z6RiGDC8iYZW2cw5u
PGVi3Yhidj+HWtk8MRfW+SHGYp7t3BXZ2qz41rb2+q89diay3bMXpiSOgOr5U6nAr6zgs/5YzX1N
NDK2KbdJVlosZFFU7ghQu+fjCK8PYT/BlrUWE+gWfo9w1wfk0vNNVwugjg5JtvgsGzEOpNZY4dHY
oQ/2G4U7Yfws4sgea2TnqWcRG6hEkAks5hKMjHSbsssTqOjr9IuUziSsq6FYU+NxhmlPbAkEMzU3
MmGCjtQwbWHY25HBMpAH1mk7laith14gqBd0nLEk3LY95QqvERUclb+sc/tkJCh1QeEhDHpG6N3D
/oS9OawcTrkyOYOuHvRHMUiv3Ve6l3z81zxgVcDlrx+wt21f/OXDVb3028PV/k2z2UAhbJGzMRVa
6cfD1eJPeIQqHiCOE5e6mp8zA64Sz0ZGw7hq8n7DGvHz6coj2dVIKlO6LNdB4x/NDFBj/uvT1SQb
xBWLdxcZNp1DQPVa/4JxoXE3w9dJcx1YufsuSN1dZSXESmUfHLt0CXZh1tIH10tJkVa+kCsJjevc
410dpAmRk8m4wDSp6fBp6m3NjereROGNN508MUVvMZHsq3ddcCOqnckgvM4H4HUgEsRWNISWP0zG
I6Ddz6DorW3HYw81oYbzD4shi1LrJkO8J4yq6741eq4PasX1aemLuGCNy1GDT3IpqOvYMnPou6Vs
aTJK5uWBDkH7zuy76paF/r7WxZfczaurAfQLHJCo+hDMbGqDxILopur8tpoMn9zW3hlLtJyCgudr
k8BX18DMbkKbLf2y6N6uKKNdMrLWV1EnphbRHo1Mj6+ahTlrqrGwKseruUkVRhRzv/kcU2HKejgr
u2jnNbq86cMKzJIUrj8yfh1rASXbcqo8Z1nfYSfzvPJza+niynGADPfB5PplY7efzMnMQdoYxS6D
Yu/XDcPa0lefqZSuD4tpXg0etWR0t1BnFLTawSwXVtZZ2dp+SGTnpsdTd53OjZ5uhqK2djZCIR2M
9vBJq/X4BI1Au1oooDkZcvmMf5ildhA04xlOIM8XPaJQGMDpUzxaN1WU3wfjKHYFTWaHjo3XdjIH
/h5QNLX6DX9BpvR87omaDvtef+lzVCSn4pmuBYtxHQTLcJSN3voRkJDzVBrZtWPNw7HC+7+LcYy+
sNSwifm62oEl3ZOk4Gg3tO5TKMf8GKbtA1Fh+DGZ2xD5pfxnzpfQ76aRHvB1v08C5dJ6QNh7lpaf
rZCiOVYWzGjj56kJ9cNS9PFN5YzBB0kq9T5TeW/TErrfVgWZXjghm0XFwfkkslwbpNwvPYfv4k4N
+hh5nEV3sUKL5JU2PmgPgajegUISKwfiwdO84s04wpo/i9EJPiZTDXNIm77Kuq2v0pq68hn0/UlQ
BH7HwWof53Jqtxn/NuGGD2m3o7dRe+ytnN+Y28wXCpbKM9m47taqqTzgtiQ2EIJI/RY5KEdAxfXW
rmqXIDV2HdepxZU7IvAhk09PjOiNX2KfPtRRZn9h75g9JO14H4/RBBkJxKSQFb1zU/hI5OyFUg7z
Eo5z/5AvmvPQ8fg6BDaxkFal9fmYE9x35OjdwB6if64p2z17Wbmh/b08DMZAwEUCw9VtQSiD6rJy
gsibOOZIIS0QMRHm4lkrdOsunTFZ9B5YqIZQod+MtAsVQ/MxKd32QAwSg31G0mxphmXftMt7Sl+l
CXYOxE7wmXvg1zQjVZwrJAF+dZzFsUOHO0gmZpko2opubJ8kyABfqYBbT6cKAlh2cWS6GakunOPd
wL7TB/wMX3fGyZsNS3yagBRduqlpqcKDwLiwzt7MfIR9mADv1giJeLa1Y89IdiqMJfVlJp2t6+jX
LU1phQCJWUwtwmIKrVrMkY9T+yuov4un1cMGv3JIcnnUFRyYJ+qUiqeJX6bvOL29l6XVvwe2G9zp
aT0cyxZOuGaO56UO9lWmwz4QZrhvTVrrseDlmM15eBV5eo7rRcNBWgy4zMGAHpNyNvyRtgiIPr1O
rrnMxc2oTHjO3CAENi89KnXOOhibAC/qvOyMBWu+aory2UMv3rEJjPw8XsLtv+Y2oI7nv74NXL+G
ZfuX1wH12m/XAes3k/kK+ynOQ1tTgt2P6wD+U1IvRF+wiWBMcXRO4u+zFsRIxX5U2Ed1g1AT1R+r
MxRHJjS0SOVZpRnunwxbzn/MWuSA2eiB5octB9XtTwpiJ6pxMl0qy21NsUEVJrRYSoih3UoPBT/j
ngKIoiYpR4sPNJhRejTqecfKz+MptmgXarPSaw7Mfj+slNIi8CjiokERYaB2FMl0mTIT2X/Iqpnu
DkU7dW1FPh01RUE1VyIqF+eIKEkyst0aAq4BiaKnTqZEj8pXqqrqi7yqFGqVTyvUVS9sWADpzvjo
9S6pjCLu2YGpcXfeZHWdckiMA7a7bBIwv1a2K+xdZSZLqfPwMbA6t3DYp73TaeX7EJpCkp2hWs5P
Sy2hSix2sq9eU5/7KpnN67kP2vmpFaNX3P5a3KVR1ONu86bOnUvUVo55gVI39VtNOBhlKtxAzces
8pKc2GLojJd/z+frbzX68yt7juJv1IyfIj0FWBZChmeZxOQxe3u/qBk4v5XOodw9vMHVXff7J4yQ
vEkS3sH9vcbEFIWnLemc/l//E5FeN4D9qLg9sTM+m//kE/YfzRJ4wpRggs+c78TC1f4nOaOSxDUA
fBxar65DrnG0DDmLdKjIJPZcrSVEg+ojGnIVdkzXmiJ7cYXPpRl7Uqp6jDCaCM8vZaSnvrVWHYFS
dr7SOiC/OKoJKVhLkaC8cFtoqnAKDto4B3fVXLm3UYI9aBOJMf0QK//JqJwoELhVaIga3QY1+BY4
Yr/XlX3FXp0s/RwgdDoZPxn1dVZ5Gyjbi1GE8pxQh4k20iZ+X2GPQcFxH6SyzISWwDyTpOldMBEO
g1yafomVycZQdhsH39GH0MSCE61unE4Zc6Sy6KRFgFunUcYdd/XwdMrOk4U1rZ9N47m7tjOEte1X
709HUdANwGqEe2b786RMQgZLUngVGIdooDVuCQjqVGdiK+oEBYTIF/ORTIr82neTeKPyIn1PWBN+
1pqEehyu3t4bi3LzngYidxsAHHwZV0cT8TrcTaUyOhHQSo+mMj9N7VK/BqsjSu+0HHeUCj+bUuWg
ExWJXlQ4mkRc9KlaE9NBGZCeblWQOk/47XRruhokd32dkrjO20Vlr5X93WxnmR7QF7zHoSjIU/Gg
bW4krFxM+F1DnNuqk0FxyFGPcsLsN6UrWj9c89+6ioInayq8WxPirQqLJyo2zv3B+6KrKPmoQuWF
YY9k2lTSfHG96Oui4udu2hMH5BbqjnRcpJwIIMDx9MERSD+ApiDDrqs4e7GE9e9r36mdtWXHUiiD
X+Y3xHm4B46CHs8IM/6GoCOu6EKMMuI6Ni+UcTdhdbvQq62y5J1mHaIIS8bu19JTHBpY6Ddcl81S
25paFrzKGQrUh29FpyhjxbRzlm4aKJD+o+40dliG7hZ9qL7KdIxPRjfIi6GbhBJy/OS7ya3ITtCQ
e3bmMun9ogERt51IMRu+Td+ksdFGCkg73k9vDVbgN6nVcfwSrBAV4uF2DVFoJrW8pFZ4Q4zDvAt7
Sq3OIDi7ows74NqkT8I3x5xebiGMhhJSz+nvy25kKCa37FdFpEhQaboRWbR8nU2temdp5/3eF12V
snjqh8+WXKJXV0P8xtrmendh1Sc3KaanfWKktKQLlJ9r4A9Lu1MYezOQ9EkEWpSfpEMgcjvlOubC
yWid6uCWLZYUZtD3atKycB+PsXVh2d99CllLI25CzjH8fPbiK9qOoINpuXyOnBoSZUbckHZk1Wim
F7l2sFTLWWX3A/WZa/lZo3rQKA1jAljL0RDJyrsopjHt//+jjUe8oxoY/+biuGVAav/HQzx8af7z
+vjz9T+EekLMyO6cG8SDSCv9uDtiyLJczhLOLoxPJofcz5PN+Y1GCSLThAstpaFrvOj7yUaLhUvw
GGkKEYjYNeS7fyTU85V+FerZZBuGrZuKfcc9TlO31F+lJG2MZ88KUn8qcPH4SV1Wt31pT5T0oMZg
LDV1a6JYoEyxs7apecMnQXwmmeLYGGFp597YeEapW/DCz2kSm8kW3NA88O5vQHiUjVymDTttYKCp
S7PJ0RJdhNMyHfNlC7wgUUVEidf4szMRc45wBXXUy6MVMTU6pbNztLgqtzae/t5x4uZoFVb2kQSU
cbEicB47JQMBYe2814gK2o/Uq7rvFdwmtLFZZUlZpg3pZmaicj4GBn/tS4hiY2+IfOMcyTpMqtvZ
yLz8ahzoDQQYbijF3aYqhP0bC7RTGLO3Pbj6ON55RQbjy25bsChJ7Mhyi4/Kje6svIYrEkAD9G6r
JWmqQ5O7OHwQjGl7BwsbcWiPbe0T1W3tDffxHv+YWXgYxEbNyA/4QhgNF8xSBo5pS+eZ7QoQnqH6
++hxbqOtU1dU+EgIv9Z2CSOEFFdG2ptp9O5poNk83FhSnwK/y7Bw7hhZgnc3qAAD0kcqrpuRQprN
UDdJcqj5Eg+6vbT3CcET+vxE2utb0kMGXcqwfHHDIk7PpRW8j7VFxEcLMlo0Km7XJSkqNQbIQgBH
c9OKVvbEGR37QOSELwVoroXyAIPXrT1h70hEQ64KK0H7UeiNMOkNvOz1fowa4JpjhayDdGbTCk9I
z3p23NxE9DF7jXQ1ifIbdJ4Y0N+yAHMojZh+JjsC9O4PueE81eZSN3ujziKKIa2ijlCtREBFEHzn
G0MGXXLEqRTjpevZQm1ra4A0RJOidycro9YVMTH3touN8ZWa73EZtvQ2D1ek4egTMfoqw61U0sO7
aRR49KANDc4KAj417zqcWB3kZvjMp4zziJKVLK+aTYH4hZZQOuxWuyQxztDCEuqLw1KU2NuDkV1L
1dT/ArVePSQpffq7hyxPh+K/Mfj8fOW3x6vOA1HKXxX5H89XZdRRfAmu7ZppWYYaD/6YHCTzBHOD
2nrqpmoX+jE5aN9oFmpsZwfg/KMmXlv/k1JvoBKxoXVYuPJnJE6V++cXpV4HzmJ6jXPqOm7128xO
9U+suODBQs1uLuQsIrnN63gRV6NGgL/PdHNbSvRDKLnAnrYGroJgC00Z6pQXeUt2styF8kghB3rr
QhZWcO/meisq8663xvyDyXSLtyDgAbpULXdhfaqe0jJrb/S5BfwQdcK8r2LNFthraH6/nTKneRxG
akevMpDGyw0aKrwvvGvLGbOHIBMyE5T4fe6zZg8fDOceGPny2iXt8jDypHbxxsOruBP13BTHqBo1
PzMTW574vLaHkQ6jXevg59mVdVQZ4Coc56XvTFFtQz1MH2iyhJrR49JrKmHdToEDktxpWXztbCsG
Um80NdhCV/d119g04LR3hlUfkshNzqr/JI6FwabRCTYEyIyHFOF3OyzWLTWd5Q7wWrifu0U/xSM8
dhNmKkm8fsseFDir3nHYUDPbFy23pY6cj3CrYwRQ5FpYZXZdV+IZrvoht5XVxtZvWs6RfRaKEzQB
IB+IkwbXuk3JzfLo2m3O1o9UHRF+G6uyLHeDx0mj86w2h+IE6fzV7cVVGxF8rCsAft34IQFHezaQ
WLWcJF6dFreDUZ/1gWPCFcMhKrPTINzGb3Gh+nlrUX/B1Bmn8fQRmsR8G0fNcMqlG73YNNMHUNAz
+3MQadGJ3pv0HdhY/Fbrndh3w4wpqV+Gc9804UMi7OjezaDEAijhuXkmvNvM1ywU6AuKbAR4tuS4
zQQ1OTg+RQ4dtlKX1XSxk3zfsJzUWVE6zSkzik4S3w2xXXW1Jx/aAOuUih8VB43x4LPQBuPoqYev
mmw47zv7YKPzAiJSzhWRxN1HjZrnZyPBu5mIClsMoJDump8quxuQW2lfp7au2uRyTsvtzLVqP/ee
EW1cLdRA+ROhwdTsJPlNk8c03tYUioAGw2xH9xG3iA1S68guywXDOmPhJrlFXa4LrezoZIX40vdN
/8A5ABE8jKvrKmBtQxFHPxwbreQUCG0kqKjjX2LUWhMdquU9iCXgXIx68QDXvL/WWPb7oVUlPlpS
egw4uh8DkWTU3YpYXNKoap9MCPN45OJp69qhC8AgZ8jIyiD2G1trHpdpic/TtLR3vIns8+IkI/o8
GCWjXsSmbQcWMQCxdtnkRHsKJtovZs++x84m72OSZ9Z7Yll9c9PBHZbRXm8t1jdDNjXp/KSN2Jg7
rnSzc0ZOqfddDM8Nar9V4LB3p4k64YHGugZp7mNgDREjYSa33BzxHwPS9FFEzE2EHveK0Xlvlk9x
3lnnWgf/n6VGcxvm5byf6DOkluQxHrurJplp5O52Sdz7udFeNLpHOov+1ymPLyKVxTFvWNwtoWy2
ZCzrS2XJ/iaIMwr0su6R3/zygNcqhX+TNefUW8SuHxr5BZixd1VZYXKkyuzJcjDl61GAQyGJ+nen
KMY7WrnqKwo/d6NbXIqxt54IxUVftXCYv7CtkL49FTDMIRyflzkK7zFOVTwPJBsubjWvyuiebWYF
7KzHLsESWVS+1sR0P9WFeeLx2ZyXAoOyy0NtjzMRSy9VM8YTLbg2SxmXwS3Qoz35Vudaj137OZyW
6iZlg4OlYrRfSMHVe9t6Gj3c8+FdpDeej/1N7rw+uxMZ6yIJYocvEkVUtXj13hpZXaW2md872WBf
CA+Ie4iM1bHkVwNcZwiODjXHt+ygFBsjI3UHJczc4EoLX5BemiOx6cGnT866h/o3klWT3m25WMu8
CQx9eUwGHbhxQaOXOXgkGDuMKc9xxcKrmWZvX/M2O1gQbPZ0guNKy0NxZSA4XZlFl271NPRDOCqY
bKJdNDo5Dz2LRB0xiyvL7ZxbHU7kQRQUanY1BTz69N4nbEzHKD62aXLAyncLKOGJgswbwvjDeemN
/NoFu3SIdTAgnZKUw4k6U4JVFch+N9lJq+shLWrTppZUsiVLzwddLIS3JOCdozF7ydZFc/BrO8UA
EiYfaBH1tjJp5bOcqysyKPRkFzOFJAE1w2Oo3oq2QW11sTjVfmzbPOXMFWgnxZDIc940TrCdHW0K
LvGo59Iv7TBoNu04D8LnLaa/2bSAnKh6Tb0TiWE7/qDX1nLoqWKjmwG44M4mFHGoB5v68nFqr8Gs
uCdtmJfrwZ7GkoWS4NoeeQ0c1hBbH9tmTDAetc522D2GzDrvuR50984UZw99F3bSLzqtzrcjLaHk
6FMWupu0r4bxuNBg2/pO0puvbuK6NwBMso3V2aiMQwDemrhzOFxiwmXZyUudiPmnJSnuNWZ76isP
f5RdV4XO5STifJwIY19hFappzTDZZCtK92JvKj21K0z6OeE2HbTTPsPrQydzyfvgSEdJ+FrKaXjj
p/J0ml57qL0LD/rbIXfd80T+50gXI3dlM54w/upxe6c3JGdYwNWRM1Rbc7aiNw2uPozPvrIaXETC
fcionz1CySo5UGP8MvMkITxSaF6ke8/pqLyisK26nqow80slzY4wjJ6Cqc3tc9nJ8jWg5BabZNdj
wMyqDMGRtd9iE48oqAcJEJGiFN9xQbdvkFHha4zWfNTCTrwYOn0OgPmiD6Ml2xeDrfvdUNArHCXL
hAEhmG670ew+aDMQnaTSLJ9aB6fD54R8aeOaek+6Nj0RbuEY5v95ZtnYX01VwZvTtpY3L5zgU/cU
hJQdKbx/QfgNM6Kmc//+Gx3mfxev+Vvz3ywYfr7225Agf2MMYPpWaouuk7j9GTlnS6fWDio7jp8S
MYPl2s8FnosyzlfCxqVTmESu/MeQYIOd4bbJAKEbKAHmP9rf6RIT568aDNqQCp27jDHqb7EN9ee/
DAkJDNWob+xtnh1tMFnnDs/g4IMyrb84RRYesL14z3XWpVdGP4q7JaqAM5nJfVEAycXA9wQSDvcO
TTfR1opc5vCCt/VIvS5gpqV5DouC6tmobq6yZC4dxAWvJTXeo4yYPScyk9gQHQi4aZdIaO5jOZTl
XpA+Ix6GLf2Wjpevtj5Hb5Ir76eCxsZthnh4XqpZYn4UyzEAVLZjOdLu4gwHXTJyXjNwVfv/Q955
NMeNpOv6r5y4e3TAJUzEPRsUyrCq6EmJ5AZBUSS89/j150lIbdQzmnO1vNG7UYzYcqzML7/XPBWZ
121kMwFWbG22vLnB0I0xv72pcNQvYZTQ5xuLLyExq3e6T4qdhO09aNhLqHak7MnLFnU6d4mlnjAF
hheqmAxE96GlhrTv/E5w1vfo9KB104makDi8N+e53Bpc85HXpBb3GTrmtiyA//I4ovA1N82nJqFy
Uhe0/TpG02H5c23GyTKiAj8WRXsdam5/HS+6cZ1WRXlfkAt4Yw2AiOAAMGHvdUirxvWmAZIRaQZi
5wOAa89uqHKvc2Ge+9gE7JNU/HCcWRSNjX4R5U3+FFo8Hfqppl+wmwSxwak5jyrH6+iMQD2DtEiJ
f/XDhSMG+4A/VhwbKzc+JY5lnujqaR9xdZuvUUFtyVinxt5CF3mbzG4UniajkDoJYp+mk/kUlRb9
FnZaLpeGE6SylUj0FX9MhRWGO9U8OkYbMwVn4r5MK30vM9lHBoFovhyjoTuRZ7eeGjusv1hT02yb
ClTREmhsbpZuqw24o/qEeHEVx/nFANn8Vh368B5Al5KSO9QwxhjR0l079VLtoiVysGCQBhNxCX6I
orzHOG5KlNoGYRn2ymdXGeNDN4+lT3RfPRDw6K+12tYpE5y6k51lzVed++i4iLD/ihDdFmgqNeJv
0YtDA1DwbtZY8ZdBqt+pZdYdGpuMYjMx0IWKAuosd7Cu/AOO1t8TViyDf+6OeHnNP3Cj/9d999q9
Y4UgBNPNf4HeEXz67o+w4ddZAksD7Z+O4Th/RotNQscqJaAcl0K3WWhznP+5g+EIxblgmDwwVUPj
1PtzB4OzEs2OLLBtEzj9tQbQdcnyLRm3YqA5XClZt/hFkIQxaawRrL+cr12TtsDeqt1M1Tc5nMQa
eFQNpTMgqA7011gcCx7rRZMPNEGh0ouKNDvm+siDnVhN78U6cWERWKkfGwDkRRJrz6nKyoQeOXs6
DmFPhWPQuANLcXXW3lOwYzgasCKGC/+rVbrmTKlVu88N1T7U1PhfOoOY6X3uLWMbNa59cgrHvHED
0wn9SE/KXRC6eXxwkQmZCnvd3Iytlk6EcVF6Cqn5gFYyqdRbpSAXXtpzIvWhepWKckQj1XGQjzp8
qVR7rLISBkIkJndVm9IBn2KQ5H5CErvdBlKXileJKuXK24UpmWdWVMGNE5Sly9s/jl+p4hleulXs
EnnKRogSjq8h4+BHV1DnoalZvwmFVMqkZgZ/GxR9aPDGZS+FqGZKfU1tO3EepeZmjlGZn+ikN24G
3jqXwSrPuatUp3yT7VYJr5VqXi91PU0qfHSFI/Zl3HW6L/34PFA7TKobXmzKJy2Z+4tlFQwNqR3q
gbCvkLXjC7fsinsiAC2N1MlwUHv+zbf9SK8IheAV0vc+XlNQiZa1d7lt5x+xXdXGJZiG/j1es1N0
/ZGj6mWkSpXhqlHB1sKA4F6WMnplGIqyBwerz7zQZTYrBmaC14XAVhKP+TZeU1yVDHQZkU07PfJ8
cd3UhfqALQX2TzQPS/YlrlPnLRKdeuZAS3SvHHtyaoE2SvhEgxn1IgO7k8NTkykzhYxkR915aHzM
TAMPrsyilWssrXGWMWJZJeNqyxpdS7JSv03sXO13mDkJt9ky55aukTfo4MnjQMoW7kQrrHt7jcfF
MinHzo9BfV54X/lUrhOmi9Zc3cBZ65vlMBYbZY3eYTVWb5I1kNcHczHsi6VIP/OXVykePbDE94Jv
Ub7OWpwz3Z9E/BLMpyZ/vKk5BmsIsF8DgdgUCQeqdRk0W2jVDmJ3XTqnoraGZMMvTKzQ4UJhYybT
hl0UBTfhFBNBpJqCOGIhk4l8izbhRqGU4+ugZM6BF3+zCdY4Y+hoxsGZoPPhhgLUp0pmX5LwGtji
UJ51nPwT6Qh8Ism1Lll/sZsHH4nk/w3mQDyf/rn20Sh7AIGdZAVGRlmdGpMqdM+RLME8LJfQs3QI
g4ZkDU6TDXYQb6b22NiwCOelsnmjrojCAcsA5fqWUT7zzZVc9SvOUKORsva7FXM4SuLhGEr4YbiC
EGkPlVDEFZBYSVbiUkbV1pb8RLGiFHFdg1U0LSyz9KUtADOjUGD24JnKo9CkP21RVdCMQyXCJwbW
yfTjRMDWlq2j476bAmL+lZJfpDrT0yYx2aUAKhpu1gvlH5FORij9+d35XH75t1cmX/RdtqD/WqV4
EpmBkJb6JyfWRc7gEnVdG82Cs5dHx58XpuHwTnAFHh6EBcmA/vPCXJMFuKRMOrN5z/yKKEwD5o8P
Euw+ugyQyd+J9Dv+3e5E/V1RdpnDYplvB69vhuxLmcTCB/yc+WkotOrsyOd2EMIT2i3rK9ymEYcE
i3ycd3aHdzfMIhbVvNrH9QGfssroADIVLKSrmVZpnH6fKtt4CcyuvTHlHoCWacazjm5w8DXsCQqq
I6850lkeGHoUaD6tR8OXqp3D1yCpmY4jlb6ZXb8uILpMNZ67QGctIf3VyKzruqJdVxez3GJU60KD
bFWlXcFugPlazUp7YY15Q1FeHkSom8h+YEJQDa/sdVki5N6kkBsUV+5SEHoMWqPlgkWd3W48ZOvi
ZVqXMIwZDSBq6kps3yr7jBOo7m+JX5GlWNc4+rrSidb1TgclEfI1G7Ucvog5lw9p6ixncwgcarLZ
EMUqlzVFF8bervJhC3SBVdK0KMu+pmwh/jQoU4YLTe6d+CV0kmzzqPjltLCYStYl1bIurHDKsLwi
jGCfanr28H2ZSYFdRW66LLnzGiPaibfs9ZfHoV4s0ARuj2l7xiIWF6211+EZbNs2ZMuhdXQhR53D
KqiKqP/GmY/706sp+ECqsIvbWC3w7gyDOLDpUi+p4i+ORAPm41jpsR92VF57JZHRh2wp8JGWzbSB
VFFdZAGFYXXc1Bs1mzVfSZoPfFkJy2r0sSUrtfQyhOGYEZqzQwZ+1w20gxI6IycZw49in1TVnJrb
oSpqg4Yr5FyWP3qY00S95CBdPY7xmZEnS3PRv0wYryrU+Dym0QiKZ+VX1YJxrFKsEF54rldbnW8c
VGchOSGtJIYYKzwklhyRZHFBihADZPmkMlKa22VUK5vcCQQSK4vKt7G2E0G/J7Zsj+SHdU/ppn5s
JcEkC/le8BbJNWkk4WScDZwSSpYPn/RBHXLf0gzzVJqgRQQx50fWrbBSJDUlj2f4KcKaLwIa0m+g
PmDkXUErstSKdfAwveoriCWadaAsCWMr/CnJaiGmq78hXI1He66J/RWgUykSayo/cyC9GJL54roS
/5KZY3UzdU76aEs6TEZr+NYtWvOmTAspWwYGQLdRlphzP2DRWpvN+7XlnD5pqkFn2X2uyhr0dm1E
J3/co7pRujjh1Ttn37rT9bp5CmHYfaV/nG518Br0rA+ycj2Q5ev88047PJc0si+69Po7eqjqoKmt
8CMrTIMMpKxyX2atZmkHNbf0ldmk27TpEnKasgJ+WdvgtSa0boypfCDMbS3brI7DU6XP4jII6UBn
/93rt3USzgYbbpoC/BFD6afQiueFO9zRHnv28PGGa3N8zFKUwV3mxuriG7B//bgYCwKHjMZM1a3W
4uHSh3ZTU4DvEW4vHd9Q06H1zEBJH4YloFWXwvIWN0qofsrZcPu/fptexm94k8qP7v/KS/itrOYm
xg2yWoT+/NF19V7cd837e3f5Wv39Z/7whXSJfL/N/dfu9YcfbNcH4W3/3sx3722ffftFwvdS/sz/
1//z+7PyYa7e//v//K+NICznfn7nPvBY/fIfnqt88fe7V/sNRwD+A1oKeJNiPP7dMgAhlE2fNPqy
hMOuI0PV329f7mUc9lSUcmcLwbaQq/z77UsTFqtK2YRl0pDFg/WX1oFUaP14+6IwAdJweUjLj61l
sl38YR3Y4vyqaP7fsabXC96eHGIa5LY7ow7FPfW6LaEpIeuZWmYE2o2H7mOq2tpTg07bc4Tndw3a
wJE2EHMblxYfrMJhai8U+d/MF+tZZ2kUJoDIC+U4G1Z2aMKbZZzQPDKreuuF49wmSEsuwuzcZBtr
jPamVp1sG1WI8IzmZGclwalTVKrlaxiT7ojKDj5ATk533aXRt8lNirvY7S18pk8Rlp67mNzXe5T0
VrnJw0b90vEJj+0GSHm6ECIctf6SpI2GmhYVWr0ZpOBKvZY53IP+TC/7mj4gIjH51ULx5S1ZX1Pm
5qjKi79kqaLyNqhgasZUAOJVHjRPpdT2qefOl7OuVtrYOdXm3XEBDndu351EO9b3wu2sjbTmHSI6
iLnSnI6hO1u6gzDS7CHrl2LHqOSbOQHGhK0fIpbWbBLBsYeMQLOsoeLvZYvacjHO1YlW+PLsVlp0
Mzjh9HmpQP3R3agekU4Y8gsb+3ihdtWtkgQBz+oivq9mN9hS4Tu9OLLOQaMH+VWvLTv1cLxBQdao
KPL7FmOZr7d0YZCVdMqvk5XRU8zZ+JJmQ/wZ2GZLR0aJN2RrQrWn5UQk02NmiIBdR5+BuegVqAlQ
FGTL9Ngp9day+uo8AtPeVgn9FmSY6Wziftl3WqLdCSWz97iisscGBDYhzik2znaO0CjS3h4vQ7KI
H0YU8aoI0FKjtqvemrTLYtoIMyQ4Cl7oablpNK421hS0RPv4d0uMgBzEfO/UJPd3JldU6/FQW9h+
O/zZGreOer/RY1s8DPhBLnp1GpQ9ZY9Gs607rSKw3eT9nq1TAzkoMoblTEI9Z8NnhCkHvGkpePNo
2rwKZ5Xv+oQR6mPgjfalEPmHOo5UohGHLbR7cxni24EJPD0VbVG8kXDRPk86MY+tnFjdo62L6N5V
Y73Gf9BrV82KYlFJzWzYFSmvNCngHuSxHQY8T+lhKVlAtYivWpJvuxXyYqgjlrK6sPt2V/Z1+3Ug
FXvbG3P+1laddrJjJb/pufxe0N2o6XDxzr+FZpdf9g2LVKfor4fYtj/bvJMzbqsJxq+JcHttuIOT
01MQgarEWfiR0URa7WyT/uXYRltkoGnL+NoekuZrzba5OtaZktwmUaW13UZbIvtkjbAksBSm1Ix4
uPe7zBuwKvKPMiy2A5XdrfpdsdYfMN1QhdAmEa0IGbYTP1hS5wXARfSgucPY7VJ3FqUHHYdehXTt
WKCsmb4FMU2Vcqxr2+T52BhUMthuhkyIolBeh87cH5KmCi7algzBpiyU2vjIGyTsB5TuhQUVgNrQ
LxPsjZnnmFVWHLLMcretGWJFGXKYWIel7fJ+ZyoqC3xb4CKnALVJ0IyrgpAh2An2EEbtvk7UqzYP
wC+Xwq9U0Xzu6ji9m7Qi4zGTd4yeFhVtb4ytbbshc4qDyk4Ll0q4aiAiatVqundaY9gtFCWA887e
yiRMiPHp6pMRObd4ZOQcg3MEqu9Tlw1nY1EuQxO9LzSJLWNCvNTTGmelRm/qFmyK6y+D6u5d6gSh
hC21cmXaUbsZjDjfjcNE0aBbCz63WTbSixEYwb1LrNJ3lXTZi7nI7uyhRUIUJm4xvaTh7iVu++Wo
U/x7DI1+2dLKYhcXlIc2xT7LumIr13F7qsgmf6qW5pIAZneCSE2NBl7z6akIwZbu8jZAUfcaxstz
Whbmhjok2LPpCIWjGhIaXfosvyBDoHOS87HPLuu4rb+EjaFPkPhiJjQ+246n1ql4bp3xgzU+6YeM
0Yp/iQ5fBeawQ0L92hlacLefxlncqE45f5qCRj2Rs+rpyeGV4LPRHNs9lGUxbvhXzrkPghH3Fld4
xhJUnw6lTh5no4yVxmMUHX8zjDXWpbnLstDv1di+IxmbbKqwzErfsZus2dhdpNEMyUDq21wxnwxs
dl/qrq/3lt2X4T9IHWD18PNpazW//zw8KcXS37VXmrmJT6k0KVB0ZktF9/eiGpAZBpOORq7LxJ7y
564DgZWSAyKXhqWiLBDY/mPaIoxJaRsOeCzaSLcGNQu/YoDXZVfCD+KA7ui2JZjapKYLHP7HaWsy
2Ka7ItvQMqDeg8buHvMidi4NWhOpA6M+1xt0dVIvcL8VeHsVwjLncFDUzyEbg3IDEIA5v8ua9iIJ
JyfFQ2XBkJl0q3lI46U86hOdKRv2wOF47ZY42b0eIbPzxiGu3iA16NZOHxzsjWovphetiaf7zhRm
4HWzpkZsW8r8JqwJzQwa6HFfdaJSeBAQKhUbWUWEmM6t8XKiYzeGZaMs6mY2ZPoD9q+5wecGsqYf
bDxOM25K3sGpiIAL1qCjEBaS+Ckg5v2q9E2ueqAKBofiJ9vWd5Gu55zfEXzajUmNDKonaiZb7SLo
H5OpGTNmNkWvPJ6ranghkqzb1OpUKpigQ2wMONBnoMVDPpyzMOVmpzcdZiZiQvCqM5nmVJuMIMsx
QwIDC2C43vVW37MbKlJwVmag6VduWLeQua20wI9qW91NPAZI35RrzzhHsIJfdp1ZFHsOJFiwE7US
5xFEZunpYD8ybBapTRw0XVQ8PqkRMYYYlInTU6VHJtlOJz+Q0IZI1XRTeSbPs7xRJDA3Wza2tYWt
pFqspzke3dkzhrq7MqKhf2wSvVW3Je9xJrN+TMVdmeHgL+ig5MCtJwSmdMir9zhlw+uxaDB1L4A+
le5Vq05Igqm6wCYKhony0QHRSK0+oi4YPpupaTyLfokpacaByCo2NEbFixd3+lzgU+jp4mLP9A86
nzgTfn4+3WSolq/9z9VLvvr7cxBAMxO+Rv8wbzhTHijfDyjnNyGQqciPrgeXsNi4/r6MVX9j1ccX
0Q3DhxPd848DyoFvwPKWLA2djgRHf+18krykv55PMiUu1qoXzjrOwX8RL7nc7DZXdjYFqWCPZc0c
Y0YYATZm7cYAJ9zaho6jCQY7C0fAbVxQsHosqA34SotxHV9bXQRjvcCEzfhVAMatVYE1o3HqD3Xu
50d7ad3cx4U0X/cqKpHnrONms5TO536dQRlGIzmVBnI+DdZRdZBTq5LUxU0nJ9ncjIq3pA2020rO
uc068haWpB6qKwFxlDBEPvhwEaEjQqVTBxKaFxCAYCfWK0fRWJmKtY1N2FtW1qIuchtkVxA24lgN
OZs7h42PrzXM/VemBDZSXGsaqB6qfhetQMepMx9NYuZPDo1KM0XKEsYlVjBXjG6nbDmU+8cONe9Y
rhAvMQc1lhXF5qQsCz5im2mFfhkrAKwzSie+CiKbQ12fC6PcziswLAIdJlaImL0CxYLU7ExPQKjt
T7RWUCwVRhJANteRGz/kkktm0Ty4xVPXPLZO1YItM0cIZoHmHtoVaxZSSFL79Yo7Y5z7wBlcpV7D
aw6PXuU4ByGyJKXms40eQzbHggdV0e2NvK4ID+n9XFzVjlJROJXn7i1LsOge9on9GGiL8mLXET7C
IuHKIu2E/W1ehIwyMgMRS9Sbns6ssd30ulFegxnQrhViip1f8USIvFH0QH6APklObMzrfETaOrbs
DwDx5AWAqah2l1s1cFrlakyojDFkIVixdoOFsiaMEWCiTAQfHN9obtoQ0tTyA6rVEJznhsn73NtW
cIm5JDE2Qc4yzqMlszB9pzKVM7lY1/ZGKl46L4JGSZtxmWlQNIZxm8kGtJSEz3W41qJFa0XalHSk
nnm2E2UAeIk50sba95zKejVzbVqjSSN6H2X9GoF0iVKWnWykqvvXUBa11bKyrViCcJvWvCQ3tqx0
y9pgoJ/HyTHQ6LL0LVj73xSl4eqpyR/wYQxYcPDdyQvq17d7/5/u7Yz/mPO5Lr7+m5jPd4uK/NJv
x7QFtA1LCKkdIjVgWYw/PHxMhIxwlHBYtNgjjLl/BimpNRSqDk8W0weTCoS2P45p8ZtDrz3/OTmZ
8hOo+/iFOZJR9cdTGmXf0RljidOtaJsfp0ilNdMpTdNN33XZsTGS6WCElv0e0ZsPfZ3fhOB9MvCB
+8uddvNtTP0viCc3ZVx0Lb0G1r8EjBwV8z10O0enIoHGxR9/4UI4WkOV90azyeftnLzWP9TIhF+Y
JYT8LwkWEh7IOUBvZ4sH76Ygj477K0uT2yXkGe2xIL9vFNUEuKqWEZ3ixfyJsu3YIYShJq+zm8K5
tUoton+nHIqvqQINFrV4yAMvaLWSodNpO7+36BDxm3m0Gq/TBKS7Lh4qwGefRDqorFAS6qk6zyVq
f+5yFAUvjHAybC1RFp8VyBwfzrjMgQ/Q/cmEfrLHT0FkJJxNzOLaoPJEzkO8x36k8RlGuVu0js/0
YtUbh1QGoHtT1gwSm7Su3bpmHuTcrHrMhcvyielyuiNKNU9+tJBj8grAU8um4IabN4XDHh/uSuPo
/O3IMWvWnvmKAeshi6plmZ1zCfHsUEWjdlnl7IvqITZBhw5a/HnutfnG7Cv7CY/B9CUNF3oQ8A0w
QltD2MR70eva3lbjfiYtStuTEk116gVFPoDIaIHIuBxxN6h2Noh50cG/0pOWkh8VU8h9axuYHF3j
wa56/r7belKENyqTk8PJQVs9KG0cGYeRduXyimLKGvvGrCnqTl62U5ynxZaG4BisKy6B+9FIoIQm
BXBBlp5O8hDbVtZtc9UgXcZtDGWeVhaDzrClOQf5PMv+Qyt2/SyI0mRDaIxxw4gQbbeYDINhb+BU
/RKXuXah2Nogc2qLakqGnq156oNT2rVLwbqZ0prcEluqZ7n0dGo1jzdxN3TpoTICJ9iBfk94jWu5
+Uy2xyVQZXGR7khK5O6pUeklOBMHdUjDzcYFkjrmcfwqpZcVvWuQqnDhwNOfXr33mvhQlrpVPVfD
x7TpHI3Wy5pWiUuW5Xrnpa0duJtRBG9W4pqvozM7j4rKjqlgGpmRJov4LjMZK1D/svS6n/i4a54Z
D879BHU84fcBLY1E6tRnF/+Y893kVP35JL79D8e7/Mrfj3cmaVtqMmQyMTiof0zhlDFSuYSkq1ni
bzlO+ze4nlwKWA/xsWHT5vT7LsqwQSBUz4lv4R+kFAnL9y8c76akhf54wNPtKCh1lEZyB8AQT4G/
erS7uQqKchw2WaPnR1Hqy2UjeNIzX9r1WWVce8zmJD/V4xsufgHmmTdwTYIOGTFUMU7o6aWbzdSJ
BUZDuVHtxNVOn9uBxrCle8aVPeCObsVjD29ygCegxDiRBzxAdCQRHt8kbq7t4iLFo8Oze943ltUk
W1N3RhTwmGIYyRbpTywDlgNdbu19jxJhy2VxchGMUEJ9B1VkG5b9fCAakT+Xhlj2nW5prm84iuU3
xBzgS6dpBWV3tq8NXOOnOufEypuZZEVQYUk3xtFPItFaXpmo9wF9jSeBHgkAaAnPltZVKn2CmQX1
gYSWDc9tRyAaE3pXahcB5zSr/SBLPtP1Zvt0xoIgVwx1M7Fzj6BJg0BwJQwhXrkIRkx7gJ+p4BKi
FZyQaO59ZAniYfVc0hLbS8iCgAtxVBlB3X3PW+FJ+cZjkGiGYZCUhkHJU1KuGvAGHOdwHJqV6VCS
ArsqJOgBrR7mA7D1iToTe2tLIITgUOAXkJiIfiVG9IrCqhT9+QhzwuHvCa/kcUFAn3hzEVvUV/rE
spIoktGAEpP02fRFk6gKLANQK0Kbs8dPiOa2u3bpl42aaP2FRgHpSXNpoAviueKwdGjhK812W5kF
/GbF7lh0TPWnCPrhdhBlAk+i0mXD5Qx5edavAjYgXhzwbQHM41CoxdeOdB2hGfKibVlZ+7gHNjNl
hXMyqZO5soSZgT+ubIXkurZc02f5aNfJWSx17gGQtk51JpZN3eXQX2M2wR4MWhCO8bQP0rz0Bs29
KedI5ZvT0a+Kqo8OPDHD64KUBMjz6JOOJLSPWvO2ZulxYGCuNkIsFNPlxQuZJp4cETekGLtDUKrV
axaONA7ofbIR4DK/RA4CuZqQepu749zf90lr3cdVQCy/si6k88/nz5lurdql4DQLkNq7wdTuaoVL
su8X426gUm8vkcB3BeDrG6MK3fOSZxFFB2oWnREWok/mQHTN660BaMnUictJS4u9PSfvAR1Cna/b
8UPjtvrNxHW2oere2CwttLJpRKZqwLhuqBICftMyrzgWnHNzHMQlwidLvIKEprDySz2khDlyy2oz
taa67bNIv9HHdD4YKi0BQKLDvDoBl4U5y6LduNCTbPAxW8TvXHoAeezauDe7WX/Kzdp+wzzgPjAh
zt60zOa1bs4vYd5d9GZFcWTFfss2wfhhS8Jz5Q6186w0zrgPqTdEJaHZAKrQlvfoIdbaFyKsZDmn
L3bZbm3IC77ahdpL21Tzjs+aj6/+sVPQhcbgKyrThjDXshUBORTP6RNnp5ZT6s+9AejBETAhyicK
jDHpsKDfZkxvnmE1iBjNQiBdKz60uaOCM+bZGSWKxN0MR9IbJ27b8kwA2vF5KDIa10D3OmZJQ3W2
42DcYDI/mnH0XuGbYdEYCgCdEBPzsU1vXIcObHXortqUYHOUGgjYsXOCFlRsgb3fz11wUSEsqG32
KWP3innzhB2yPreumD1Vgy/hlM2ziIzKB5pkeGWl7QT7UDUB+5nNt6TDIa3Rwawt82ZUiwIogWyu
dGyQrqHi27U4Blr2OlKha7QmA8LSEWhRLLDJ6qR5eezuWHw/2MWjPXX31N2JjavPpLgr577v8pc+
G4mA1suRgemGtMQOcepoAJrv0/ARE1FAMy8f9YX8G3HVwSV4JuJ9Rib+s54LNsMjfAo74L8Ko57Z
pST3WZlX2iihDOFgvygWIYppjF4Gp5mE15ZTmXvMp+kpssfwaFJysU0njTqkwQ6grdXmZZgyjm8S
J9txOZo7Et8x9W7U7lFeqoJ7arJtMLrmrhIBif/ALfxEiZwre4SPrhc1NkB2EvSf64CLK4HzuKfC
G0Jwj9U9EOcaOhMtThGf82S5z4N8l+bUjuZz010FGSQsw0TgXdyDntMpNvQOCxTGzm2Dtr7XWjbF
TMzHopkz0k3jvEd9cnyWP/qdocCKCjrBLrrpU6Y7ZlV/qUf1dY7n8S7sHdF6TMiBQifMsBh+2w3q
hWjd2CavwzhYRnzYrkLaD5+VABIGsypSWubCzcP3eo2C7MPGWDZ9M5tomW68nxWt2f9jxj+D9/bP
x7+L/D+87vnK31UiOpIQfCwIBPb3HN7vKhFkdZVXOkxYoiS69ufrXkA6WMuQ4B1QxC7+EiERv7HP
Ffhy5M507VD6lfGPSfRfxz/2ufzWhGDiZ6374/jXT6oVE+be4FDlldhU0Zbhhih1NDggr1zjCihb
dWmSbDuU6qCRyB2a6Qg9KHoyYHJJ57vK9Rro9yHFv7uZXDJ28pPeAr2D7qlmF4Eb1/6A+24zAJDb
dVGcAsMp+hv+eMU+1frXISmKJ3UczCNx+2Hn8MjcNkoTHBLdqLF5W88laoYHc6055MKtPissLfxm
ULSTZRf6YzlEzY6K4U9ab5D3jZgtjVQlQhz0ZMSn1J1wX2Yb1SFDRy7feW7MSJx6HnmXS0nEzagC
PmLGfG3mC11NTRQeiywIzkxzzCb0/yjUc9T6oYsq5WQ5OJIcwhJbbEdEthuDudSp7AsSgfgeRhP5
SqYJLZkrDHvxUcukYZjL0KGpROVO00rnfggd9rxtGe1tR7amCBgBrANMtT1VhcFKduYuPYZ6jA+j
rh6p2EEhKceSM92ibYAOhQgPggxH1sQkE90FJk9wUpUJSg4W5aaRqcqA+N9jTIBktxRB9S4SW+l9
DdvoSXf3VCS9TOrQtgehp8N8lZRGssvIWbBmaOwXYfX6sRpZVcR4Ra9g2WXo1lpHR9EUQIB1qV8G
lfeYL45xpjdlejOBxX226poppSue8Spk/hSxtvCwmrKwsEDHomgnBee6mb+FxP68gR9vWzEvR5Dl
3W2mh/2bOtvFzqzIMKCPd7vAxosIdMGr8/FqdvRpNwqnwpeYfAYe0+9VN5jfO71AKGcjDVAvvmIv
TxbaWTblSI/hEu6wmxVekivtthFDdCzskBVq1HFkp4ICO6L2jL3jP4dQJoNmPz/4/Pes+7kdUX7t
Hy9fjPZI4Sb1XiYD/18WmxQUoSEREeCmMZHP/9CfpOdQQ8aUlAKD8jZpIvzj5atq/FRVRXWnTZVN
6a8dfX97+aLDy346/juswHll/z2dbIg2bc0aVFGr5VdG6rofujpDPqRJnMZ1ClNG4EFpyw49XXhN
0OxQ6vfNogWTn7Zu84b+MjwJvTNUygwrxN1ZEcPXEihAiQ7dxq9DHhkdSeNhbo9JMC0FQ1VGEXmY
zNUDrxlsJYEC+8xj5feE8ahFHQKK9liYfbhz7XwstwvBoHzDy9vBNRfkwWuM2AKWoAi6c6gryMBB
RT5tM63yMBpDei4HkyVhRKNlsZen6KWyysp07dMkBrZ6cbbanCaAtIXh9B4rTZ4QC2vri7QaFA48
xVGPsJVxB+Y5Niuv7enjoCwtjooN4r6r0cC+pM2+Y2N6K9ALcQy2PM13ephM/DUxaD/pI0WDrDfB
Me1mvUzYkRV9SwsSlXawipWueuctDiCSerWRv/JgRn5QLNX1NVFM5Ijr+JlucU7uFrKhC8A07w9q
N1GNUYaqltNGw3js1euywEl1Y9k66zqhSAMHt1yfQefmYHmqCf9Ql5y6SnUG+2lLLJZWRPsKrkmF
t7q7ZfixqeYnPfGB4SxmyhsTfu8ExBmeupCCJs90o2rTJoV6YdPSNj7xuxnvWhpS33QSzKcJnx4B
qr4tnoHNaJd4wNtls3QN3BtDiYYHZqsl8YbQte6r0HCara5X9rMaud1F2FvmKZrosdnbWWt/TQL1
C6WsPIobWup9Lj+t8mvbCWtq9Ayb54vS1V+K2M0qGuoScZnZZspD2XaMF/x6s33i8WjGV5Q9ax8p
1Bxjx47XLcgX2sS1F9elEy8tquA+cxa93Nex4mAUiCL+Txtf/i3FEjn91alZQigCKHRNjzb2SoHF
M9h0y5QoOJ40injMJFZSwtwk/Tap2jFHhpJbxpcaxid3aDty52Gnj/g8c/J+YTZFyVaLpmsLY8b7
P2bIlAmpn5+12zTu4p9q/fJrv521bAVZI6KTsGQkJrV6q7+NmTKpbFDILneMts6Zy2byu9bv4ArX
EJF+57qYDIffz1qSz2ihskcO2wBoZeSXX9gyajIo/bctIwc6DGbKKmilE2uS+S9J5XbsDawh7v+Q
d2bLcVtZFv2V+gEoMA8vHVHImZmcKYrUC4KTMM8zvr7XTYoyRUuy5KzoVrf5UGVbYoIAAdxzz9l7
7RktAiJjY9CXbFzhOyuE9C48lg82vozA3svsJhH6WGa7NNOi3gS+3N+ETaqdaFminMtlod7bfvfU
RxIJhZ468u5tvOLTiCNxmStROQf5EsxNChN2rVWCFVQ/dqiA5manPDEJOu8YRe3gv7V3pBwoiy4v
xxtrSmR73jj2x5iIE3PW+oTCBh2RG3EwSSunj7Sdj2RqIZsjiC7M+AEmnL5b2QF9Mq+VvZtMp9Pp
NmT3MklwUgS/aRvO1JQIWr0HABz45c4q+tMqbhmLT1V8bNrdsUmqclcrj0w1hBJw0NfM0sqNXMAP
gw5JHYu2YVGgtp1hfCyJai2T6ygutJPRDKUddp2MeL2MMOMqjI2ZDtpnAJchbQyle4SJMSyR65YG
nZjCPG6sBgpF52ntBmsa+3JJL+aGX97VYdgu6FMX76tqFznBhZe2+sZDeX2LcL7+mA22hSghhSsE
52KGDNM6twMJQVlrAi9rsv6KNBCrp4sRx8cIY4dwXvoMrdBgq8zg5WyLKDjcdGHV3SrNAAs6jPVF
TNomzSqRK6J3UnPMRqMy5uitlEWmJPIqUFik8GqPQLvUIw2c1UomYoa/5IBbqlp6HOTP5M2YnuR1
Vd96VW3PUdM3bo0J+migH4FXpY5dv06QZBci2wbJG9wbi7ybxif5xq7IwEFCCfAh2EfjBCIlJxJ5
Of0+OqcvWzomIk8nSGzlPAmY4boUysU6rgJlngxxdB0Hw3RGMMGE39bO6a2VGarSqnRRodY2GNLU
Oo1i/UabGgQb+FVRWoTWiQk20K2KKnxPFFu2HVJpOhuiauYTwZJgA/LSo2FSgbKbwbhijnlawN+8
++e8N384e1/l6f3T99+bX4bvsDTJzxVmUIttOC5Uqtfn96Yiv8NAg8tdtagSZTbkX96bfBN/wMAO
hqEBAJORyefXpvPO0HX+q02KlcMk/9c0Uryd37w2GcgwdLctuFEGEYBvHTNRancx+9y1FWkWCpsy
B4410JRXBpALHVWCO6SEWfX4ROa11j4qQ4yZVLWyE09JtY01avqyY4CeuKo3VitIfMaHgqL0JOua
dKPp/Cvd+45dOCxCBqXA0TO8kEAom3jbqPydCgV86VpqV1xP+G2p6ZSa/aoiNWwY5X6pyj5lMrMP
mZIKvl6NDXE1OXxnXRjdPQiNoJppupEtmq6Q3REfxD1wrhbMbwJIMu7zM8yK96Rr0RVPwIex2VO6
dSDQUaOASCVZPcyxGDSu4vBDSlMHp07AphA9W27MfnJmjNJdLaX2MpPbdlFCm5kGm4imXGLUYMUI
k4R7ZxFEWc+AYJDnRuYcdToePfoQM+RBWGUE5yox+itPny5HI90pHjSGzGd8a0NZX1ixExL0zcZz
0vtyC4ThmqGfzKGDwSVnR573HfqytA2amcF0lmq0ZHCj9eM61bpoLakQItPJI8p8AqaR+F6Ic32U
AIvpeEb06GzsdQnKRXQUSfHpJHkLNqhHNs76eQhuy1XUoMcZkHdgvbwhvs6dorgLZduHpKYQ1O0U
bNJldiiRC2DDvjIcaHMYSNt5O6Z4nTNhy8sHeL+TWmULSWO4hThVfUq8ut5iponx8jfODPPy+KDK
g7Ngw1LSQZU1wozagi4J7uAz0DQPWE2Y2EeNxqRnaBdoJepNbbfOIqx5tTMKdDZ+CROk9ieDJbGC
cuyOe9u+MBfqQZFcYpYiySxUtWAr6VJSukWYyed+RAZTnmmGMKdcSJTPVxq64aNMGBYHDbTnXB1N
f62PvXo9EsF4ktVjSZDW3udIFq16Lu3djwlzzmPos/4W7czlkCA0bpL0CBNvsrN0WvZ9A0Mt9KE0
txO6DvB8zSqJOoJyQ/Albqva0nqKJipjCTjibdtqrco8xorfT06voEZRe2icmRosVdI6N03iweTh
4s9KlFSXyWS3J0z39QsR9rQqzLFgdJnDUNDNQH9EisCOTSEyd930bbt2dGznKk6ai5zM6CNzBBGY
OXJ0nmQBD1zql/0x0GVP+IGcEw936yZMxnHVhlQkBjldy0RqhplRQjKiiWYt7VgEKqXqo6nrRb0a
CoVUaspHTCMty9I4QWvZOgb9Z4S/rG+Dl/d3METbx8zRqEdiEBFeaDi7PgrrpaZHGCRsrcnPgIAA
qQ7zLLsKM2afrjd49PVoMNunJgv5nVg0N7EmIaL2NYXhRujIKlmgPp4f0myAXpmlscxyrdx4dZ4s
8jzBAR5kuNbQEs2TVvJPG2+wVpWWqUdVHehzFO7S4LbRmF3JBFxv1MBUKlcfxmBR614CVVhLu37Z
wGydRWAvmToE13CT6qNcIQMBGl5QvW9jY7hHF13Aaq3DYt6YMixyuTTIldDyhpAFHLe8+7whL+dF
MFnyKgod/BbCHlW3RbHLsiLcookNLrUmLS/KRCE1hQEXCSGgOwjJSIwT0guVDzqp5gg4jOGitNFV
AuQkwmj+z1m2aQJ9f7uzfHp8qu6Sf83uirDh/6+eqips8mpkn/MW04Tw4UuPnSVapueLEA6mh2ay
LXrpsdNnMtBRaJAo4HLZf/TYnXfgmUydvRIRVyz/Nh/3eRW339ETEj12EWNg/+IiLpQfb7Y+IsZH
dLr2ux+T47wWWEAi0X0nyhZVZqJOjcLBxINWamSw2rXSRUs8EHGyIrzYapggatIjeJzJmw1ybEzr
cfSMe2vIZRSrWWMjLA3C8T0qesY7NPvbXesYRbNu9yGwhpnUS8ZqeGrdoW06nydPPq4sGR+UNiSM
sH1z3LZJmGxYv/MzJR/0p6yfGLUFIcIuGNq+/j4qK9JvMcNWy0lBdGePuzZQTQZcdkuJ7vYZMeGz
fqCJVOFA9cIzrzPj6FMn+Uq21b3aIcBz7NmGRbNfv+3/X/vAdSrJ7z8ci6z1v6/7F9/7MnLCBc5W
W7QBZMpGIRt9eRyY8ZhokUBdmaZJ2MOXmtZ6h42JWDdaqwDsaCPwDH1+HJhGUQGDm5eZj5J7rVi/
0guAI/mnB4KkR/RlGuJVhXr5zQOBkKAhRqial4FvcbtmqC0CZTpDZ0FXPieJEtYWwpWuNKPzfIjC
o55Qh7WthN1OIo5jMXTqcJxplc0wakBtTXXqmDvaIgAhdQocK6LpVAcpLBOUoAriCp9ZlBZr3gdF
NsDQlpKeuGFp+FdqqpLXAEzaMQiciZotxa6wCOqNdiHhlT+SSLJhhQmsC/qnlEfAb++ahJ1+1qhk
fASRX4M0ywmOc2utiC7QbSUueO5y5g9EMXYN9ssWzBMrH0Hfc9rQ02b09Kcc6xH5r0p40bYlWZhJ
5rFeDfkCZWV0AbcF/zm05UsADhkTsFR+8BOt31Bm9+eOp4YS4wzfu5SiVLFctXas93Zv2lcFc68N
MT3GU2B6xSozNSorg8c0LWuHUqzWFjyk9BV81E0rKdXGx5Lw0Ktes/AtdU69JtEJElfvjZvascMb
dhbacYZc5xpycX7aWnI7oryI7GPbs9OlWVbaMtRINSntoCQqSDHnUTEp72kKGttOC7LlYIX5CisV
SKtEL89wydrrqnRqqrEiX6WqJa3J8AswS2NrdPvUCNYZs/O57ZnpMivh0ymxGi0QvNdrz+DzlYHt
8RQV5QwnFu0FFFkXtqeZRCcN5rwN+UAy+rpT+lr1eqJPsZlkpz3WOmZXo9RROUpB8JBjtVihD9GX
Whwad4rgT4asF9tSMCljuTOOLAMSTyqIlcYeXtkJjmVPaomb1nm1CygflqoTI+3t6fAkJJneFEmk
ki7Y5jOc6sayzQFhml2n76ShMpbTHqXphBTTYwdf04Y272pODR01MhiGgeFMBY8zYqd/GUhpY0Ks
h9lp7fGd0x7laQmqp2LA9ywF6bNuSv1GFfRPvQ6UdS2IoKVggwIlRvSsCWJoJ9ihhaCINoInWu/J
ooIxite33k0G3NFBEEhrwSLFVDbs7D2gFOmtumDCY15pgl8qtZBMG0Suj7hq+HVJyjmI9pbs4y5w
iGcz44VFrOxZbYbFLLBgao5VIDA23OozvK7Dke9b0nmmdN297jfy3HZSKdqSAU4MGuCk5a8vFv9H
bQWC1fuDZeA+z8Yf9IT55ud1QJQxELdgDQO84oUuKpPndQB5qYa3izc9ClR6FXRrP7eETfrIbxoY
fywDJpwQAc9SFEysNIV/aRkQpdebuggSCSuNUBrjcLDEeO5VS9i0mpEHpZqzSf1Ee7ifVaQQXQdq
IC+xwQfXlCQ9GnYt2DG/e5Dy8L1Zmce0/NYpvlAtAyyfAWTPjeTDqJUYiuhptCAak+wSflO2BiE4
nKYZe4mgwwkUNM7SC+x+oZapPJM0+6OnIttkN/GBvAR/nvrFMK8m+7iHp7AAAh7sHDBG7EcxkEbE
YWC68T/oyIfmNFP19aSha0tlwjdC8vSWBgSIzGUhKVdFg+ocDeID9Ib3o1zKy3GIyHryAtq0cTyd
EM/TnqBwJaKCzMM5IqOztEZcO4swVSyR62kLBez/e9vPfKJAJIKEZQUc0MhP0mkTlEfG4PPW0om3
LhPMPfV45ylaBGnRGObM38JlJ4fKZQLUd5bDB1rRxRQ7Pi/d9Dp5c56lTauUninshtrYeW0xPRhd
Ed2biUEKkpHo9o4WgPERcebAO0aS5sAUDOCJjgU7q8/gBhrduayxSc0NoqwnM88uUHbW9BlyZZUb
KIN19aYMHci5Jf1u1JtWoS/VND5LbakEI8QrBPZR6Uoh1WTJmNVV8NabnFMdaPexEKBOml4zD9T5
sEST1loV+xi0Qg2lVUXeSkbgsJyRV2ynwL0YHu60UFZmeetYx+043WMovg9iXLMKiGKkELSFysHg
myGQoISrZgXySfQUcPozMiirPh7wSGDQikoKaKNQIfUDhnZxMBxVQQHBKRtTPLWh4UadFC3Nwn4y
Y+U6StLLaTKewHApS0IF6XkMkLBwmhCFIgU7Tx5tGvnSAymcm7bpTyrL7BZg6j52SndTqL2zDXsI
EhFkYtdr8oepU+NZbZbt2qiK4npo/FPLK+WZp2n3vR7cGo12K2npRYprCOQV1uRY19s18t/CTVQl
AHbS3xg0/6c8xmGXw69vMD1sVJUgMauWCXhyPNeHBMFVs5eYM+7Jqic521Ft/CKJvA25a7dF24WP
ua4pS61XvPXU0fnoVGYGtL+RJ2pVTogFQw780ATSmy1Bs2kanbPpdi56K62XZcKfhtk43DLyU10k
SMoMIgYqTcCo7ZGamt44tzvV3lV6Li1NDjXOJg/n9IwfHNcxCbhLFZf1mWcwFYF0ZbtJ2Ksn074W
K0RZNkFCnXmiVCtF0Wbv6zcU6w37HFHVKfsKjxmIf6U7DXUfD7wJlKLwPkRt79CZEiVita8WQa/2
rqRRQhqimCQoyATYYMkpzBnUK67T1sNxpWn+oo6MdqdbQpIuClRKuOhcQrCAe1sUsLyLHbLAKWod
xuUnY2qYS0cscY1Y7Jz9ukf8gTynRQGjIVHJEBmHs1ytoi0DuRHXE8/H2g/DgYTQMDxJM3tibGE0
C2OIPlVlDzEuLgKYuv6kSZ47mnF/yTuiv7QZNa9L2dOvGbghYmeysm71tp4DB49heibDUd74wU3U
Nvr1GEkP/5hV1/jhQOHfcX/3r819nn53qCC+/2Xh1Yiyg1ElDGywF4S85WXhZZSgsojqyCqI8X0V
jWi8o3hlPRZYCIW/8sf+S2cQgQ6GjhTSO3K6kcT8wixW9DVer7sCP4Hhg0MJoQ0/gViXX627kBRa
KEAMWU1d7YmjmyR6uEWum24BYxFpmocZ+lTRCqr6rlMIjorLod7KXt/uusGYHhSQTaC3Yk0+RcuA
kho1rbSFc9IUi8EK5MuxYNS/aZkHNxtDtrQnsuxpKSr7oLka2ry2KlJvWDs5TXdtH0iHKp5wOqma
uiNEM+Qsyvv4Ol8uvSddyBLsQi0VEFqmfVbpInMp2Iff9T4ed9JSkLSZqP9kN4hjrAVpotHUM3Vf
7dZNDPTfQ6A0uVNSVdceAaXhrPYQoCGpgZFipZHANQYVgGyS77ITgoULzZX9EWhElaZM/MpO9VJC
X0MldgPa4kEA9s8ANw8dCwE/UCpLL/pF1ypNNSPYt0ETmZe67AIlxo9o+XR+2ARiASDmy1+hkPGl
WWEK3jGgaMaWDavqsbXHXlRTScCsjdzfcNs9GgOf9LCoJTs5q/foDBW/zifdk+tP/5yHl7v8+yXz
vx/v6D1/X7Nm8N3Pjy7R23QLKI2JzoPE8keoqZj56YwCEd5S/Yq24JeamUkhz/m+4UKzkMf0tYxC
M2iZMCXksUf7AD3mFx5dmjhfP7uCoMdYkdodu6CMl4xp5etnV05z3AypttKmiMAwKRiTRVeX8hG+
XPvSVqx+LU3TxGzL1rfwgLynSrLsk6xVivOyLWIIQ6RjLLJ06G5yo++2OZYYIqwIESJoKjSXY2fp
3PJtcZkYTrdozDpmHKck9Nqrzpr7RplesQ1EF5GV0kePJzGe82IQKgy5daC26jL692w01mOpeKeV
b3lHfjMmpxM2W3k12J3xMWXUcwH9TLLmpREm2idvStIeeWhSkXCgRCg9a2k4IrlYvZgan5I3DXN8
MVOes3Tqw6ZWoJ37TuhvmHvkPBgNE8GU+g9lQqfeO3JRPY2Kb98AkbDf161kZi5Wgjxd1BjG5hbw
7hMVzmAI7USzmViG9c6ekMum/Ugtm2lW/0mnOt42lH8oTRvbfwLX5T/1RYnegQhUtK7+uMnlIfw0
OeHwOE05hTBR5utRJ5zPSFrtnsqvRzLoA6UZBiNlUjSCpWdEafiAyGyoa0zwjmx/bGHHaMqJHqfV
cTVa6lpxfOUSRLg6UDxZqjenTVAv5Fweb5lrkg43aUMABjjR0xOnlbz3TTdFF0gpF17V9+VMZcOH
lk8rEXfgEXNtmd6PZUox9C2z5Ogm6a8UVPppzh5kp9bcJHNLz2nnWo0+rMCpItdNuqhYhXbiX5d9
EZ/UmhZcjkndLyrER9TUdV4unCGll9GalvQhziSMxcrU3bZW7Twa7Dhu1TCEMUpxjSiFl6H0UFiJ
utJjIzqaCuSIxBFkhHtEVHPIcfX2SpehBIHaiiWcyI5xLjktVpY2mUjtrYAnzROrqm4dLbER8jpV
hrdGs26pdrN5LCXdre140iX+Bymf56S1f3SSSnHx6TqXRW4ZJMfYlHBu0GVXTAoSGbdH1V4mZBWF
m9GSultYa/mtMhnhLtGt/Niho9e5wPTLZeGrw7VTF+baNMp+18AMJNdxhNUvRUP/sc8zyI5mqO5M
X+9xv2j9jpGhtBjybhdyGtuyGJp1MfjQ7uKkrJcRc855ohTxShvU8pFMPCH2Ge5Qm8PeVawT0JbO
aTLoWIDHfXQkAQ7+HaF75eOAuklLgwqtXT9FA5PZDiw/PdW8XQ4ilhJiJGO/EA/BRjRs5nTjyoxl
PBS4W58CwbVEyKUJKiPfhV0lrUvHK5fpPg8TQyTZmJ6IyZTTAsxEuk/P7HuRpKkELaGaDfyo04bh
l4S4b9LO8XuSwCmnXX0siVhOq2krexaJsE69xsHZiADPqVTOmrol0jMg3LPqYQEtGRKaw9zb53+O
Sj/i1JvG2ENLKaXdTI9GqyLQotfwviAFT/VuIHwtz32gl+AyyFEXWoRUhI8afSnUloXV2OeIYUuC
y/gFVwJyQkJvKhINhEZB2csVQqFc8PDKNaRfpkLUME02YXuq3UTkW3Ey+U4JYJS2A4xm4eKqVxPz
SnxtArA4MQEv5inYxVbwF0NBYpQGGSgjxFwAjUQMAKxGtzotoj3C0QoEzpFSCLRjISiPRSOAj/Ie
/thWWSutKnrwG43Xr3ElZQ1ufYonNOt7gKSeCUHqZIEsXMYWVFG3dCKAk41qi1WgB7G8wM1myWfD
KF6rGWjHDt1l6eUPjWBY6lgX52lUdx8GbKvKCS8h6SQV3Mtyj8DUfd7hbi3omHThAaLapXHcCYBm
WOnEjgmoJp/WRkvPGa1gpuy5m/GewRkKHGc0ysYteD9EbJ6PhwQKItROnH/hB72ylY+9gHomAu+p
PJM+q96GxI/3BU+hYIGmScGuXBaIUBItjTkSB5hhueYtNIES9YS/PpXBi+p70mhF3IHba3K17eBf
zFuBJP3n1EI/nCL9+z78QSH0eohkI85hVIQTyWL/Qb3zsofBhqLTnrBg2O23OF8qIfMdf6AwOGVz
IRB3r5RRyFCpV5hF0XfEECDmS79SCalvKyF+JtUy+BkM0xDYPH6815WQlhOMSf9vRvi6tZERvIQQ
HVgZw4w7tWLS0hrOmZpL3WwY42Ztmqm1SJUs5KHDxNS0TTuTTB5rhin0k4qpOseVTZ0wAhOFjtG6
hWVxW5rZOoq6cEnxNBJ4FS5TrWlWZRGcoFC4YX0jiBV68tyTaNYrMKQMrtq6acOVjs8QPGwubwZi
m47HBiOh16QXuhSp5zk+n2ws9Q2jmuiYtHGSaSI4n7Fer+XOX/Z9siWJnBRfCau7OAt58j8WsXUE
DI/3QLCtcnIyTU3Z0UOfa1r3WIOB/wBHaVnTV3HjkLeXLZG2anjyTA1FilrjT0tbrpZ0nW6nvoJQ
Wq6qGg4gUxyfgcX06EW4Zp1UP8LGJQskYLpIWeo+tImc3iIqsW+JvvJXdIn91RTA4tPqcKkZJcPp
pA+PAx0ghzhRU5tYbGW5WiROJy9DQz/HuZMv5Sx67JzqgwM4b9069Tkk1pBVGM5sXeXrloiThe5M
/synHzlKi4nUXrC6+iP2nOuhGsunUMJMrmWBupSa8VybwnKV4OsmkQSnuZLpj7I6ROdWYagLOsTO
HGBx7pbwBxiIIOxRczQyXgekT+rH8VFmIvHR1qt82Splf2sUfkl4sUwGgtEo/EjUAKXSD9vMVG5L
RW9mNh210Y0cxQgADprHwAweI9GnJltmcrW2Lk8GkmJdy08eHbiEj+IfQp/KtbSybp61VbkZpDra
ORBpQ1T7XBAUTOHHSY6yHeWl6pJ54K/MoHDmuVXlZ4U/okqKQyRgAX3meSz6NoXo4LSil0MHPF50
or9jik6PLno+lej+OKIPpIiOEMkH/WWwbxOhhaFlVO/bRyaNJOJnm0UmekuO6DLpYU4Wgug8MRGd
4pmvypEI7sVMRoeKaa10Xos5jicmOmUOWJszYM4jIyCaSWExnPE2juGfMQ8y96OhhCER1WfttpQh
j3mr3vvAXWjINvJ9X+Fmsxq1FW4DNV44qPXWCTSkRSUC9sJeRO0Jx10pvHft3oaXC0deKrx5iln4
R3kHf6fEuKcKB98ovHxMcZ3jrNP1rWTi9CPhx78cQ6QhM2L1qnXlYacJTHRBhT1OsyRGZ5cPl5lw
EBrCS1gKV6En/IXsgIoPqvAc+gU2nkjRbgWxYJH5sbe2hEcRXABuReguR1VnpDd2WN/ZaoPhvrSb
s6CnzGXGUS2rriahjU+b92adbFLEf8RyhlxazJJ53uJxkwb10rM7SJVZYsxyJoQ3Mgmi+Jk9IG++
ZVZrQ1fz49QcNawdzbDMuh6+xUCChVYUdOux1VxUfPJRG/TxUpHkaKP4JcunZfTHqS+bxA2FPACy
VG8VLSuvCJTmSQYddKvZiXpdVU1+03dwx8sh67AVkmU079TGXPD2Gpe9rSART/kfg6Bb2xyGFTUA
bh29hpGDU+dmMqV6FyVjdWSxQ3ogJ7mYkUPZupJDPZBZS70dyX5tb8YsfYiyYUQpGF/LnbPVIv/E
510IvCYYz6FNuQX8Sa5/c6Xq3R0FBMHnuk8GgupGbZDO1K4ielTNLlpFMsmTTk+UIXua2rwDnNSG
86nJbGItZB3ri1Q9aF3+G1n7XqUSLN4GERBaQPjB5ySCPTrrKv97f+nHH/Rz4QVwbanQ3nZN9z/W
PjzhR58CxDJs2keyEex3VAxorEQkQZJn/uf/rL0z6D8il2Bhp7Hz6qp877x/fEoXT3X7dZLDnz/n
qx/4IW+zRiRA+OgZaQ/9IT8T7dyvek3fOeU3n/DHKRO5QJ+XyoWX2f6LD3x16tY7tDsUXvbLHzO3
/V+5BN+NrbBgdzoyJdnPXIY3n/LHZaBvRiPNELq8N+cvAMgMowhoev763c4fpxWhusRYHX4F+Bya
iXTz9l/c7K9uBC4Qe3FyN4Q19Xe7A1AUqDyyB90B5jsQtPgvyBt+/nr7DtDZfNCEFWMR8fXbXYbP
N4JGx/egC0F3GfSjrXGyX90BgHo1U1eEE+/5i6nQ73YjkOYi2L4Hnb/9zoYtLFKnP58nF/TVg6C/
IziGh8TAEL7/+t9aFN68y14tCs9vBLENPehCOJA/VHTMNPZfnb/xjk2uIjgdf1ye3+s2eHkQnpeq
N0XKL1QDltAfCVjKyyPPB766EOY7iNEMQSyuz+95AZ5fUX//AiDaAq1ro839/Kt++0JQxfDJIC7x
+ev5Ffw/Xx795ZPw/Bv6+xdCIUgS2T4A3M9n+vXaaL1jgm1xGRhg77+eX8G/34UQb/SDXgmI9RjX
0UR6WQO+viNQB7CIcqEw6O6/fttH49BqgTsC67iKvePrehHTJdp1xEm0K/dfv+0z8bx6//1nAjiK
aiLuV17O9OtbgT2TZcHboDD95QvxEw/Ol93nDNT4437fGT7Vr3Ly/vIvvGzR/vwBb/ZXX/1FkaH3
/NHP66349//66v2z3x6++sOX7eL+OJ+//fMJ/vnQXx3r5axe/uM6xI8EyoXcIjas4+cf8+QuZecK
+eLPYqAvm+I/fpw/5f99eR388NP9Nvvmxz/X3Yd+/LYnVfBbn/+5nDv48+8e2+zbB3jeOh56gBn4
1fpf+7Seb52GMIPxJjz0KC7K9m/+lkHzCrf2oZ//7+wuvf/WL0JsCLHqHH6Ej3fpp2/+qj+XbCov
pUPP4kep0PvnRjyDf+8x+JnwywMPcZnHpMn/+SZ6uUD/gV/C/jb9i1CpA8/ip3JhDjzGaf2td9LL
dWIxOvRG+uvIhAPP4CT0n6rv/qrF9u3QUzi5q3ncfiA2E9XLoQfZ3fn5928n7T/wSG9z//seE8Gh
OPQUtk/39z84gnCxHPi73t41dfitNehls/ofeLC3d99aHl4OwJ7k0JM4Cv0f3kzUuoce4i9Bpgf+
Hn6CxXLgEX7ZNn7g8X7CiXvoEf6a+3XoEf4qveDQz/8Jm9qBh/gJEOWBR3CfsvYHGKH/wPPt3o1P
Sf2NQvnzO0Tkrx36gLt37UPw/XetGGMceoiftEcc+Ov4KR33ocf4S33UDw/wrW3ml/HlnzefL2PJ
b33b1ztr8Tcekqe76r/+GwAA//8=</cx:binary>
              </cx:geoCache>
            </cx:geography>
          </cx:layoutPr>
          <cx:valueColors>
            <cx:minColor>
              <a:schemeClr val="bg2">
                <a:lumMod val="50000"/>
              </a:schemeClr>
            </cx:minColor>
            <cx:midColor>
              <a:srgbClr val="D9B382"/>
            </cx:midColor>
            <cx:maxColor>
              <a:srgbClr val="C00000"/>
            </cx:maxColor>
          </cx:valueColors>
          <cx:valueColorPositions count="3"/>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_xlchart.v5.9</cx:f>
        <cx:nf>_xlchart.v5.8</cx:nf>
      </cx:strDim>
      <cx:numDim type="colorVal">
        <cx:f>_xlchart.v5.11</cx:f>
        <cx:nf>_xlchart.v5.10</cx:nf>
      </cx:numDim>
    </cx:data>
  </cx:chartData>
  <cx:chart>
    <cx:plotArea>
      <cx:plotAreaRegion>
        <cx:series layoutId="regionMap" uniqueId="{F87F079E-3876-4D51-ABEC-80E80F90BE27}">
          <cx:spPr>
            <a:solidFill>
              <a:srgbClr val="D9B382"/>
            </a:solidFill>
            <a:ln>
              <a:noFill/>
            </a:ln>
          </cx:spPr>
          <cx:dataId val="0"/>
          <cx:layoutPr>
            <cx:regionLabelLayout val="showAll"/>
            <cx:geography cultureLanguage="en-US" cultureRegion="US" attribution="Powered by Bing">
              <cx:geoCache provider="{E9337A44-BEBE-4D9F-B70C-5C5E7DAFC167}">
                <cx:binary>1HtZc+Q2lu5fcfj5UsYOsGN6HkBmpnbVvr0wZJWKBAgSXABuv35OqqpsSW13h309EWNVhEoShBSI
g3PwLSf/6275x527vx1+WBrXjv+4W/75YxVC94+ffhrvqvvmdjxpzN3gR/8lnNz55if/5Yu5u//p
83A7m7b8iSDMfrqrbodwv/z43/8Fr1be+0t/dxuMb1/G+2F9dT9GF8Z/M/abQz/cfm5Mm5sxDOYu
4H/+eHH7Oba3P/5w3wYT1jdrd//PH5/8zo8//PT8lf7lr/7gYGEhfoa5GJ1QRTglmPz4g/Nt+e3n
8kRxSgnhKP328f1vXt82MO/rOn54HW7D/feR31rNw1puP38e7scRHubh/+ezn6z/+eCdj2047l8J
W/nPH69NeT8Y2AAz+uzrUOaPD3J9eHjyn57u/X//17MfwF48+8mj8DzfuP809C/R0bfxrjL/bj/+
cHQEIYooptDDB34SJAgeIkpKTiB4X0/E1+h8Xcefjc7T2c+i83TwbxWdmzK23/fpt87qH4uNOEml
Ulym6luCqCexoSeMqpSklHyNHHoWouNi/myAHs99Fp7HQ3+r4FzMt8NfWNfUiaJCqhSTb9GRT6LD
ToRQkFUcf4sOJNbjBHpYzZ8Nz5PJz+LzZOxvFaCHyvt9l/7/0yc9gdQQSIknceEngmOMlKS/hu1x
XB4W8Wfj8mTys7g8GftbxeVm9X9dVNQJwRzDrf+8mHHBiErVszSBv/1ng/Fo6rNQPBr5WwVin735
T4H4X4QeF7ftX3gOMD5RKVMULrAn+alOOBUMU/z90qPfH/k7LGz/9Ik4PsH30/TsSDwe+ludiQtf
/oVwUJ7IlKUCoe+Ygj0JjjgRCv4JCTX1cdE8LuL7xn79+W+V799B6o/mPg/Ko6G/VVCub0fAGvNf
ijYA7EklHrOlR2QKqiqQLMURhO7hA6rr4wB9X9CfDdLz+c8C9Xz4bxWsm/bzf6xr/4tl9Wb8KzmD
POFMMcTE9/L5tLqyEwacggIo+oZ+niXycTF/9ow8nvvsfDwe+ludjXNT/qVpjMkJJZxQQZ+KIekJ
8ARKUsJ+pXqP8/frOv5sZJ7Ofhabp4N/q+hc3pZ+/F7ofuvG+aN8mxORIoq/B+Fp7tATLiVDiH0f
flZjH1bzZ0P0ZPKzCD0Z+1sF6OI2jOYvFRPJCRdQvoj8lVU/ugbliSBIwiUof5vcfVvPnw3Ss+nP
wvRs9P90oH5vcY/B25Pf+YOib3pyBCKUi+9x4k9wpDw5xkdi9X0YYObjcvfAlY8a7O+v57fB5C8T
nyz+f13U/X148Isynt+G292DpP5I8/33o9/F4mdTn2zKkzP4fb/OPoPsLjAIu4wCn/5Frj++0L/u
89NseDb3/nYM//xRnlDAngAdMAZBRSkBWtd8fxw5FkUB2QaAglNJOYVAt34IFawAwyz47VQIKlIB
5P7HH0Yfj0PqBAMIwcd/QPQoT9kvnsYL79bSt7/szLfvf2hj88KbNoz//JEheKju6+8dlyspopRD
3nMBdUEC+AFU093dvgLjBH4d/79p7RBNWLlbOKp2dVjQ1VJEW2d8SqaXpYr2VK6ef2aDms9onfDT
cnPxUA7Fct2GlL6x1JuLckynF00iRr+zrO41WwnJokumF1Ok4iA2Qc75Ok9Ru4Star1KJ1HbLysq
zIuk7w2qsn5ooyJZvfU86C2w0p53UnWXgylYrceWrB/bQPr5VOFupHq0qZN7ZSW3mTICXxXNwJLd
UDOMLx3h8UYReGjNwza/bZpY7JUixU7wcczTrq8/LlQluUFjF1+Y1a1328AWrFmaVDd+kM1brGpr
MmYDrfSAkkVpBNv6vq8x289V7EKOSrWwbJ2Y3anB+TqbhatuiWPVlJtlLfYFS5fcJ3V4ESYnhzyJ
nulGGvNiIrPJZEE6nFWtWU5LztirJt3KUde16ppcqcp1GjNL3ihb0HCapLw62/gyrvswSNJkBNf1
pucmzoeEirLUcU3rewiyuKylWBsty6Q4m3xdbhnmVL1kDWuNLsnED8napWZXEhNYHuZVvNzWMWn1
MI9lpzm1/HKN1nvdy1LdT633P9vRVLdjTNerfmYUZXYqMT8spRivNzKxoMmEGpMPws9VlpKEOl12
9filr6qu1cuo2CvUKfp+84G8K3zqfK5oEB+Ex2Onp6aZD0PNfbqPxjCUyc3bNuNp3BrtyFrdtrDY
U6zM8C5hSF6V1ULK3BFw+DLRdElzFpcio7Rz88FanmyaSLKw3HYS9nVN1ktRiyZcJku90h0vlsXt
2Uy6UbfFLF4yyCCXCSYakcUFNf40NI7MGR1UtWUiDWTdJXJUbWbHZPw0J2ZednLufMzJKOx6adeF
HFZh6yvHazQcQprWVRYxgjjMfeHxmxFX8KCksHHXTjLsWYXcbdIjcoUc/KyJo5h1gVixH+ZeXKJl
hDiazZeHYjL9Ga0a8o71nrwtGG9uLIFwxDkO6nqem+H11vc1heNSlkKnaZOW2ndtUuUIVSO8QlM3
Z7MNXJxXcV3rPPFoNdqGhXZaTkj5bA39Oh8w7M9BETaGXGw0vCdGJEijwRYyw/1UnpcrnFFd1M0C
L+rlviuL9m5Iu+bOoX67a+M4r7lJVXlmvN+MruotXI8Vp29V6SDRSllnZuDkGipwdVo2QVylvDEh
c7gwkOW4GQfttpGaXBKrilxMsTVZuW3tl0QkkG493YrisJhkK69krPryRTujxekmjNO7tO7ouej4
fEOmZXJ6lNYMWUh7sWu8m6o9VAv+xnRze7ewCneZknYdTmuY0ehSVmzOsem91Xge6IfJAefQs+d0
y1vX4XPb1tTq0RdlnfmacHWqNjW+7N3CwkXtxrXXnoUV8otgam+o6tZUJy6QHEPt4ZkjTdiyOmGi
1ZZu+EWX1DLNirqPo26K2LRQBVWHrhRvBNdxLnGjiefofMIRNTrdQty0iLS5k90kpnz0cxkg84/a
xq6k0zLsOlajJCuaskU7v0IZ9KSVMeOeJfuOtPh12nnzmrgqTbVrpnvfrcbozfvxDQlN/5KovsG6
U5KYrO9HV57D4a9jtqLJjJkYbB9u7IaQu3B+DvtQGH6Kydq+V0shP6VNTdL9UJvUZe74lzIcu5sZ
9Os6axAvT9c40GXfFNyelfNUGp3O1Xw2LVz0e7EVKA++t9fK2OFn2L7hotqc/dDQaK5VAiVnBztt
9xse6p2t4asao+lSTTM6Q2ikH/E02j3Z5uWliCOiWjFnrhNBwmu/bT6nfvBOty2y+7Wy4TCxuXsV
q23eB096pOWA+KUIW5dArSfzz3xx28VYI7LDxcgvm3r1eeKU+OBq2VzPlUrfoS726b6gOG0vCU+i
ed1utV9eVelEt3NcIFqeQf2BYpXEYbpLZsrhWLbb4i9FUkw/l7DP15Dn3augIu+ySpL0g6fWI9jx
uTieFjK7A57itI/gmUUtu4DO13aqZOZoTcZrJ4aGnwm4mhs4CaJHu1QU9CKydly0NeWSKUFjOIwY
LdB5UASTIUaLUk9oLfE+nboV6XSkxUuUNN2ai0I1l1iO4WM9t2rJTSXdW8Wqjp4mjfPvrZ2sy2a2
+FehosuXzXBc7kq1bReEFGPQc1e4JLNVadYMvuy8FoYUcs/KFTcXtfAJ/dBj4a8GyI0uk3ZSNiuK
en1VT17iTDgMICSpiuHUAoRI9iWL8WAVOn3cZPAEDN3BMR5MWX3r8fjl2/++6e7b12G4vw9Xt91D
88GvY0+//bU34QgFf2lUeAYwv3aS/A76/LeDT6DpEwj+BJpKAIn/AZT+Cv4fAOlxxlcoisFYlRLz
lKIUFFGge9+hKIEBQJVpiuWRooPJ9CsUpSdgpAua4hQJeVRKf4Gi7ATgxNF4SmV65CMw6/uTP9l9
aLf59v1jKAoQ+1+gKKBuDvrb0fmVUsHyHkNR6UbCbCy0m6zplsOKFus0JR6lZ5tDq7ruZAkQZplM
XV3FIEPIaXDDeGbLRdXZ0IlWZAsRwxsJt8aYd/Vczjep51WpE256AvAn9kiddwG3NtWMEOI8zKgR
zQGHbJXuG5SYfU3kcMS9zPKsQ9aLK0imGVKy9InXg0GRw4WTrFh7AaA9mxYrrV4S7FstKGaLHgEP
Bh3Hml4xXiWftsRARe/jjJzmXK5XbEzLT4Awqc1oQ9YpawHHwOs1rJg1m2vjdK1K2Z2yJFSNZvXc
bJktCGBSOtt0yFexhF5XVs5BB1P1dE8n4cVOINP5LOlrsZ6ylrkPqazJNauYx7tQuvJm2EJ6W2HF
P/gyqM9dQdIhG+GqgOt6GKdarzFi8aEg8Cffl7gPXFs2L83VSlzanM9T7SbdesjoHC4eps6Ya1f/
mm5WhHzrtpnsarmlYyYBv287NFVFpS2P6h1cMhS/5r6K2xW3Q7yEQgUFhobEAUg0Y9zOXV/04804
FsidERtV0J0g9QURdAnaj/PyoS0LFfd9qqp51NPSFu98ZSfA5IDcm9OxqAaqS9FbuuvN2P88rK3H
euuVvKtEW1QZIit7Nzc8fEQmJHyHXR0OUfVdnwFUVXdj4f2Q29nM42HYaj5nCDeA21u4lJFWqhwu
LOfJrLGIK98PVsg1q5kZnUarmKQGLElltmBY1oGPYpn0APf7afBJ8rmaADrqZTbmAq6U6lUSzPgF
M/Y2GIDLuoIaTTIXVNdpZ5V5HWffGtigut87hxeaJdswJFpshL4nfqmxrhlqVi1Xzl9FNlmiJxtR
mZnKbYCrnUgTXZB5JDoszfJhaUEhypY+tnckJICNAIQDxtgE3wDGCA5rw9g0e0K9arVrp63OaIqG
+4o0xV0xN+2NpAz/bNBm3X4s/TLrKPt2AqBW8Bo+m/mTgszvNYqIDIcCFbHTZk2p13Fpt1uW8O5m
ojyWuu+HZdNQ8xVwqaHgqVZV7zddEWP9OQkDHbVBBEBEyUc6a1TMcFMRs+ENbuCyuGtmzOShawDi
XHAVgbussenG10AWWJXLIgVkMwVSv8CWk1fF2tWXONlCkVdDjT73/US2fWnE0uhxsuqD5aV4GUSA
C1hK1+qpw9KceUeDP6tm19z0zqNaAzMoGKSctF2WBlXek3FFpeZDrxAMzhvJxl4B8OcU4Fl25Bpv
56qsUihl1RbfWu/Kj9Ee45M6a5heA1YoF+sMpW8xjmDtxAJApaKqhyKFy/4qVbZ5iwj8tV0BkPXd
ts60upkALQs4hyLWr4aFDUVOUSLqvFBbecpI1c8HQQQPu3IQi9txOw9rFnvPypwmroGE6sWAdGsA
JukUMCOwzyhTopM00i5nLW6avJtshfYgF1RRl74+Pl1qEgBCzE89PO9krsaEUKY9Fmmt8aa6IlcD
LcR+lcn0MUHSf2xYT6Ke56SbdNKTcs7DYuimXVSrhc9lWLSQo7hxYzv/PKowXHQLCA26THkbdL12
S5ePgtFXcGAXvFuLxqW6ZKyad2bthcsNTwnKO0i4VlO6hTkrWKRttgpl552UXVfdFBWqzoY6Am/e
iCxfmb6Zgl6KLe5b0kNN7hmEQK0uaXRT9mNzVWyi9RdABm2j+9WWccfgDoq63rht9qpoQroTRdN+
MqqHQxEBbbVZ6FP5aiySYtO8E5XIXYD7Do71Yj4ag0zMhrFFKk8h1d4wJsKot4L686IheNzVpQJJ
o2RdATJIB0hbw50RB732QDh0SBoA/At2SZ+70ptRe0uad2asijaXAXGse/i0ZmhB3TtifJpkQ6zh
8E0GtVXm2oZ/rEJVl5nzxZGw263a9birQG0ACf/zkhrUa7jr7UfFC4HaMzaPfJ7fFaKBhNaiGvDn
OTTtddw2oGwEb/KMj3UzHQpD6i92Ie6aL4K/JYnZPrpIhrsqgVqYrd6Lz3iMSaFXj9C7xdt01XQc
/BdW8uqwbNJfOLxtnwwm8SotcO91VXia6q63g8/73hmgj73Hr9aw4feC27ICPcXXqZ5h9oeip7MH
CYdsr2ogiF/qJEznWEIZyAbDwmF2dotZNcn0hpHGrNoihLmeBtJXGvWVn3SoJnzGo4QzE2eQDPQG
SWN0EeeJQqJM4k1dJqjO6qGQk3YFC/2e2bKLOVsGIJET0P+ryvXV3bgktdJL31GWcedW9bIEyuey
0QhKr0foby6zpFTzWuvFtk0K2lM9GXpbpyhUMHELOF7MpGyWF9vW8AXEAzFHdVmmeKovRZlMFm6W
ZSvaN8KZUOezsgzOQC2X4jTWyYBmnZYNwmdrwh16Oay9wplkg2tyJEXa5rWg3ZXyvXIXbajEoOVm
8Z1U5Tx/xuta9pfeAZLPoQI3UJlcGk2+znVBjzPXLXNrRX8uXWJBKAGhYyygFLEi5H00RZFvS0DF
2RjXWL0XW0jYDqST1r4JKwhKuSsssqeFmUthgB4ggrOGr7AxR60Fwr6NU/EpMjbSHZrblJ366JX0
ekrdxBQULpf27X7gfEL3fQ1lTCcKmj2PGkwyb/mUchZmzVXD1GVqQrF+CemC6usRCsSwD7RRw5Wp
Sz9cFai26VmV1njjuwawxTLnG2qR21dzF+VFWVtaZmwrfXkJSpcrf/ZDMqR5BVIphMnyJmSGFbBQ
UsViPgX1lNFFN0tJ2ee4hOjOy3pa6xeSp2jLBoDTyaEde2BxRbdOfYZWOLunrk96se/RVgNztpun
Gd2Ewe9GtBFzKHsJUBgOMl/eqsm2Srecz6bXlvS9/JjOGH9YigREqEbF4guK0H95aGsrVqgS9UpA
XUDIaqDGg8nD1MSwVz3IUKetG+r17PcofmVJvE8ARl89sHvZrkjusVprs8fDOJIDVVO67ubWtCTb
JAa+6rkoeb5t0ijYtMlfd2pM6G4FLazLvOBleZnAg7lMJhSvWgHUXvTQyf5nqAkm7vk0KjjqGBmW
lXSe1E2QEdIcK0f9jgHs6AGtxZLC/U76uINOUvSlp6gGBJ+aFvA3KMh0JyLpifZtVYOGhCUIRGad
gjsAQGCD7vkC+VaApNrpDu7Ntyw1KXxJWf8GFBxT7eMqA8+GeWZj1hR4EbtOGvuqG9bqS0tA6Mvc
JCJIMgtbL0JXND2IV4qH3LeSgfo2jNHrsRdzqoe0EeocVyWoKINE1fsEd7LLoihrlAU62CZreawB
qvQ1ql7QOJTxrOXeLABv1+gv2Ox6q9eqWH22zYltT9PZdzKrW7sxPcVYt1f9MohKe6d6clGnfnWw
eUNS7aYoJ5NZj+ckTxBEQctK1HzH/KYqEBds63IU+6rIAhvqUdtubWNWzuMq89lW86rRmM53U7I5
QNFj5e/Lzrh01xdtb3/uXMfWIe/LBMjFOppuyzeBR79lvZeTihktgxhq7acQl15vXHZ42gPtSLnL
JS8JL3S70KTYrSsNIP7XrZQ3Cmp+cb61wQ7XcmgW+17yeYlF1g7Ugmg3APhnbwB62qPKPHRHUe2P
KwNX399S8lQGeCC4v2oE/0f1g9+1tqAhHsoMuEm/ryH81ptHHqyi71O/ignQw00oxykYChJahSUD
Nv/V1xInCBQBCqIA9MOBloCBx//qa0EHB9wuR09MQBb/6mulJ+B6gsyQYlAAjj61+CNiAqXouZiA
KGIYTDREJIOmWZAtHosJBI5ku8V132NcvthQmX7C4LdhPS6qLQ4VToU/s7jkWc1ZTK5Nn24voVI5
q0PfJrUum9ifM4P7zHKsymzhsRmyvgEgDMBzAK5LFMU3EU79DUvQeEy4eLq5LTjgZ70DopA2YHhB
Qah81k4hvE7wlnxCdSPf1stSveZgrKQve+b6HSJxba+3tOob0MdBrGNsrXjeSFa9DdbUdW4A5ZxS
nHRVNicbcMVWbWfV6MZT2fk+Y3JF5kBKRKu94E7C3W+xmDI8zPKDVRbY3JygYcktLxrtjad4NyR4
uCQNdu+WrvdzBpyjGSFlE3o985UAqywmxDI0rjQ521i5XS++druuFdOhLlx1VqAO50b6/mJxAr+b
u3LGupKS6jDXSp5KGRPt/SxfJ26RTQYijekuoH60rzeSNEZ3BLmPk0/rN0qhfl+jYniF0iYC+I8l
mHMzmg4Tqte9pCG+d6irz6LtGlD7ew56B0qGK7jnq5uGbubFCupP0CuUg3HHonRw18KJPqOooZoi
nr6Hozp/Kabo35tianMHrH4/L3R915OkQHok3k77rlnt6Vb37S2o8lu5o7ITCGRU11+nUJc+Tg2I
SWYT4pqXUk1ZGOWyB2pvr4oekPAg8XxXtHQ7Swtbv3Oh5UaDuSFv6rYtXrSWTMUBLMCxzYE0DSqX
DWLnhpXyfixK8YVvSTrlfnKozkGiL1IgD8HezekcJ6BoJMmd7+o6s53CREebzhpkeJdmq2K5SDpA
rB1AjDPQaDrYQRPJm6mY/AurqnHYt3Db6pE6QPOuWtAhAONvT3nbDR/4HNChk85eAKBZgXiLfiEZ
vDlNvPWptEuGPbzNDtistDsyrQ7cuCZt96212wrGhk0+4RIBWoqC7kZegzTWTUt5FfkoT83WgpaS
hOGyDMXyuoDLbl+rdHltEoPvSdpOXM9lLNusnNbl3KER1C8H/PJF6dIKiCEcahd7l4MCU9isJfNy
67CszwGkLl67ugPYj8F6oJlJJp/FFAE4TxY7JRpax0oEe9Sbd/SYY2UL9SAvjibiInD/bkkmltU4
/dL5urplD44jZfC+wiw8OJFUbT7uF0wmHY8u5Wrs2Om6SPgHYGJgY65HR3PkHXs/H13O7sHwTLty
AIS4tuBCH73QdDHy3rQsHsgMaClPhAGXOx3qcD01QOwO67KC7YmmdrtK+FzdIsvQixr8MKuBdplX
ibX9masEu+wfTNokFmDYcluIl55WkeWgboClC9AsyYB39S+MSsM1DzZ9GR8s4GRqkzP7YAynG9jS
agMfMBwtY0l7cI8BE86HQjHgxuODv7w+eM1HjHTWg+4w7OCE1dfo6Egj8C47bR+MavdgWs9yZK9w
FPNpIpTH2Xz0twuI24tyAu2s82ypsrA2n5JtLTQw3PHFaiVUowebfBDllAPUL2/lg4/et4XdbQ/u
+vTgtItUsv32YL8/OPHzkoIrjx4ceqhl7dvQQIHQSAYQzibWNOMbbGiSq6PR742r8kKs4z52bbEH
f2cGNxJMOCCXMd70Dx0D6UP3AIICdoWEBQJeg24k9yNCICc2D30Hw7EFoX/oRvDHxgSKvbHn9qFf
gWyLoBcFU3bayWE1NOdFye9REvyL4Iw7g6VOKfjpCFSfuYUqmoQlzqdiHPpDAFSd5gtUMg9lXrLu
fVKWFShHdPC6XV3od8qCbHE6eybKfaPapcwRr0y9h3cnVmNWN2H60vOkrC4lSBX4UDVqcjsEJqI8
/HFk9HfDPN/aeRjAkN9HPfq+jfe/285znPsV9qTghjBo5yHQukMpBaT5HfZA+zBcI+ChMHiD1LGL
GBDHN9gDPTtcgfwlGQAceN/hEYx8a+cRJ4zh4/sUwUAhnAM6+yOwhxx7YbtH7TwEFoSE4iyFRmYi
yHHhj2EPqL/1wBoEjmX0O5A17dVkTBeyZhrMBVQsUPEYcZ9Ac29BBQxR+V1S0oTuU3D8QLNPKEgX
mxv7DIe06S6rCsTFULbj+wXa1uDWbLtyfCNHnt6iFgpiJtPEYrhgF1uczdGpSrcUOMR+bhJvT6GP
B+Qy2xo0nXcgc5ROJ3MLFbiZ+BZ1O9QuvvHWefqFLnOsds7HcVepNZ4GME/5BTQm1DuZpMVBdWNj
TqdBtGcydeWHyjUSnFBASlCL+mImZxyLYrtkk6lKEK9rPlb7cmDpGVi2bjmMyVSRHcUWbOTSQ4kH
I0Ws0xW85Vz2WcqAW4IGUSzA3vpCoWyql9F9UiE1EnSYmMwvQmOsum5RWflDP01QGRvn3GlZoqQ9
FHM/L/uyqjkwztaAGI6TZqRn0FxVvx7TJul2rh5Lmtm6NwMIBxI3eb1W7J3hgEL7sSPuw9yi2eU9
4MBsNaBG7hT0HbwqC3iyHbRZoDUHu0cSIHSb3LkOegWAZJLpPYgN/Vkjjs5H0R3+h7zz2o4bSZf1
E2EWgDRA3sKUpZfodJOLIiV4l3CZ+fQ7UGr1qHvvnn36nKszs1ZfTJsSOcVC5v9HfBEM3Il9MyFp
llSWjRdEZcgqkoYOo2tUeoP0o97Ji09TIZzvZFH5kNa5u6wRRNt5BfEAL8Sjxr0vnKpdUjERS26X
cWQHf9O0BKuGowdd4c6n0u54WA0qYcDpTEw82LVVl4mrRlPHJLBjymJn2sy8OlOT6WQe6+phrBv9
NI+O+6Cg7H2dfFl8gF4TsKHzjj5B1QxwgOIjsyvKWt6ugSxPCMVhzlBG7TwMtl8F0IQr2VZ2ijPf
M5D0ez2UsQ/sZj838z2G2O6QzThFqzx7ZKqqDsKbMMV7TZ0qCIcP+eDJ754YyLWnvOd1mN4rd6gP
zFP5U7s2edxNvE9XhRkPfk93dEdFd507eceyy98qTATAdYxzsMq/cdu6uRO0NBDhzLsoef1p+7Ki
Ct77zLuuenzgSyHcnern4spp8g+p2PvQ1I8QxKuj4o1NwsLuVe/lGClrrAVsLb0yLiebnWvrm2Hf
a6u/2FGrPRll06SuHXxwZaE8QuVZn5ftG+VNaaNMBtMtLPnyqsp4fWjH8BpuBlPRwos1BnJ2ECZc
0hZK7J76BnZDUA/quYTRkEHeHZdNppnjgmduUoZUJ71y8DbW+WPTl05CBg9PtLBVdb+OoxNprDHp
aLM1zkfYHZnIbeI0JLuqG4qXhXq8nXP13Mi8gM7jm3iAzIm1iIfOi8hWuPM+uyarMLsxXHXc2qF7
gu9Z72Bh7rLayP7/Yrn//+0KC0QQBJvz/tcX2K/Z8h/o74+l/bcX/ri9AAC4AgKAC9iUhQRxtZ+3
FwgA4TJE12joUdhm4p8wKohjhnyUQIaKgeEHCfDL7eVv1j9ehWsNtw1y9H+DAPC2L/Kn2wuCO/dc
BHEgLTC+LfW/wKjNqnFGqyp2c2+APQPBMXK6OU867oSPQSnom2byvR7h7cG/KHzse6Gi12OIDSvS
mePhaCyd0Y0mj31fCq//Zq1wwogVWoL7cyrZRUwacZhL/2i2MSluGzqbKwf7qDj3nCm+c8kiAQbi
gn3VcArXBGqVlLuihs92GJUCkKZMKWVcuQL7lqFgD0brKxG7NXPA1bEVnqUvQy+Lu7zoVTLxgLUR
3sjxHdim+d600/xpBPHT7Runcj+JfOIinXWWnZvQb2HDTWPj7EbIw/0JYA08LcwORXFYyQpDqCtm
yHZlz6m6KkrfHmZJlZewnphPeZlDrl47lQMxCHgdlcEAMDOXzQzwKBvyMu20gZUpxmQejMGYzvyh
vM/0sEzxspTZsy1Idk+ylX3p4MEGUUdne4etH+zbZLy+T2mVlR/U5tMLr/L5NZzgCI+uv2AZwr3S
R7IJliAuxAQ92oKAjnIRYBPjmuenseMm3OuV+jAe67Z6hNA/+mkxTN6XOVSi2pXGEXum1vwhU1Z/
8mU7Pkkx5tOh8GGgRqIqexWDHrFgPwvQt1FWtKSJyOyuWF4wugz4GXfguVotZZ1agWsA3KsLbBDO
zqd69ODo0Gr27TnDwmXSH2KrdU0Lis/z5f5fK662UKCngtrL6/1f6a4sW/hN4y/e5x/a6xCGMOsH
3Xr/k/YKz2ctIzaL2/9df4W7B7x14jTnMZEWMJ1L+O06AypJujyEcYDPTpc/6WrIZjCt7pxoD/IF
PBrmQtMJoFunrJ/xgbRBoz/ls6dvcK3AYILENL4CWGhPdWvHKUbOONBpU7oaAIft2LVDgCfYVuce
SFaQDI+Lq4byIWDAAx7ww2tltE66w0PbGPi9Peduk+SdyGsQ3WMxQ70BgBbRSc67UnTV1cA79yYj
ozjQWnYmZXUobv1+yGiMu+GqY2t4xF44VynWLDxaLCzn65658M54QZg6iNAVQ+JnPPg2CCClHqv7
k0Glzpz+5yw+//LeiN7Mt3p8++vVB6/+cXkgwewGPnRdbB0uY5z/vvowpBWw20DABQ0msOhA1v1t
9dn+leAMf/kBdiNcP79fHv9v+BhImD9eHvjsgW3zYfhQ5CMCP8A3/uvl8Ts+5rpDH14FFuB4FDog
qxMzji1PpQgXyAO+h4MUyvD0mcBgciKQZdRCPmKl2WW4DV5hWazP8E/770rWS1yPzrwPYVGy2ANX
dN14xqv201AzPyoKDvCrXpr+myqgh0elWmab0nJp9j4MZPbQczDc0KLo5KYlBNFHugzTjS0w8ERw
6QBarTocQHG4s1WpJS4oakjTV0PtcTyBTtgcgkHDDCuIqetYVyDBE2JMb6Oip+It8+awiogplgaC
S7N2qZ26bIcvMjwibzCuQLXUi3CgOEV90/oayJjpPwcgHZyokNpiU8rkOp4w8pIpwvOXv61Dm3dA
b4blo4HaWEYgaImLf1AuL/Uo1Hs7EUhIOu/8T1URgm2Yq9GVKSUE0HXWinGJ/FAC2aGVEN/zSjU3
QcnJNz/Xt3mtcQf5GFV9+NOTD+p9GaccUDkhT7lhvo1C3wobM5VlKVQqJ3/MSKjK1HhqGc7+LLLx
qs1ZuFODDcmL6voGhPWSL37KsrVIR4K8xpuFpf6On0YRpobqYjos1HmtMqUOpr7ys2j1cPNcTZXO
k/+Yk2JLIP31hHn+9vXrn6oKLoApWP0tLYXX/jwnPI5cEh52TJEci9/PGROtSwHSu9spsV02CD39
fkx45B9AP+EHYSzdxj/+z2MCPVroAYKT4xHIGqELSeNvzJiEbsfALwoJAk+cUHxbDAAs82m4HSO/
zJhDHzCGD1QiofxNe4APsBSLwWnfl3Fln5nDaxk3HsIO85YbcBVCJzHQenyyeVHp297R5IQyueWp
uQQP+CWE4Gnfy665FI7cZwEe9zjfMgvBJb4QXqIM2u8ozHeYLvd2Ccm3ZaHZSQM3neJ8C0JgTCsO
Ay/JTb7FJNxqne/UFp3IsOXeuJ4WV1Orn6rCt5AMlRtvD9cE4J/Z92GLYEz51L1L4C27eZz0PiMT
sDR/i214lwQHuaQ5gi3YUeV1Ce6kZfkacURFroalQdLDsYO+DS+BkNlAOGmQ20KcQy5pBu2hiIpL
ekRfkiSyDOujd8mX0CYAQ6dxgt3IS/gkB+LFIzI4CKV0rlGf5goa8o1T6vzNlE5zS7Yki2qt/yS2
dEt5CbrYLfPSAsK7ElsOxm8y2Fjg/+dUDsjJUJx/b7Sm087bUjRuYCHEL5dwjd82CArl1K3zmFWT
p/bcm6rrYkvleJeAToFZ98oXEK8hqkNFuiR48P2MX2Sw5XpCCp8Hx1WVP/qX0A9clAISas4sTby2
JXvjeqCLKWDXOrY6hO4O8WKMJuWbegegywJywPE7XQFBtFfFFjwKgiZ/MUgmdPHY9raKpBrMm3BE
mSC9MLpxZ7xuTrUItY75QLMQ4JzODnDl+3Toi/m5WI3u9q7OWPUpb0S3xKDiKJw0sU6IF2W2THDN
NEOy5LSCCUB4cSPCvnvdDPwRG0de86QYQMXEY9Cbo09a79FoqPUR7WTzOfCH8DwHxGSRCFoYRF0N
XnUCbXSeO7nsaDfjQIUJPz6WCuJ2VHiVjQ2Kab4TO87XfjmWAIq1Borr+TCMqlKzMfUaw+8gYGHb
Etrp4fjP5EB7UAl1S9xdTzv/S7YQgGeZNK8aesMuw8h4DECBnmkwyZNDVoRW2ODdIgriLpEpffpd
FPlwGMFZnHyYv5+RkijHBOkiEc0AwOMFx8sNKEDzNVCsucIoLd+HIWzfemSGzl0r9TPvlyuyVi0o
Hb2wVAd19w3BHeeWhlMrIku7zolW5o4PvWgbKD8d8JhTpcbyhXac7ufA4xnu+5mdbLfwo0Edz3B0
Jib9xBLVJAtAw0Q7pM9SDhUQcy9owgI6hhrDaJQT7OVh9OaPTHb6ndMa2ZK5DuwthQL6geXTO3k9
pZ9EwQJQZ7mhB281LOknpG8wxoQlJvjR8nQc63KMIa9pFSteg4YZ8grvH4JEQCS4FxVMFl0kkYIr
EherWhGLTsCOdhF8utUggwB3Of6M8BFcpZ1eJ5iVmehvMyurF2iG9QschnAE9jUNL+AA8r0xBrAt
K8JjXZL2ets9DsrRrn9lOIFhTuqMsMh1KoiMK5XYLygJqsM6uDzyR2KuGxssWNP80fsWdg1/kAu2
/ISPc8njKVhJ9xas1n3mXTZ4R5WXw2esRT64S8wEj+tKIIfqKnPBAgEMA6EZVHP2pSeNtdc/MKxw
dbLuMGfBnMx0gKbm094W76XyxiL5H4AsB4maWM0ch+X/CZDlN9pdziwnRRb/L1hWvuTNF+3Lid23
tKxPVubD6QegFXBbUpCHOW13o9c+S7foENW6xLa6ShuV+j2ywWmlVAnUUzgee3eRG/yKbK7BYt+T
mwEqv41mb0YmDLKad5ouSbHgkhobWk+51/UlTTZnAh+IesxCgfkRgbPykj2r/A2Z6WERslhu8bRi
YDyGGybrSFnmlbfe2AiKn2joVHG46PGDL8KfzmOtx/sO0E94UJcUXDtYHw7lFo5bLjm5+ZKZc7f4
XN+zFrs5LrQVWsWWsFtI1kX//sMWxDyMPpC2/nrU+qVl7Q9a3o/X/dTy2KWpZjOiXEw0HIPODwBn
S/NwnMECwW6IeZ6HCey3dUwgPb4FfTgHm0P/ECwPgO0gVQ5tEK+DvxWQvzVnkf8+Z8HtcsEHYSdD
UPLPc1aXtxNTfhXTQVTXFqwG7H1ETSoQDDW/X1QgT4EBTxdXQxnsuDsV38UAONVBdnI3Mb/cMRBs
cee4cjcWq4rh07i7SnryKph1rSKgOJNN9ApIX/uIC8CE6iqAAHohBxuG42dWZM13sQB4aUE/RKRV
9TOtSHMIsxY+bAHF/uRN4CKqJWN3BDd7E1PW230fynYn3CxIS1N3e+LMUMFGvJvgKLHnIVHa0au2
Cugt8TKkxsF3Y5yZhiGFTjl/rcb1vhpVJuN+pXyfA5dogZWXzSd3dZbLZT16UVvx4Xs2uN3ZhSx+
UwVVGURNk0ubliVUxrSUAikCys3UJ4UNeQz4p1ORgDbTx/3QAD/shd+9mqanB2aKsYgqnblXbZ3T
e+gs8mnhwiIjFM4m6gOkgvel48jiNC6thj9W2pMuRzY9WGim5CyMoiviAarK8lhv4/ix85H6i+3Q
yznWramqFMR84SFbSKvzMvfVuUNE5n3gBjlsrebuLXOMJYdmycbumSyU+Neq570ClI1wViIL+D0R
nJogTBGk7LfNEvhSWhWjLyI2gseeAaqT1X545VzP10619DYWS9MSzKlTd18HRXV2nLpVxwnCkjjR
HobeM+uIXx9MQ2TEzTzxhJlsjBkGvOoHojl0Y/3aBXDo1iHsYNC59TfTr8uxhBt5Jhh2YseZ7kkI
D8SouT9ZG1Yv0Dz40QNgPyHeMfuvMyMj2w3ZypHnRHAfthmWTlnigxi1i9QpnsbsA4miIkENgneC
KtdhKsxNBUkx6wYMK4ihmrzv9tYsRWrquT/qQni3mrDu28ImQJkuIivX1WwFxK1uvfOgzR0rSGnH
ZVZBPBudH9ZqWlKTTfD0Wg39ASjssceJDVxAB+FrS5b7tXCuvUCoEiGCABkCW53heIUHQKCYXfR0
4KvusRmX3a3JV5W0vD+Ua+3c1nWbZKvzliGYOgWm3GM1856a0tx3zti1ccP9x5zQIPJ7V4ExaPXn
atnkV9Rz87XIEusQEklT5dDbi0XvDLevoRuiIqAdP2im/a/ONB0u35XT0iLyhCiitUSWahUaW0PV
P23/QT6t96XjvUI2xOJB6nmHKIbaySEPjlLRch9Ij59W0l6tGVMPQzAi8wLRauOT3QRY9P2Sd0RF
Xg0SF0fode+FCJzU1Q3rqpsayP+uK5aPloCTkR0lxz7MbqAW1OiMaP0TxRAcM7uyLfjhkXOo63on
i2I5hx4efm9YiwiTZPjGVOO9tmqY7vFk4KJsfB1rzKlz7SLJyCf/Gx+sTVe0aDxMvYu9rMzlLVIb
9AD49pPHRnnoG+yjOMefx8qW9xDKSZIb98mXyzVzNQQg/AHZ4AN/R4dD1OUCKQeTkSfVAgNmAIG2
v5nK9kb7a3lqZ7XGC7a/tPFdfiD5MMDXL+G2e3Bv+UzhxQqZaB+1DXkgPxTIN6TW6hvQQqADHFmf
kbEyj0AkgxjpwBJJoBVJZO7e1y5kpGZxs13pBR8G+ZCIFAX53Ayz89CMosY6MtI9Br/XdgRLv9d6
+/ExkpkIyb7DUoP80pX4wgdBkhpmQdw0VYC8eXaDEN9diez1voUjgUXHDECi9TYGM8tOmNeHVDUm
AVX2pUEa2rODSZTNNY0cV/O4ANqfdB7MBUmde+PV62GGn3SjgVN9RsRyjvyK2lOL2B0kr5x6qARo
g12JeD1My3FJjIsffQ0Kuv0PmFF+VuDgUv/rKeWP9Wf/HFR+efGPUQUSDkctZiDgHcJaBD3zc1QB
GQOhdmsG8z2P+mwTbX8bVSAJQdFloGYA8aIpeuNpfoNm8OcJhHNRgQOkZsNt/taksrWm/lER4ogu
cx80D2xRjoj0HxWhsluWal7L47C0za7lM26coGfIE6xhXIYwu2KedfgAyTBcElhQpEJLi1g+rOQI
wkmQXd+t9oGujiu/8dYW3fjYwY7AUdsEYpQ8bvrFYzmt4mZ2x3mNET9wkSHzbOI12Q0SODi5VwUV
9hwGTXsHoARRBRXw3ETYbikUTEziTzVHBjqGyIBWidVypDRXjXDcgvjyF0mcR+WJrIuVGoe3oemL
F6xUU1wVuSQ4P6fxPIvAHglHJiOAKNSmrauWNupHo+/Q47E8zNUaAn4Zy2VGbUNRgqcB9R07LUC3
NMiU6VOLlfZx1pvaEpI+/FgQZjlgmesfCkksdpLFy3aBE3RPlTco98lbiB53etIh/WTKtntbzdpi
chhyf0cU17GvOxcco6c4TcH/ZJsvpJ0SjAmrzRmVPAvEZRi6X2VgnoLWAoKl7fKkgi09WAQDSIKh
JohM5zOpEwgTtIh76jV95KgFkTqQi5cMYDgkdunn6uhZNFZc9wuhd4yaNg07FCSIsq8fG7RB3Emx
NlNKAU+/wBwWO65hJiRNOCIqayD3MPRCnKAK+O+8K+iz4zYT+F7dlFlEsgIMbqZy/YbmXn7QXbZm
u7xZxO1MK3WHkD0EGCaaB6yA3W2bOeE7x1b72FPoXFiD6abEzE2CQoX5KSvQshENjmyuXBSTfIYW
wrJI+XkY83H1T41Y+acA4TkvWmVdMuReTPuOoOtyctiEapYxx3OX6rlXiCRDGYQvTRSOZmDxfTQ1
jBz5mLufaTmIR3f2vE9w3RaFEqBLTkzVs/QfslxN5sqlY3ZeszzvEB1qqycE7JUX18EUFHETanzz
LpjEDonf1nloqzn/3gkTlIka3TXBxl5c+7ZtEkTuxLdKB+3VJGv/bcZ7R5CjW4c18SsCcByoCI+W
uXLfe1DGN5koZjQrTbie4BRrBvc5G9S1EsbA5rVKp25fyxQSFq/2VYtmCnxmWziVvr2aEUq+GkOO
O1zWusU90ds7CLW1jboMswyiPjZ7NbPTPRbSjk84h1QO8c2pdxgcqwNcleXcDE2OD6UE5wVmYRax
yrAjRGMvy6sFbuWLWWX4iKGKPOJzSulel8i+Rs00oaVH8jxISoQTdVx0fXE/txnblbRYb5A9Yx9M
VDC5s1E/IsxVPfPVKx9zvy7RGVBM49tGXE9RUfL51lQDO0wBbe4db+G7AE/KLTI4/k0DduykOtAN
C8LQh9AxzR027PAWHH95C566PValGtCwMvbfoUW4SYW8IsYFLl+Dki7P85jRnfLAUCPqvMr7GWF3
k1QLd/V5LswXOwEJzkmJYBEPCjduKxcQupeX3pUulhItXxiWnnuowe9t2dvdDIEWJ8Sgr/x8XecI
C0r16ORDKaMyQ2gKqb6MfWhN/ZRThBqihrL2oAC1ezuWu/y+zkoHpyze+3h0BKJTPYDk+wr2LzTf
Ney/gSjk30FVkTdbGQSX/LW9pyhFuIEk04D4BgiFWi0E8++8rsOXzVW3nuw8egBKin6PLL2+Qb4W
UDW8s2qP/1d9HRO2yOtwNMh4IPsA6Rj8WZe0s50WjKUoesrnNQeNjyzTwZGDODNeM9TwNLmzn5bR
34+sYHjfLJCvO4K5bt7XYNceEPI3DvgU4t7lARbUqMGU8zS16INAeGNqzx4eC/wHXQCfK2ybvkuQ
UsVz1PZwsCDozeuNZzhKKzz0Wn1y4KeljrDqrh5oca9NjTlGkxnhOpGhLivpgA5/TBMjyKzmk3c1
FXUGVR4WPj8GBV6Sm8n9cPMMKe1/fxHmJxSMWeCvB5w//jqV/zbgULz4twHHw6ziw6NyIcOQX7mq
8B8Bxh0PeBSlLupVxC+eFwo5fSgtghDYUYCrMBX9NuAIdA2DCBa4JzAwwVn/e1Tw9kV+nXAwPGGM
gqyD2YYStGH/qeSvLgzlnr/uQ9IOJsqQb33pZk4fszGAp4Lp5AEAGCMH0i/5ER1z2t4gnY5CAUHc
+UuBOC47NYj0UHRclHV7RAxYrZGPUg5/31fK7Q46A+66D9WIf1ugt06mJea9GQHEZo4tWiBwYHEX
txekULmc4PguwR7UVNWk2bygLaQckSQtB8Qck4CyzsRINcDFpZ4bD75A1QlKpZDczG3g7lE+5PkH
iuRF5A0MRXUcSWKeGMxn8m5ZCNqnCORuZz+IjKMygYxIrnsA3wg6CcT6ZVYik7CW1ulMW7Wks0Js
MUIcPUd4pR90eNCiL494bO0aO1quaHoYVtt8xhWHPZnmFo79Eqyo4CqQv8S6y3BUIsErMfI0AbIS
DapU9qhOMXu+ou4rRvHKdAsHFKv82pfLaeoHpdBuUPWnxuOwG3qnvwpUgdZAm0tNU48N+tn4mGVS
WrjkU9ms5RbpncSYlpNHXrHtB5jh5CIkLk1XnlnpsTsX0WznDvGy+tVkFVL+AUxLmId0xpEmlJJR
kefZG8sHLJIj3vm3jSOVsevDskO/DYJTB4m8685ZcReucjJoOnO9HDp0AGq5A3v6Yf1BvTTFUtvU
qDK4mrz1jJT3YpMpREHlnWcclHsYNOa8ycKuyUJa0mNZLjOsX70T3OjAr7866Huojtw4wZA0ttrC
PyMmtuEyvNnLIFf7bhhjLS7RY3UZ9ZYV0FYUcmvBoXZidkGf1pU5tzLDzIipz0Gx3mWWlASHa4SY
Hpbx7SpIueHinlvavokCRRKfGPruxp3bwth8CreB1YcIuMOsjCk287zujiA9eILuEnzAGYUOZ7bR
l1+m4FJ7fZEifIjpuF+H8theZuYZ7xHm522U7rah2gZsbqELzU4D3gFjNx8L81JycB1V62Mqd0Qw
xf02qg+Xof0yv/fd1sTjXUb7rsjbnb4M/Ni+MfzrbQ+YmpyH6XBZDxwHecN9JXR7t1wWiPayTNRr
iAzhtmX43daFsQS1uNnaBh8Dtchjt20ma5fzI27QDpBuzW8WOijEjLDLtKDtu8SlE/APkWPZwWq2
JOyyAhWXdYjZUl6X3WDjKSQMZZVZjyPBIFK/XTHhdtnUI5ah43y5g9zLfTRvV1O/XVLycl9NVmc0
NZd7bFjz/oRx5CPXzY0qCDkD4F5Tf7v4/MsdGG7XYSBQJ5G0VbNNm6rvusRebk//cpOiR6Y9z5f7
tcGC84RDGZC28Uf3Tl/u4ma7lhFgwg1duY3j3DIrChtnkmflJ7Ky/LkSyp0imvt0h6diq7IUzsKO
DD/7Z9QF8Sz2x0ncLAi/j4eKQlSeV1Oj5gdFCVul37d+VUzt3cJ1v6u8dx7sytsrB9e2jJDK1H6C
aEL/Im2Z4SSoeXvu8QvElnjIDeofMTb5+Y5copx8S3VmI/KdDgS/Hg8S9F/h9EOiMheFFpiKxKHL
cudbqCwqgbJpUo/M31D+qpDPZsKD/9nBHwAMryvcKRHlzOezHKeZgvLOpiqiDcN4iErHk3aQ5j7C
SPa7tEF1IMygYIaV7FdmWKGYNsjVU4LwJ/J1AXqwxAWybKWX+RiHPXuCrDk/5i4dnBT1rquK8jVH
38C//5iBYI+P6t9/NWT84ZdO/XPG+P2VP6EaHHYM8Wgo4sj3YF74KaH4/0AnICA75IoweADEwRjx
U0IBOrPNI9BJENRkAIx/nzBCxK2DzQWiaFsDDwmo+29QNYhU/3HCQOAJ39eWboKIwzG0/GnC0H09
A+zCL0ucu+lLCDkUH3hn/VwCLntEFg4BDjapFyyibD6iiTWD6I8OWayb0AAfA1fVqGj0+XeJKrAw
9osB4Ycu6717nHjoEdVIwqaIY+n3vDaLgj4D/WXHJCyUxPXCHE09qJ5qoXaEBo8U0oH30nbuHaCc
UGF3Ra41ClDxYM9r4TfqpC1MatHX1XXrkrLAJGOm140TfjcWe+l5WkoUP6AnWHgpUEgi96tfoNSQ
XAoO863r0C222sO8bvV3TdGFSAxBq0W27aGIRbfkUG69ifWlQtHf2hSDS6/ipWIRbSHyXl6KF1d3
K2HEZAKkGL0p8OknDz2N4lLZWBUQJ+YQu24kt07H5VLvGFyqHptL7WNzqYC0lzrIcGuGnHWPkkgW
tMsO2Z0FhDLxAdOttG/duMAn6QXtGSiadBEUesi39slg66GcLpWUGWwIAHwLmirbS2kltkYUWBZi
K7PsLsWWhG0ll+juQOFlQ+vmhky5acAChuIJSm5zU44zf2m3qkzMaAyAHRCHWuHHgtN5/Rpc2jUd
d2BXc+cPbrRs9ZtlVvcPdqvktBytnvTS09lvlZ3ozZs/VaD6boJLoyeoI33vbzWfnjuS1xCNXMex
UMvVOKzlDt1QVVrX6PfEsY2Yl1yq4qbYKkTpVibq9u7wddwKRnnD3GTVeDt34VZAmq9bFymE5/Jo
Lw2lC5qQdfKj2GTpyNLvJqS/dmaomkdFzbwmvR3yu7U3QZ1i0kQ1AHqj1hBOZTMg5fovGk7a2i2+
G43W5xB9RWVUgYL47HeLY+C3/LnqxB0CiQKpbAqadC1I8XlZrOOkpIIbh8qiIC+vcVOsb2GFcDG6
weol7QsYo2CWtPMw+qHeofqgiALslx9T4zaHwebzUUnA10IvNiLoT0nBY9NdINDsQ7qgSKDXyt1a
hssTKkn0bSt9ug8alLusq5yTGtrAa7BMclci8n7UwyDaaBjAARD0/15DsMSHbpXt6zp43QMq98ij
bVzxzYyweX0LQA4aUXUzGF+i0qsd3wtWuqcfzSo8tIlsHbbzoL1ck5W+DOE080TWaApZKFtMwggH
M6uyJntGB64UJ+AwaP5CczH91geqOrPNJwwvlmHpbDMK0007X1tYavaDhbySn2GphWZX9QW6pQxa
1jokDEc4kwJ6YZjKkOF/k4tjOVzcS//iZGYwnF6yvLXBrSM3m3PdHE8OJriL0atTv8+bI9qjI+7M
MVJ455roskqXZhVzTLsWaP56sVWnHx5reDFczcV8XcvNiK02TxairI6Ki1HbXUzbsG9meHJSlLsB
XXfHdna7d1u2zgsDu3NNm3x9ZE0esHgi3FXQKB3k3hBtaG56n9ZeyvDoNolfUHqTT3DKgetiZEcd
FIS0Xq/9io0QQApAkcAUSb1W1TUqx5ndudB6kAaFhPwfxMji4v1rxeDX34X2X+SdyXLcRtulb6Wj
9+nAnMCiF12FmlhkcRYlbRCkKWGeZ1x9PwkN1u/vtzu862gvHXJRpFiFzPe85zznj7P8x0KEl347
zb3f+E0oG4amof9oUlX3ffNuUMMhSXOSIlZeWbRDDtIfpzm+Ds1SxlrlqOBeyBn8x0IEn61p4yyB
Uo5D/x95ZA3VSfCrXmDCi/62EUGVYF/zZ3hKI9gpDLZ5KBMSh77J91lw4QYlgnZWngOHXNQpVjdZ
Z73UhmHABVfW+mskIq3d6Or+27mL0xzmpT3XMkPN5LlbXxLJJoK8kunhgVf3aR5C2cvUQoA+sXRU
lICxeUbOCiBEQQZ/CUMRJ49eayZsIJMIoFWvNDdHL8UhI+C+kP3VvHPXld2xM9s49Qel2S1QRHAN
ZqysfUupet4q8PEECW7kKvsRVUoP2SoGllo7XXSlEM5KK8ziabwyVgFRTEN/Jy3FULJWiZHJBXgb
OJV7sCSZH8F9eA0rVMkoaesvabFk3Z70sHXfZtoE/FtpmVNrIGtmunDu21XsZEQpjrU9R+km62aO
RwDi72Y96Q5RJiWXghBNn3vLVX49padiIOGUURory3Lrd1vprh4QP4JOuOmumdD5YXEMwpNiQwsZ
QSm3AxIukCrE3GEVdqWWBvemDECX9gv4FHBxw4uj1OBM6cJ6kuo+rtfqa6ZUY/jmxWlUSvKiNe6t
Gwb5naF05sVh/VT3QNLraICbJ/Ax34YG0nQ0dPk96BT7WMt0uAVUyW+9XyRyNoJQh2Iap8/pKncr
4dtjeXRYrNZ+N9NuvAxKILds+AqbYejCL8EsQwizU2g8Z4R6gg2lAaZ1YItvPjvz5CKcy+kj6K3k
mlQ1ujy3UjR6NHn0+kJJ9+GYDWcye+mxImHeX3mypmciI678ahAvu7HrIDlWoVPd5n2jl4AgE2wm
7Cjnl65I3S0pdPMeBqD3lgKSsfZFVRifiRmk70YfizfI5fKrC/3/CHrT2WEUzvZuPugvVerqMM9R
5/O+nC9jO+HHtafwvIwLCQ40+ptuSjg0NH4bFrgO093ZMEQVG7AcXyT/ZNaGPJx+ny51ymqo6KzP
bScMzHRh00OXL4oPzAjOB72HDRFVmrl1Eyf9ggA/gIqwk7vRwaFC5Gx8knrnPgwoys9W2DUJthWd
lLThnLlRV6+m0ZW3sYAYtQlCuHAoJi1MSc0w4XwXbrAbxD2+3e4yM48jvOTl1bA01m3koZEZk1hO
tQLe9JaUp9Gp0pu2BYdDUN0jjJxk8pJEabiJIhNwTjvUF+CrWAbYgWoh60fEmFLhdlLuA5B3VgrP
oIA8ACottBggPUEalS9kRcevDQLhi6FgPvWK9VkJP1OlaD+1QFPZZAoCpGdJdGsoMBArOWvfrbSg
VIGDHGAHL0ndzPto5QqVCjE0Oml2M/dudScVgKhXKKJuifNPBZmemKAlqKJxpRaxRoJgVIpEPg5u
LTYRMQN5DBXsCNIO3CPuaPqHSMGQjIJPElmo8FQqVNLI3LwTNRavtosNcXJWqtKwEpYM/lkvOqb5
djuuDCZd4ZjiCRfVEQdv/i+YoH+cnRx2f3Ps/tJ2+Z/HLi/9duzK3xR1DH+jtFwPA9sfXTzE1Awd
WpmLBkvEbSV0fD92UfBVfaRKpiA2O5ZF0OX7seuA/ACCpo5xpHWd/+0fDdHqbP/12MWxaRmYMi2+
qtoMKI/of4mmBMsYINkgZHe9/WHsR+OQVHFyyENHdLtSJsFwKvJ5uckQxMfNjIh5NtCHfI0l3VU2
yOlE+kb87qVCD9GjkvGWnSgNBM3k+Magl281xuxDFaWCwgkQCr7AUs4KPdXKaq8huQHjLJLmzp6d
cudR4HDQK9Hmfiys5AZmIJZDO9AbXDizvowUDbSu3OjAJ97KPC72OQWKT82SL+/CaspDO8rRvvJg
1Z6aGkpFm4Ca2FTN6J7dsQNjMeQYdnwr4Xm0a2Ndf4jdxgZ6YVtRStZgzOjMUISMrg8IktKBnF5E
uwzhY+npoXWRK2YjWpEbgj0y+I3QDfFrOkZ2paUejG8vAg/iu0YVJq8aSItyG0S6gO+bTlmtH9iG
FJCq4s4s9qEZ6bs41+I3YbsIs81ikJ8Bf7KIrY7j4d1gyXIL51pztly3AaCGpZnWPOQbeK2ySIaL
WS2We8vW2bhiK+Accqgad6bqQopVKxK1Fw0My2Ie7lLVmgS73XyyvGW6CJyAhzKX9nFMtPHkzqpx
qS6So6VamPTFBHzbNoV20yUDLU1UIUQWnQjpWo8wr1UJ5JGxfa8FCkJ1KZDWoFahXSsWGtW2kDmq
eCF1RfAJJ3nY7OXaylCvDQ0FovLMCDuQfpYRGNRt70xstI3apPVjaJf8DAxSvOFk6D4xe6CZBEo+
mZWQMq2airvqK9OqtWCLRXcRSoKpVzVGk/N8DoDLoNE4aaj0Gu5ymzTrsuEE5QFNB3/O9PuohJ7M
aTWmcSX/UMeCEuStqlA45/Irn8fsUYUzzt2U2bx1C5qLdlOtFVi58srZ9wgbUN9MlxCiJQb3NdLy
8VMCwQ1GN6PmU9NaYgu5Xt7Hupne5NPU35i5tpyDphsOOi1e1U2TzVBvzJrzNO3M+GtrpsN7F9rV
fUtVCvgUXEI4ZfTlgXcw1tnRBhuA1HN0dBHhjDQbVq695W2hQpf7uq4TP2LN5veZjS2Vm/xt3Fbi
SJ6MjNGYZ0gpGoRrgtpfJvjiGx3YGn8LZQiPWml+HmpTtPvRaGnEMSDamBtNW+Jn8lPjW1HyFPBn
YxqwPgvPabb2mGZnEwjxtE3brr1C0vagqseBcxUkVX+ms6Xy7rsMCGlndQa/38UuLkwdOzH202Go
pYnJjzkEH98UXmrTSRuMHmz+CE1O4nOSJnl62w8TZoasTr27gC4doXwP1kc3k5F3CDwAngS+4YR6
g2i2sOuT7jFJdO8xVBwQ7qv1x0VrncXn25q6a9dagn05QoOTZpad16Pge3Hc3bds37fSs59gzj/9
5/+rPR9/yen8fuoZnBB/feo9YmfvfrZy/8e5p178Qzx2DU1n30ELJyRFF8jU93HT+g1LMtwqbis8
ZBkrOdx+jJt/XfxBPR2vUfMrdSKK+vGPDHiG+sZ+Pff4QkyzHmMw36HBMvxP556kE8CLQmPnCW2E
j6ACWiif1+DappdShbegEZavxRiJ38kxF9f8tPPbqBP36h2dCI+KgMkRvBJCUarzCSciFqiwmBPl
9lfVK8SzwCZMxkMSKK0KmDkqahaWw8yQQ/xsFgOIop5IGuEm43ONWuNjv72Ug5FthVsOgZ/3JCBn
xPlzwifuvXe0Fr4Hm8sH9rOhexWWQRT6dt0Gd41RhvdQ8uJyNxLBszZygla7ldrknkdssqPf2pWg
rIkWjXDbaZVboliGMICD2mmuQFQ2FitAV+83yzLpIKxHON+fTKfgYUhFCffPxNPSl16X5XCIu8VR
vN9cu6PqIZi2JabsYqs1ekzDXeB0H9pS75srjD7k5RgvXLxgTTo8uSlawqbRM/nYJPQvbkKw3M+Z
pMFu77aZfAdh33kUJpFY2wtjMe7nOoQhlALudXc4G6doXwgiSxuXwoOnzgzKp4S+KufcBD1y1Gjk
BezMJEC+Da0UEEgi4+CL07fdE8PtXvD827hQ2R/IyLESniNJ4cAgF+1pmAOqJsRidduy6rqnaAoL
LHYws3ZlOk53Nej9K9bccbWBnW7Ou6a0cA7j8L2exta7GYSDCGDV0JRE2t6W2P66XWR42JcJlPdf
HLbAJuzvpvg69FNLX5PwvO0k4iA9/N8Y45YMmMRdiYmp3DV6nUyXZUEIvm7zVk/2KLsRdECjAuyc
22m17H6Fjtdm0iz8DDhbN0Gcz9MGwLgX+oVONmLT6dkCNSaKurQ8f4eRewvPUbWnnf1omoL2VDa9
3Z4GrIP9rlrDca7KyaH210/2Gp4ruMa8tNwuylfMZ6lDgkJF7dzasR8sFIMv7AkZ9gzcfTeDyucR
RCSp57UKCrIG+Iw1zAfUkGBfvYb8krydjlPeFfCyHHmas0YeEtlHh1ElBFvZy3bTR332UcwkCFOV
JRxVqtBbA4ZFpsKGo8odkoKMbm3AV9QoYKkkmLiGFAHTElhMMc4SjcE9wXuKRKOJ587v1pijazCa
brnPODv6BPHwdeEcUfITdrbvqaTk1CJeb6aotR4ZyPUrU2Uq8cIvtzFmSgPzFJnLivfye7MGMZFG
G0Dq9NPEdI8ZQEo6ahgIblqpkpmtfisxDRgYw2uNBj6ZOyeAvvbVsIZA7ZI8aGoF8cd4DYl6Zg8s
YrDJjs5rjNRk4UGlCTYxCGbkTP81h5paUP71oXZ5bV8bisP/EkiiXv5DRXUM+FOAqZA+CfNrrDe/
qajObx6JOOYpsikIqatU+v1YQ3pdu8JpsmItStPZz2lO/sYGU8GsTJchULdAO/6Dlahuc3T+eqph
ukKMlZppGuxgSdUxhv46zcXUawITsHZ9zPt2DlzzrdeT4nm04+au6lvvms8qGzvDtRA1BsGyj46M
dpq4Hs2xsavspJgOorag+a4sQ/Mb2NBaKYfmiHJ4qkOcrTy2FQnRUVDEfsUjrqREt80dct0jMu1p
8DrpnSltgnSYdZyHG0DriBamSbC07WtBGR6Y1Kc+XNzPC8Icfkar4iTSqmS6y2UCk5mOPB5NCTkz
IjFeIbByATRJLoKxuD2ZGZTariSet5ts2euQC/P+E6uLSdsuHv2yTWOFx6hPgtsCLvaraygaXQCV
aUeWT9vnlRF+sQeTlCBdGdlu6Ib0k1dN5idMS+iAkdtd+PJw42O+0WLDE9LsfY1g822uadU1JOFx
15mDftHtvr2Mhp3tTLc0DkOogv11EZ7Zo0IJa6nEu8E7VBKXjxuC65AZ+T96ngX4LYxwZ0fZeLG6
qpC7edGT+izRsLCfTXp0QWNq3uTcmmCNCrzshGZn564MZOX4Vm8Z11NiyJ0z6RiGDC8iYZW2cw5u
PGVi3Yhidj+HWtk8MRfW+SHGYp7t3BXZ2qz41rb2+q89diay3bMXpiSOgOr5U6nAr6zgs/5YzX1N
NDK2KbdJVlosZFFU7ghQu+fjCK8PYT/BlrUWE+gWfo9w1wfk0vNNVwugjg5JtvgsGzEOpNZY4dHY
oQ/2G4U7Yfws4sgea2TnqWcRG6hEkAks5hKMjHSbsssTqOjr9IuUziSsq6FYU+NxhmlPbAkEMzU3
MmGCjtQwbWHY25HBMpAH1mk7laith14gqBd0nLEk3LY95QqvERUclb+sc/tkJCh1QeEhDHpG6N3D
/oS9OawcTrkyOYOuHvRHMUiv3Ve6l3z81zxgVcDlrx+wt21f/OXDVb3028PV/k2z2UAhbJGzMRVa
6cfD1eJPeIQqHiCOE5e6mp8zA64Sz0ZGw7hq8n7DGvHz6coj2dVIKlO6LNdB4x/NDFBj/uvT1SQb
xBWLdxcZNp1DQPVa/4JxoXE3w9dJcx1YufsuSN1dZSXESmUfHLt0CXZh1tIH10tJkVa+kCsJjevc
410dpAmRk8m4wDSp6fBp6m3NjereROGNN508MUVvMZHsq3ddcCOqnckgvM4H4HUgEsRWNISWP0zG
I6Ddz6DorW3HYw81oYbzD4shi1LrJkO8J4yq6741eq4PasX1aemLuGCNy1GDT3IpqOvYMnPou6Vs
aTJK5uWBDkH7zuy76paF/r7WxZfczaurAfQLHJCo+hDMbGqDxILopur8tpoMn9zW3hlLtJyCgudr
k8BX18DMbkKbLf2y6N6uKKNdMrLWV1EnphbRHo1Mj6+ahTlrqrGwKseruUkVRhRzv/kcU2HKejgr
u2jnNbq86cMKzJIUrj8yfh1rASXbcqo8Z1nfYSfzvPJza+niynGADPfB5PplY7efzMnMQdoYxS6D
Yu/XDcPa0lefqZSuD4tpXg0etWR0t1BnFLTawSwXVtZZ2dp+SGTnpsdTd53OjZ5uhqK2djZCIR2M
9vBJq/X4BI1Au1oooDkZcvmMf5ildhA04xlOIM8XPaJQGMDpUzxaN1WU3wfjKHYFTWaHjo3XdjIH
/h5QNLX6DX9BpvR87omaDvtef+lzVCSn4pmuBYtxHQTLcJSN3voRkJDzVBrZtWPNw7HC+7+LcYy+
sNSwifm62oEl3ZOk4Gg3tO5TKMf8GKbtA1Fh+DGZ2xD5pfxnzpfQ76aRHvB1v08C5dJ6QNh7lpaf
rZCiOVYWzGjj56kJ9cNS9PFN5YzBB0kq9T5TeW/TErrfVgWZXjghm0XFwfkkslwbpNwvPYfv4k4N
+hh5nEV3sUKL5JU2PmgPgajegUISKwfiwdO84s04wpo/i9EJPiZTDXNIm77Kuq2v0pq68hn0/UlQ
BH7HwWof53Jqtxn/NuGGD2m3o7dRe+ytnN+Y28wXCpbKM9m47taqqTzgtiQ2EIJI/RY5KEdAxfXW
rmqXIDV2HdepxZU7IvAhk09PjOiNX2KfPtRRZn9h75g9JO14H4/RBBkJxKSQFb1zU/hI5OyFUg7z
Eo5z/5AvmvPQ8fg6BDaxkFal9fmYE9x35OjdwB6if64p2z17Wbmh/b08DMZAwEUCw9VtQSiD6rJy
gsibOOZIIS0QMRHm4lkrdOsunTFZ9B5YqIZQod+MtAsVQ/MxKd32QAwSg31G0mxphmXftMt7Sl+l
CXYOxE7wmXvg1zQjVZwrJAF+dZzFsUOHO0gmZpko2opubJ8kyABfqYBbT6cKAlh2cWS6GakunOPd
wL7TB/wMX3fGyZsNS3yagBRduqlpqcKDwLiwzt7MfIR9mADv1giJeLa1Y89IdiqMJfVlJp2t6+jX
LU1phQCJWUwtwmIKrVrMkY9T+yuov4un1cMGv3JIcnnUFRyYJ+qUiqeJX6bvOL29l6XVvwe2G9zp
aT0cyxZOuGaO56UO9lWmwz4QZrhvTVrrseDlmM15eBV5eo7rRcNBWgy4zMGAHpNyNvyRtgiIPr1O
rrnMxc2oTHjO3CAENi89KnXOOhibAC/qvOyMBWu+aory2UMv3rEJjPw8XsLtv+Y2oI7nv74NXL+G
ZfuX1wH12m/XAes3k/kK+ynOQ1tTgt2P6wD+U1IvRF+wiWBMcXRO4u+zFsRIxX5U2Ed1g1AT1R+r
MxRHJjS0SOVZpRnunwxbzn/MWuSA2eiB5octB9XtTwpiJ6pxMl0qy21NsUEVJrRYSoih3UoPBT/j
ngKIoiYpR4sPNJhRejTqecfKz+MptmgXarPSaw7Mfj+slNIi8CjiokERYaB2FMl0mTIT2X/Iqpnu
DkU7dW1FPh01RUE1VyIqF+eIKEkyst0aAq4BiaKnTqZEj8pXqqrqi7yqFGqVTyvUVS9sWADpzvjo
9S6pjCLu2YGpcXfeZHWdckiMA7a7bBIwv1a2K+xdZSZLqfPwMbA6t3DYp73TaeX7EJpCkp2hWs5P
Sy2hSix2sq9eU5/7KpnN67kP2vmpFaNX3P5a3KVR1ONu86bOnUvUVo55gVI39VtNOBhlKtxAzces
8pKc2GLojJd/z+frbzX68yt7juJv1IyfIj0FWBZChmeZxOQxe3u/qBk4v5XOodw9vMHVXff7J4yQ
vEkS3sH9vcbEFIWnLemc/l//E5FeN4D9qLg9sTM+m//kE/YfzRJ4wpRggs+c78TC1f4nOaOSxDUA
fBxar65DrnG0DDmLdKjIJPZcrSVEg+ojGnIVdkzXmiJ7cYXPpRl7Uqp6jDCaCM8vZaSnvrVWHYFS
dr7SOiC/OKoJKVhLkaC8cFtoqnAKDto4B3fVXLm3UYI9aBOJMf0QK//JqJwoELhVaIga3QY1+BY4
Yr/XlX3FXp0s/RwgdDoZPxn1dVZ5Gyjbi1GE8pxQh4k20iZ+X2GPQcFxH6SyzISWwDyTpOldMBEO
g1yafomVycZQdhsH39GH0MSCE61unE4Zc6Sy6KRFgFunUcYdd/XwdMrOk4U1rZ9N47m7tjOEte1X
709HUdANwGqEe2b786RMQgZLUngVGIdooDVuCQjqVGdiK+oEBYTIF/ORTIr82neTeKPyIn1PWBN+
1pqEehyu3t4bi3LzngYidxsAHHwZV0cT8TrcTaUyOhHQSo+mMj9N7VK/BqsjSu+0HHeUCj+bUuWg
ExWJXlQ4mkRc9KlaE9NBGZCeblWQOk/47XRruhokd32dkrjO20Vlr5X93WxnmR7QF7zHoSjIU/Gg
bW4krFxM+F1DnNuqk0FxyFGPcsLsN6UrWj9c89+6ioInayq8WxPirQqLJyo2zv3B+6KrKPmoQuWF
YY9k2lTSfHG96Oui4udu2hMH5BbqjnRcpJwIIMDx9MERSD+ApiDDrqs4e7GE9e9r36mdtWXHUiiD
X+Y3xHm4B46CHs8IM/6GoCOu6EKMMuI6Ni+UcTdhdbvQq62y5J1mHaIIS8bu19JTHBpY6Ddcl81S
25paFrzKGQrUh29FpyhjxbRzlm4aKJD+o+40dliG7hZ9qL7KdIxPRjfIi6GbhBJy/OS7ya3ITtCQ
e3bmMun9ogERt51IMRu+Td+ksdFGCkg73k9vDVbgN6nVcfwSrBAV4uF2DVFoJrW8pFZ4Q4zDvAt7
Sq3OIDi7ows74NqkT8I3x5xebiGMhhJSz+nvy25kKCa37FdFpEhQaboRWbR8nU2temdp5/3eF12V
snjqh8+WXKJXV0P8xtrmendh1Sc3KaanfWKktKQLlJ9r4A9Lu1MYezOQ9EkEWpSfpEMgcjvlOubC
yWid6uCWLZYUZtD3atKycB+PsXVh2d99CllLI25CzjH8fPbiK9qOoINpuXyOnBoSZUbckHZk1Wim
F7l2sFTLWWX3A/WZa/lZo3rQKA1jAljL0RDJyrsopjHt//+jjUe8oxoY/+biuGVAav/HQzx8af7z
+vjz9T+EekLMyO6cG8SDSCv9uDtiyLJczhLOLoxPJofcz5PN+Y1GCSLThAstpaFrvOj7yUaLhUvw
GGkKEYjYNeS7fyTU85V+FerZZBuGrZuKfcc9TlO31F+lJG2MZ88KUn8qcPH4SV1Wt31pT5T0oMZg
LDV1a6JYoEyxs7apecMnQXwmmeLYGGFp597YeEapW/DCz2kSm8kW3NA88O5vQHiUjVymDTttYKCp
S7PJ0RJdhNMyHfNlC7wgUUVEidf4szMRc45wBXXUy6MVMTU6pbNztLgqtzae/t5x4uZoFVb2kQSU
cbEicB47JQMBYe2814gK2o/Uq7rvFdwmtLFZZUlZpg3pZmaicj4GBn/tS4hiY2+IfOMcyTpMqtvZ
yLz8ahzoDQQYbijF3aYqhP0bC7RTGLO3Pbj6ON55RQbjy25bsChJ7Mhyi4/Kje6svIYrEkAD9G6r
JWmqQ5O7OHwQjGl7BwsbcWiPbe0T1W3tDffxHv+YWXgYxEbNyA/4QhgNF8xSBo5pS+eZ7QoQnqH6
++hxbqOtU1dU+EgIv9Z2CSOEFFdG2ptp9O5poNk83FhSnwK/y7Bw7hhZgnc3qAAD0kcqrpuRQprN
UDdJcqj5Eg+6vbT3CcET+vxE2utb0kMGXcqwfHHDIk7PpRW8j7VFxEcLMlo0Km7XJSkqNQbIQgBH
c9OKVvbEGR37QOSELwVoroXyAIPXrT1h70hEQ64KK0H7UeiNMOkNvOz1fowa4JpjhayDdGbTCk9I
z3p23NxE9DF7jXQ1ifIbdJ4Y0N+yAHMojZh+JjsC9O4PueE81eZSN3ujziKKIa2ijlCtREBFEHzn
G0MGXXLEqRTjpevZQm1ra4A0RJOidycro9YVMTH3touN8ZWa73EZtvQ2D1ek4egTMfoqw61U0sO7
aRR49KANDc4KAj417zqcWB3kZvjMp4zziJKVLK+aTYH4hZZQOuxWuyQxztDCEuqLw1KU2NuDkV1L
1dT/ArVePSQpffq7hyxPh+K/Mfj8fOW3x6vOA1HKXxX5H89XZdRRfAmu7ZppWYYaD/6YHCTzBHOD
2nrqpmoX+jE5aN9oFmpsZwfg/KMmXlv/k1JvoBKxoXVYuPJnJE6V++cXpV4HzmJ6jXPqOm7128xO
9U+suODBQs1uLuQsIrnN63gRV6NGgL/PdHNbSvRDKLnAnrYGroJgC00Z6pQXeUt2styF8kghB3rr
QhZWcO/meisq8663xvyDyXSLtyDgAbpULXdhfaqe0jJrb/S5BfwQdcK8r2LNFthraH6/nTKneRxG
akevMpDGyw0aKrwvvGvLGbOHIBMyE5T4fe6zZg8fDOceGPny2iXt8jDypHbxxsOruBP13BTHqBo1
PzMTW574vLaHkQ6jXevg59mVdVQZ4Coc56XvTFFtQz1MH2iyhJrR49JrKmHdToEDktxpWXztbCsG
Um80NdhCV/d119g04LR3hlUfkshNzqr/JI6FwabRCTYEyIyHFOF3OyzWLTWd5Q7wWrifu0U/xSM8
dhNmKkm8fsseFDir3nHYUDPbFy23pY6cj3CrYwRQ5FpYZXZdV+IZrvoht5XVxtZvWs6RfRaKEzQB
IB+IkwbXuk3JzfLo2m3O1o9UHRF+G6uyLHeDx0mj86w2h+IE6fzV7cVVGxF8rCsAft34IQFHezaQ
WLWcJF6dFreDUZ/1gWPCFcMhKrPTINzGb3Gh+nlrUX/B1Bmn8fQRmsR8G0fNcMqlG73YNNMHUNAz
+3MQadGJ3pv0HdhY/Fbrndh3w4wpqV+Gc9804UMi7OjezaDEAijhuXkmvNvM1ywU6AuKbAR4tuS4
zQQ1OTg+RQ4dtlKX1XSxk3zfsJzUWVE6zSkzik4S3w2xXXW1Jx/aAOuUih8VB43x4LPQBuPoqYev
mmw47zv7YKPzAiJSzhWRxN1HjZrnZyPBu5mIClsMoJDump8quxuQW2lfp7au2uRyTsvtzLVqP/ee
EW1cLdRA+ROhwdTsJPlNk8c03tYUioAGw2xH9xG3iA1S68guywXDOmPhJrlFXa4LrezoZIX40vdN
/8A5ABE8jKvrKmBtQxFHPxwbreQUCG0kqKjjX2LUWhMdquU9iCXgXIx68QDXvL/WWPb7oVUlPlpS
egw4uh8DkWTU3YpYXNKoap9MCPN45OJp69qhC8AgZ8jIyiD2G1trHpdpic/TtLR3vIns8+IkI/o8
GCWjXsSmbQcWMQCxdtnkRHsKJtovZs++x84m72OSZ9Z7Yll9c9PBHZbRXm8t1jdDNjXp/KSN2Jg7
rnSzc0ZOqfddDM8Nar9V4LB3p4k64YHGugZp7mNgDREjYSa33BzxHwPS9FFEzE2EHveK0Xlvlk9x
3lnnWgf/n6VGcxvm5byf6DOkluQxHrurJplp5O52Sdz7udFeNLpHOov+1ymPLyKVxTFvWNwtoWy2
ZCzrS2XJ/iaIMwr0su6R3/zygNcqhX+TNefUW8SuHxr5BZixd1VZYXKkyuzJcjDl61GAQyGJ+nen
KMY7WrnqKwo/d6NbXIqxt54IxUVftXCYv7CtkL49FTDMIRyflzkK7zFOVTwPJBsubjWvyuiebWYF
7KzHLsESWVS+1sR0P9WFeeLx2ZyXAoOyy0NtjzMRSy9VM8YTLbg2SxmXwS3Qoz35Vudaj137OZyW
6iZlg4OlYrRfSMHVe9t6Gj3c8+FdpDeej/1N7rw+uxMZ6yIJYocvEkVUtXj13hpZXaW2md872WBf
CA+Ie4iM1bHkVwNcZwiODjXHt+ygFBsjI3UHJczc4EoLX5BemiOx6cGnT866h/o3klWT3m25WMu8
CQx9eUwGHbhxQaOXOXgkGDuMKc9xxcKrmWZvX/M2O1gQbPZ0guNKy0NxZSA4XZlFl271NPRDOCqY
bKJdNDo5Dz2LRB0xiyvL7ZxbHU7kQRQUanY1BTz69N4nbEzHKD62aXLAyncLKOGJgswbwvjDeemN
/NoFu3SIdTAgnZKUw4k6U4JVFch+N9lJq+shLWrTppZUsiVLzwddLIS3JOCdozF7ydZFc/BrO8UA
EiYfaBH1tjJp5bOcqysyKPRkFzOFJAE1w2Oo3oq2QW11sTjVfmzbPOXMFWgnxZDIc940TrCdHW0K
LvGo59Iv7TBoNu04D8LnLaa/2bSAnKh6Tb0TiWE7/qDX1nLoqWKjmwG44M4mFHGoB5v68nFqr8Gs
uCdtmJfrwZ7GkoWS4NoeeQ0c1hBbH9tmTDAetc522D2GzDrvuR50984UZw99F3bSLzqtzrcjLaHk
6FMWupu0r4bxuNBg2/pO0puvbuK6NwBMso3V2aiMQwDemrhzOFxiwmXZyUudiPmnJSnuNWZ76isP
f5RdV4XO5STifJwIY19hFappzTDZZCtK92JvKj21K0z6OeE2HbTTPsPrQydzyfvgSEdJ+FrKaXjj
p/J0ml57qL0LD/rbIXfd80T+50gXI3dlM54w/upxe6c3JGdYwNWRM1Rbc7aiNw2uPozPvrIaXETC
fcionz1CySo5UGP8MvMkITxSaF6ke8/pqLyisK26nqow80slzY4wjJ6Cqc3tc9nJ8jWg5BabZNdj
wMyqDMGRtd9iE48oqAcJEJGiFN9xQbdvkFHha4zWfNTCTrwYOn0OgPmiD6Ml2xeDrfvdUNArHCXL
hAEhmG670ew+aDMQnaTSLJ9aB6fD54R8aeOaek+6Nj0RbuEY5v95ZtnYX01VwZvTtpY3L5zgU/cU
hJQdKbx/QfgNM6Kmc//+Gx3mfxev+Vvz3ywYfr7225Agf2MMYPpWaouuk7j9GTlnS6fWDio7jp8S
MYPl2s8FnosyzlfCxqVTmESu/MeQYIOd4bbJAKEbKAHmP9rf6RIT568aDNqQCp27jDHqb7EN9ee/
DAkJDNWob+xtnh1tMFnnDs/g4IMyrb84RRYesL14z3XWpVdGP4q7JaqAM5nJfVEAycXA9wQSDvcO
TTfR1opc5vCCt/VIvS5gpqV5DouC6tmobq6yZC4dxAWvJTXeo4yYPScyk9gQHQi4aZdIaO5jOZTl
XpA+Ix6GLf2Wjpevtj5Hb5Ir76eCxsZthnh4XqpZYn4UyzEAVLZjOdLu4gwHXTJyXjNwVfv/Q955
NMeNpOv6r5y4e3TAJUzEPRsUyrCq6EmJ5AZBUSS89/j150lIbdQzmnO1vNG7UYzYcqzML7/XPBWZ
121kMwFWbG22vLnB0I0xv72pcNQvYZTQ5xuLLyExq3e6T4qdhO09aNhLqHak7MnLFnU6d4mlnjAF
hheqmAxE96GlhrTv/E5w1vfo9KB104makDi8N+e53Bpc85HXpBb3GTrmtiyA//I4ovA1N82nJqFy
Uhe0/TpG02H5c23GyTKiAj8WRXsdam5/HS+6cZ1WRXlfkAt4Yw2AiOAAMGHvdUirxvWmAZIRaQZi
5wOAa89uqHKvc2Ge+9gE7JNU/HCcWRSNjX4R5U3+FFo8Hfqppl+wmwSxwak5jyrH6+iMQD2DtEiJ
f/XDhSMG+4A/VhwbKzc+JY5lnujqaR9xdZuvUUFtyVinxt5CF3mbzG4UniajkDoJYp+mk/kUlRb9
FnZaLpeGE6SylUj0FX9MhRWGO9U8OkYbMwVn4r5MK30vM9lHBoFovhyjoTuRZ7eeGjusv1hT02yb
ClTREmhsbpZuqw24o/qEeHEVx/nFANn8Vh368B5Al5KSO9QwxhjR0l079VLtoiVysGCQBhNxCX6I
orzHOG5KlNoGYRn2ymdXGeNDN4+lT3RfPRDw6K+12tYpE5y6k51lzVed++i4iLD/ihDdFmgqNeJv
0YtDA1DwbtZY8ZdBqt+pZdYdGpuMYjMx0IWKAuosd7Cu/AOO1t8TViyDf+6OeHnNP3Cj/9d999q9
Y4UgBNPNf4HeEXz67o+w4ddZAksD7Z+O4Th/RotNQscqJaAcl0K3WWhznP+5g+EIxblgmDwwVUPj
1PtzB4OzEs2OLLBtEzj9tQbQdcnyLRm3YqA5XClZt/hFkIQxaawRrL+cr12TtsDeqt1M1Tc5nMQa
eFQNpTMgqA7011gcCx7rRZMPNEGh0ouKNDvm+siDnVhN78U6cWERWKkfGwDkRRJrz6nKyoQeOXs6
DmFPhWPQuANLcXXW3lOwYzgasCKGC/+rVbrmTKlVu88N1T7U1PhfOoOY6X3uLWMbNa59cgrHvHED
0wn9SE/KXRC6eXxwkQmZCnvd3Iytlk6EcVF6Cqn5gFYyqdRbpSAXXtpzIvWhepWKckQj1XGQjzp8
qVR7rLISBkIkJndVm9IBn2KQ5H5CErvdBlKXileJKuXK24UpmWdWVMGNE5Sly9s/jl+p4hleulXs
EnnKRogSjq8h4+BHV1DnoalZvwmFVMqkZgZ/GxR9aPDGZS+FqGZKfU1tO3EepeZmjlGZn+ikN24G
3jqXwSrPuatUp3yT7VYJr5VqXi91PU0qfHSFI/Zl3HW6L/34PFA7TKobXmzKJy2Z+4tlFQwNqR3q
gbCvkLXjC7fsinsiAC2N1MlwUHv+zbf9SK8IheAV0vc+XlNQiZa1d7lt5x+xXdXGJZiG/j1es1N0
/ZGj6mWkSpXhqlHB1sKA4F6WMnplGIqyBwerz7zQZTYrBmaC14XAVhKP+TZeU1yVDHQZkU07PfJ8
cd3UhfqALQX2TzQPS/YlrlPnLRKdeuZAS3SvHHtyaoE2SvhEgxn1IgO7k8NTkykzhYxkR915aHzM
TAMPrsyilWssrXGWMWJZJeNqyxpdS7JSv03sXO13mDkJt9ky55aukTfo4MnjQMoW7kQrrHt7jcfF
MinHzo9BfV54X/lUrhOmi9Zc3cBZ65vlMBYbZY3eYTVWb5I1kNcHczHsi6VIP/OXVykePbDE94Jv
Ub7OWpwz3Z9E/BLMpyZ/vKk5BmsIsF8DgdgUCQeqdRk0W2jVDmJ3XTqnoraGZMMvTKzQ4UJhYybT
hl0UBTfhFBNBpJqCOGIhk4l8izbhRqGU4+ugZM6BF3+zCdY4Y+hoxsGZoPPhhgLUp0pmX5LwGtji
UJ51nPwT6Qh8Ism1Lll/sZsHH4nk/w3mQDyf/rn20Sh7AIGdZAVGRlmdGpMqdM+RLME8LJfQs3QI
g4ZkDU6TDXYQb6b22NiwCOelsnmjrojCAcsA5fqWUT7zzZVc9SvOUKORsva7FXM4SuLhGEr4YbiC
EGkPlVDEFZBYSVbiUkbV1pb8RLGiFHFdg1U0LSyz9KUtADOjUGD24JnKo9CkP21RVdCMQyXCJwbW
yfTjRMDWlq2j476bAmL+lZJfpDrT0yYx2aUAKhpu1gvlH5FORij9+d35XH75t1cmX/RdtqD/WqV4
EpmBkJb6JyfWRc7gEnVdG82Cs5dHx58XpuHwTnAFHh6EBcmA/vPCXJMFuKRMOrN5z/yKKEwD5o8P
Euw+ugyQyd+J9Dv+3e5E/V1RdpnDYplvB69vhuxLmcTCB/yc+WkotOrsyOd2EMIT2i3rK9ymEYcE
i3ycd3aHdzfMIhbVvNrH9QGfssroADIVLKSrmVZpnH6fKtt4CcyuvTHlHoCWacazjm5w8DXsCQqq
I6850lkeGHoUaD6tR8OXqp3D1yCpmY4jlb6ZXb8uILpMNZ67QGctIf3VyKzruqJdVxez3GJU60KD
bFWlXcFugPlazUp7YY15Q1FeHkSom8h+YEJQDa/sdVki5N6kkBsUV+5SEHoMWqPlgkWd3W48ZOvi
ZVqXMIwZDSBq6kps3yr7jBOo7m+JX5GlWNc4+rrSidb1TgclEfI1G7Ucvog5lw9p6ixncwgcarLZ
EMUqlzVFF8bervJhC3SBVdK0KMu+pmwh/jQoU4YLTe6d+CV0kmzzqPjltLCYStYl1bIurHDKsLwi
jGCfanr28H2ZSYFdRW66LLnzGiPaibfs9ZfHoV4s0ARuj2l7xiIWF6211+EZbNs2ZMuhdXQhR53D
KqiKqP/GmY/706sp+ECqsIvbWC3w7gyDOLDpUi+p4i+ORAPm41jpsR92VF57JZHRh2wp8JGWzbSB
VFFdZAGFYXXc1Bs1mzVfSZoPfFkJy2r0sSUrtfQyhOGYEZqzQwZ+1w20gxI6IycZw49in1TVnJrb
oSpqg4Yr5FyWP3qY00S95CBdPY7xmZEnS3PRv0wYryrU+Dym0QiKZ+VX1YJxrFKsEF54rldbnW8c
VGchOSGtJIYYKzwklhyRZHFBihADZPmkMlKa22VUK5vcCQQSK4vKt7G2E0G/J7Zsj+SHdU/ppn5s
JcEkC/le8BbJNWkk4WScDZwSSpYPn/RBHXLf0gzzVJqgRQQx50fWrbBSJDUlj2f4KcKaLwIa0m+g
PmDkXUErstSKdfAwveoriCWadaAsCWMr/CnJaiGmq78hXI1He66J/RWgUykSayo/cyC9GJL54roS
/5KZY3UzdU76aEs6TEZr+NYtWvOmTAspWwYGQLdRlphzP2DRWpvN+7XlnD5pqkFn2X2uyhr0dm1E
J3/co7pRujjh1Ttn37rT9bp5CmHYfaV/nG518Br0rA+ycj2Q5ev88047PJc0si+69Po7eqjqoKmt
8CMrTIMMpKxyX2atZmkHNbf0ldmk27TpEnKasgJ+WdvgtSa0boypfCDMbS3brI7DU6XP4jII6UBn
/93rt3USzgYbbpoC/BFD6afQiueFO9zRHnv28PGGa3N8zFKUwV3mxuriG7B//bgYCwKHjMZM1a3W
4uHSh3ZTU4DvEW4vHd9Q06H1zEBJH4YloFWXwvIWN0qofsrZcPu/fptexm94k8qP7v/KS/itrOYm
xg2yWoT+/NF19V7cd837e3f5Wv39Z/7whXSJfL/N/dfu9YcfbNcH4W3/3sx3722ffftFwvdS/sz/
1//z+7PyYa7e//v//K+NICznfn7nPvBY/fIfnqt88fe7V/sNRwD+A1oKeJNiPP7dMgAhlE2fNPqy
hMOuI0PV329f7mUc9lSUcmcLwbaQq/z77UsTFqtK2YRl0pDFg/WX1oFUaP14+6IwAdJweUjLj61l
sl38YR3Y4vyqaP7fsabXC96eHGIa5LY7ow7FPfW6LaEpIeuZWmYE2o2H7mOq2tpTg07bc4Tndw3a
wJE2EHMblxYfrMJhai8U+d/MF+tZZ2kUJoDIC+U4G1Z2aMKbZZzQPDKreuuF49wmSEsuwuzcZBtr
jPamVp1sG1WI8IzmZGclwalTVKrlaxiT7ojKDj5ATk533aXRt8lNirvY7S18pk8Rlp67mNzXe5T0
VrnJw0b90vEJj+0GSHm6ECIctf6SpI2GmhYVWr0ZpOBKvZY53IP+TC/7mj4gIjH51ULx5S1ZX1Pm
5qjKi79kqaLyNqhgasZUAOJVHjRPpdT2qefOl7OuVtrYOdXm3XEBDndu351EO9b3wu2sjbTmHSI6
iLnSnI6hO1u6gzDS7CHrl2LHqOSbOQHGhK0fIpbWbBLBsYeMQLOsoeLvZYvacjHO1YlW+PLsVlp0
Mzjh9HmpQP3R3agekU4Y8gsb+3ihdtWtkgQBz+oivq9mN9hS4Tu9OLLOQaMH+VWvLTv1cLxBQdao
KPL7FmOZr7d0YZCVdMqvk5XRU8zZ+JJmQ/wZ2GZLR0aJN2RrQrWn5UQk02NmiIBdR5+BuegVqAlQ
FGTL9Ngp9day+uo8AtPeVgn9FmSY6Wziftl3WqLdCSWz97iisscGBDYhzik2znaO0CjS3h4vQ7KI
H0YU8aoI0FKjtqvemrTLYtoIMyQ4Cl7oablpNK421hS0RPv4d0uMgBzEfO/UJPd3JldU6/FQW9h+
O/zZGreOer/RY1s8DPhBLnp1GpQ9ZY9Gs607rSKw3eT9nq1TAzkoMoblTEI9Z8NnhCkHvGkpePNo
2rwKZ5Xv+oQR6mPgjfalEPmHOo5UohGHLbR7cxni24EJPD0VbVG8kXDRPk86MY+tnFjdo62L6N5V
Y73Gf9BrV82KYlFJzWzYFSmvNCngHuSxHQY8T+lhKVlAtYivWpJvuxXyYqgjlrK6sPt2V/Z1+3Ug
FXvbG3P+1laddrJjJb/pufxe0N2o6XDxzr+FZpdf9g2LVKfor4fYtj/bvJMzbqsJxq+JcHttuIOT
01MQgarEWfiR0URa7WyT/uXYRltkoGnL+NoekuZrzba5OtaZktwmUaW13UZbIvtkjbAksBSm1Ix4
uPe7zBuwKvKPMiy2A5XdrfpdsdYfMN1QhdAmEa0IGbYTP1hS5wXARfSgucPY7VJ3FqUHHYdehXTt
WKCsmb4FMU2Vcqxr2+T52BhUMthuhkyIolBeh87cH5KmCi7algzBpiyU2vjIGyTsB5TuhQUVgNrQ
LxPsjZnnmFVWHLLMcretGWJFGXKYWIel7fJ+ZyoqC3xb4CKnALVJ0IyrgpAh2An2EEbtvk7UqzYP
wC+Xwq9U0Xzu6ji9m7Qi4zGTd4yeFhVtb4ytbbshc4qDyk4Ll0q4aiAiatVqundaY9gtFCWA887e
yiRMiPHp6pMRObd4ZOQcg3MEqu9Tlw1nY1EuQxO9LzSJLWNCvNTTGmelRm/qFmyK6y+D6u5d6gSh
hC21cmXaUbsZjDjfjcNE0aBbCz63WTbSixEYwb1LrNJ3lXTZi7nI7uyhRUIUJm4xvaTh7iVu++Wo
U/x7DI1+2dLKYhcXlIc2xT7LumIr13F7qsgmf6qW5pIAZneCSE2NBl7z6akIwZbu8jZAUfcaxstz
Whbmhjok2LPpCIWjGhIaXfosvyBDoHOS87HPLuu4rb+EjaFPkPhiJjQ+246n1ql4bp3xgzU+6YeM
0Yp/iQ5fBeawQ0L92hlacLefxlncqE45f5qCRj2Rs+rpyeGV4LPRHNs9lGUxbvhXzrkPghH3Fld4
xhJUnw6lTh5no4yVxmMUHX8zjDXWpbnLstDv1di+IxmbbKqwzErfsZus2dhdpNEMyUDq21wxnwxs
dl/qrq/3lt2X4T9IHWD18PNpazW//zw8KcXS37VXmrmJT6k0KVB0ZktF9/eiGpAZBpOORq7LxJ7y
564DgZWSAyKXhqWiLBDY/mPaIoxJaRsOeCzaSLcGNQu/YoDXZVfCD+KA7ui2JZjapKYLHP7HaWsy
2Ka7ItvQMqDeg8buHvMidi4NWhOpA6M+1xt0dVIvcL8VeHsVwjLncFDUzyEbg3IDEIA5v8ua9iIJ
JyfFQ2XBkJl0q3lI46U86hOdKRv2wOF47ZY42b0eIbPzxiGu3iA16NZOHxzsjWovphetiaf7zhRm
4HWzpkZsW8r8JqwJzQwa6HFfdaJSeBAQKhUbWUWEmM6t8XKiYzeGZaMs6mY2ZPoD9q+5wecGsqYf
bDxOM25K3sGpiIAL1qCjEBaS+Ckg5v2q9E2ueqAKBofiJ9vWd5Gu55zfEXzajUmNDKonaiZb7SLo
H5OpGTNmNkWvPJ6ranghkqzb1OpUKpigQ2wMONBnoMVDPpyzMOVmpzcdZiZiQvCqM5nmVJuMIMsx
QwIDC2C43vVW37MbKlJwVmag6VduWLeQua20wI9qW91NPAZI35RrzzhHsIJfdp1ZFHsOJFiwE7US
5xFEZunpYD8ybBapTRw0XVQ8PqkRMYYYlInTU6VHJtlOJz+Q0IZI1XRTeSbPs7xRJDA3Wza2tYWt
pFqspzke3dkzhrq7MqKhf2wSvVW3Je9xJrN+TMVdmeHgL+ig5MCtJwSmdMir9zhlw+uxaDB1L4A+
le5Vq05Igqm6wCYKhony0QHRSK0+oi4YPpupaTyLfokpacaByCo2NEbFixd3+lzgU+jp4mLP9A86
nzgTfn4+3WSolq/9z9VLvvr7cxBAMxO+Rv8wbzhTHijfDyjnNyGQqciPrgeXsNi4/r6MVX9j1ccX
0Q3DhxPd848DyoFvwPKWLA2djgRHf+18krykv55PMiUu1qoXzjrOwX8RL7nc7DZXdjYFqWCPZc0c
Y0YYATZm7cYAJ9zaho6jCQY7C0fAbVxQsHosqA34SotxHV9bXQRjvcCEzfhVAMatVYE1o3HqD3Xu
50d7ad3cx4U0X/cqKpHnrONms5TO536dQRlGIzmVBnI+DdZRdZBTq5LUxU0nJ9ncjIq3pA2020rO
uc068haWpB6qKwFxlDBEPvhwEaEjQqVTBxKaFxCAYCfWK0fRWJmKtY1N2FtW1qIuchtkVxA24lgN
OZs7h42PrzXM/VemBDZSXGsaqB6qfhetQMepMx9NYuZPDo1KM0XKEsYlVjBXjG6nbDmU+8cONe9Y
rhAvMQc1lhXF5qQsCz5im2mFfhkrAKwzSie+CiKbQ12fC6PcziswLAIdJlaImL0CxYLU7ExPQKjt
T7RWUCwVRhJANteRGz/kkktm0Ty4xVPXPLZO1YItM0cIZoHmHtoVaxZSSFL79Yo7Y5z7wBlcpV7D
aw6PXuU4ByGyJKXms40eQzbHggdV0e2NvK4ID+n9XFzVjlJROJXn7i1LsOge9on9GGiL8mLXET7C
IuHKIu2E/W1ehIwyMgMRS9Sbns6ssd30ulFegxnQrhViip1f8USIvFH0QH6APklObMzrfETaOrbs
DwDx5AWAqah2l1s1cFrlakyojDFkIVixdoOFsiaMEWCiTAQfHN9obtoQ0tTyA6rVEJznhsn73NtW
cIm5JDE2Qc4yzqMlszB9pzKVM7lY1/ZGKl46L4JGSZtxmWlQNIZxm8kGtJSEz3W41qJFa0XalHSk
nnm2E2UAeIk50sba95zKejVzbVqjSSN6H2X9GoF0iVKWnWykqvvXUBa11bKyrViCcJvWvCQ3tqx0
y9pgoJ/HyTHQ6LL0LVj73xSl4eqpyR/wYQxYcPDdyQvq17d7/5/u7Yz/mPO5Lr7+m5jPd4uK/NJv
x7QFtA1LCKkdIjVgWYw/PHxMhIxwlHBYtNgjjLl/BimpNRSqDk8W0weTCoS2P45p8ZtDrz3/OTmZ
8hOo+/iFOZJR9cdTGmXf0RljidOtaJsfp0ilNdMpTdNN33XZsTGS6WCElv0e0ZsPfZ3fhOB9MvCB
+8uddvNtTP0viCc3ZVx0Lb0G1r8EjBwV8z10O0enIoHGxR9/4UI4WkOV90azyeftnLzWP9TIhF+Y
JYT8LwkWEh7IOUBvZ4sH76Ygj477K0uT2yXkGe2xIL9vFNUEuKqWEZ3ixfyJsu3YIYShJq+zm8K5
tUoton+nHIqvqQINFrV4yAMvaLWSodNpO7+36BDxm3m0Gq/TBKS7Lh4qwGefRDqorFAS6qk6zyVq
f+5yFAUvjHAybC1RFp8VyBwfzrjMgQ/Q/cmEfrLHT0FkJJxNzOLaoPJEzkO8x36k8RlGuVu0js/0
YtUbh1QGoHtT1gwSm7Su3bpmHuTcrHrMhcvyielyuiNKNU9+tJBj8grAU8um4IabN4XDHh/uSuPo
/O3IMWvWnvmKAeshi6plmZ1zCfHsUEWjdlnl7IvqITZBhw5a/HnutfnG7Cv7CY/B9CUNF3oQ8A0w
QltD2MR70eva3lbjfiYtStuTEk116gVFPoDIaIHIuBxxN6h2Noh50cG/0pOWkh8VU8h9axuYHF3j
wa56/r7belKENyqTk8PJQVs9KG0cGYeRduXyimLKGvvGrCnqTl62U5ynxZaG4BisKy6B+9FIoIQm
BXBBlp5O8hDbVtZtc9UgXcZtDGWeVhaDzrClOQf5PMv+Qyt2/SyI0mRDaIxxw4gQbbeYDINhb+BU
/RKXuXah2Nogc2qLakqGnq156oNT2rVLwbqZ0prcEluqZ7n0dGo1jzdxN3TpoTICJ9iBfk94jWu5
+Uy2xyVQZXGR7khK5O6pUeklOBMHdUjDzcYFkjrmcfwqpZcVvWuQqnDhwNOfXr33mvhQlrpVPVfD
x7TpHI3Wy5pWiUuW5Xrnpa0duJtRBG9W4pqvozM7j4rKjqlgGpmRJov4LjMZK1D/svS6n/i4a54Z
D879BHU84fcBLY1E6tRnF/+Y893kVP35JL79D8e7/Mrfj3cmaVtqMmQyMTiof0zhlDFSuYSkq1ni
bzlO+ze4nlwKWA/xsWHT5vT7LsqwQSBUz4lv4R+kFAnL9y8c76akhf54wNPtKCh1lEZyB8AQT4G/
erS7uQqKchw2WaPnR1Hqy2UjeNIzX9r1WWVce8zmJD/V4xsufgHmmTdwTYIOGTFUMU7o6aWbzdSJ
BUZDuVHtxNVOn9uBxrCle8aVPeCObsVjD29ygCegxDiRBzxAdCQRHt8kbq7t4iLFo8Oze943ltUk
W1N3RhTwmGIYyRbpTywDlgNdbu19jxJhy2VxchGMUEJ9B1VkG5b9fCAakT+Xhlj2nW5prm84iuU3
xBzgS6dpBWV3tq8NXOOnOufEypuZZEVQYUk3xtFPItFaXpmo9wF9jSeBHgkAaAnPltZVKn2CmQX1
gYSWDc9tRyAaE3pXahcB5zSr/SBLPtP1Zvt0xoIgVwx1M7Fzj6BJg0BwJQwhXrkIRkx7gJ+p4BKi
FZyQaO59ZAniYfVc0hLbS8iCgAtxVBlB3X3PW+FJ+cZjkGiGYZCUhkHJU1KuGvAGHOdwHJqV6VCS
ArsqJOgBrR7mA7D1iToTe2tLIITgUOAXkJiIfiVG9IrCqhT9+QhzwuHvCa/kcUFAn3hzEVvUV/rE
spIoktGAEpP02fRFk6gKLANQK0Kbs8dPiOa2u3bpl42aaP2FRgHpSXNpoAviueKwdGjhK812W5kF
/GbF7lh0TPWnCPrhdhBlAk+i0mXD5Qx5edavAjYgXhzwbQHM41CoxdeOdB2hGfKibVlZ+7gHNjNl
hXMyqZO5soSZgT+ubIXkurZc02f5aNfJWSx17gGQtk51JpZN3eXQX2M2wR4MWhCO8bQP0rz0Bs29
KedI5ZvT0a+Kqo8OPDHD64KUBMjz6JOOJLSPWvO2ZulxYGCuNkIsFNPlxQuZJp4cETekGLtDUKrV
axaONA7ofbIR4DK/RA4CuZqQepu749zf90lr3cdVQCy/si6k88/nz5lurdql4DQLkNq7wdTuaoVL
su8X426gUm8vkcB3BeDrG6MK3fOSZxFFB2oWnREWok/mQHTN660BaMnUictJS4u9PSfvAR1Cna/b
8UPjtvrNxHW2oere2CwttLJpRKZqwLhuqBICftMyrzgWnHNzHMQlwidLvIKEprDySz2khDlyy2oz
taa67bNIv9HHdD4YKi0BQKLDvDoBl4U5y6LduNCTbPAxW8TvXHoAeezauDe7WX/Kzdp+wzzgPjAh
zt60zOa1bs4vYd5d9GZFcWTFfss2wfhhS8Jz5Q6186w0zrgPqTdEJaHZAKrQlvfoIdbaFyKsZDmn
L3bZbm3IC77ahdpL21Tzjs+aj6/+sVPQhcbgKyrThjDXshUBORTP6RNnp5ZT6s+9AejBETAhyicK
jDHpsKDfZkxvnmE1iBjNQiBdKz60uaOCM+bZGSWKxN0MR9IbJ27b8kwA2vF5KDIa10D3OmZJQ3W2
42DcYDI/mnH0XuGbYdEYCgCdEBPzsU1vXIcObHXortqUYHOUGgjYsXOCFlRsgb3fz11wUSEsqG32
KWP3innzhB2yPreumD1Vgy/hlM2ziIzKB5pkeGWl7QT7UDUB+5nNt6TDIa3Rwawt82ZUiwIogWyu
dGyQrqHi27U4Blr2OlKha7QmA8LSEWhRLLDJ6qR5eezuWHw/2MWjPXX31N2JjavPpLgr577v8pc+
G4mA1suRgemGtMQOcepoAJrv0/ARE1FAMy8f9YX8G3HVwSV4JuJ9Rib+s54LNsMjfAo74L8Ko57Z
pST3WZlX2iihDOFgvygWIYppjF4Gp5mE15ZTmXvMp+kpssfwaFJysU0njTqkwQ6grdXmZZgyjm8S
J9txOZo7Et8x9W7U7lFeqoJ7arJtMLrmrhIBif/ALfxEiZwre4SPrhc1NkB2EvSf64CLK4HzuKfC
G0Jwj9U9EOcaOhMtThGf82S5z4N8l+bUjuZz010FGSQsw0TgXdyDntMpNvQOCxTGzm2Dtr7XWjbF
TMzHopkz0k3jvEd9cnyWP/qdocCKCjrBLrrpU6Y7ZlV/qUf1dY7n8S7sHdF6TMiBQifMsBh+2w3q
hWjd2CavwzhYRnzYrkLaD5+VABIGsypSWubCzcP3eo2C7MPGWDZ9M5tomW68nxWt2f9jxj+D9/bP
x7+L/D+87vnK31UiOpIQfCwIBPb3HN7vKhFkdZVXOkxYoiS69ufrXkA6WMuQ4B1QxC7+EiERv7HP
Ffhy5M507VD6lfGPSfRfxz/2ufzWhGDiZ6374/jXT6oVE+be4FDlldhU0Zbhhih1NDggr1zjCihb
dWmSbDuU6qCRyB2a6Qg9KHoyYHJJ57vK9Rro9yHFv7uZXDJ28pPeAr2D7qlmF4Eb1/6A+24zAJDb
dVGcAsMp+hv+eMU+1frXISmKJ3UczCNx+2Hn8MjcNkoTHBLdqLF5W88laoYHc6055MKtPissLfxm
ULSTZRf6YzlEzY6K4U9ab5D3jZgtjVQlQhz0ZMSn1J1wX2Yb1SFDRy7feW7MSJx6HnmXS0nEzagC
PmLGfG3mC11NTRQeiywIzkxzzCb0/yjUc9T6oYsq5WQ5OJIcwhJbbEdEthuDudSp7AsSgfgeRhP5
SqYJLZkrDHvxUcukYZjL0KGpROVO00rnfggd9rxtGe1tR7amCBgBrANMtT1VhcFKduYuPYZ6jA+j
rh6p2EEhKceSM92ibYAOhQgPggxH1sQkE90FJk9wUpUJSg4W5aaRqcqA+N9jTIBktxRB9S4SW+l9
DdvoSXf3VCS9TOrQtgehp8N8lZRGssvIWbBmaOwXYfX6sRpZVcR4Ra9g2WXo1lpHR9EUQIB1qV8G
lfeYL45xpjdlejOBxX226poppSue8Spk/hSxtvCwmrKwsEDHomgnBee6mb+FxP68gR9vWzEvR5Dl
3W2mh/2bOtvFzqzIMKCPd7vAxosIdMGr8/FqdvRpNwqnwpeYfAYe0+9VN5jfO71AKGcjDVAvvmIv
TxbaWTblSI/hEu6wmxVekivtthFDdCzskBVq1HFkp4ICO6L2jL3jP4dQJoNmPz/4/Pes+7kdUX7t
Hy9fjPZI4Sb1XiYD/18WmxQUoSEREeCmMZHP/9CfpOdQQ8aUlAKD8jZpIvzj5atq/FRVRXWnTZVN
6a8dfX97+aLDy346/juswHll/z2dbIg2bc0aVFGr5VdG6rofujpDPqRJnMZ1ClNG4EFpyw49XXhN
0OxQ6vfNogWTn7Zu84b+MjwJvTNUygwrxN1ZEcPXEihAiQ7dxq9DHhkdSeNhbo9JMC0FQ1VGEXmY
zNUDrxlsJYEC+8xj5feE8ahFHQKK9liYfbhz7XwstwvBoHzDy9vBNRfkwWuM2AKWoAi6c6gryMBB
RT5tM63yMBpDei4HkyVhRKNlsZen6KWyysp07dMkBrZ6cbbanCaAtIXh9B4rTZ4QC2vri7QaFA48
xVGPsJVxB+Y5Niuv7enjoCwtjooN4r6r0cC+pM2+Y2N6K9ALcQy2PM13ephM/DUxaD/pI0WDrDfB
Me1mvUzYkRV9SwsSlXawipWueuctDiCSerWRv/JgRn5QLNX1NVFM5Ijr+JlucU7uFrKhC8A07w9q
N1GNUYaqltNGw3js1euywEl1Y9k66zqhSAMHt1yfQefmYHmqCf9Ql5y6SnUG+2lLLJZWRPsKrkmF
t7q7ZfixqeYnPfGB4SxmyhsTfu8ExBmeupCCJs90o2rTJoV6YdPSNj7xuxnvWhpS33QSzKcJnx4B
qr4tnoHNaJd4wNtls3QN3BtDiYYHZqsl8YbQte6r0HCara5X9rMaud1F2FvmKZrosdnbWWt/TQL1
C6WsPIobWup9Lj+t8mvbCWtq9Ayb54vS1V+K2M0qGuoScZnZZspD2XaMF/x6s33i8WjGV5Q9ax8p
1Bxjx47XLcgX2sS1F9elEy8tquA+cxa93Nex4mAUiCL+Txtf/i3FEjn91alZQigCKHRNjzb2SoHF
M9h0y5QoOJ40injMJFZSwtwk/Tap2jFHhpJbxpcaxid3aDty52Gnj/g8c/J+YTZFyVaLpmsLY8b7
P2bIlAmpn5+12zTu4p9q/fJrv521bAVZI6KTsGQkJrV6q7+NmTKpbFDILneMts6Zy2byu9bv4ArX
EJF+57qYDIffz1qSz2ihskcO2wBoZeSXX9gyajIo/bctIwc6DGbKKmilE2uS+S9J5XbsDawh7v+Q
d2bLcVtZFv2V+gEoMA8vHVHImZmcKYrUC4KTMM8zvr7XTYoyRUuy5KzoVrf5UGVbYoIAAdxzz9l7
7RktAiJjY9CXbFzhOyuE9C48lg82vozA3svsJhH6WGa7NNOi3gS+3N+ETaqdaFminMtlod7bfvfU
RxIJhZ468u5tvOLTiCNxmStROQf5EsxNChN2rVWCFVQ/dqiA5manPDEJOu8YRe3gv7V3pBwoiy4v
xxtrSmR73jj2x5iIE3PW+oTCBh2RG3EwSSunj7Sdj2RqIZsjiC7M+AEmnL5b2QF9Mq+VvZtMp9Pp
NmT3MklwUgS/aRvO1JQIWr0HABz45c4q+tMqbhmLT1V8bNrdsUmqclcrj0w1hBJw0NfM0sqNXMAP
gw5JHYu2YVGgtp1hfCyJai2T6ygutJPRDKUddp2MeL2MMOMqjI2ZDtpnAJchbQyle4SJMSyR65YG
nZjCPG6sBgpF52ntBmsa+3JJL+aGX97VYdgu6FMX76tqFznBhZe2+sZDeX2LcL7+mA22hSghhSsE
52KGDNM6twMJQVlrAi9rsv6KNBCrp4sRx8cIY4dwXvoMrdBgq8zg5WyLKDjcdGHV3SrNAAs6jPVF
TNomzSqRK6J3UnPMRqMy5uitlEWmJPIqUFik8GqPQLvUIw2c1UomYoa/5IBbqlp6HOTP5M2YnuR1
Vd96VW3PUdM3bo0J+migH4FXpY5dv06QZBci2wbJG9wbi7ybxif5xq7IwEFCCfAh2EfjBCIlJxJ5
Of0+OqcvWzomIk8nSGzlPAmY4boUysU6rgJlngxxdB0Hw3RGMMGE39bO6a2VGarSqnRRodY2GNLU
Oo1i/UabGgQb+FVRWoTWiQk20K2KKnxPFFu2HVJpOhuiauYTwZJgA/LSo2FSgbKbwbhijnlawN+8
++e8N384e1/l6f3T99+bX4bvsDTJzxVmUIttOC5Uqtfn96Yiv8NAg8tdtagSZTbkX96bfBN/wMAO
hqEBAJORyefXpvPO0HX+q02KlcMk/9c0Uryd37w2GcgwdLctuFEGEYBvHTNRancx+9y1FWkWCpsy
B4410JRXBpALHVWCO6SEWfX4ROa11j4qQ4yZVLWyE09JtY01avqyY4CeuKo3VitIfMaHgqL0JOua
dKPp/Cvd+45dOCxCBqXA0TO8kEAom3jbqPydCgV86VpqV1xP+G2p6ZSa/aoiNWwY5X6pyj5lMrMP
mZIKvl6NDXE1OXxnXRjdPQiNoJppupEtmq6Q3REfxD1wrhbMbwJIMu7zM8yK96Rr0RVPwIex2VO6
dSDQUaOASCVZPcyxGDSu4vBDSlMHp07AphA9W27MfnJmjNJdLaX2MpPbdlFCm5kGm4imXGLUYMUI
k4R7ZxFEWc+AYJDnRuYcdToePfoQM+RBWGUE5yox+itPny5HI90pHjSGzGd8a0NZX1ixExL0zcZz
0vtyC4ThmqGfzKGDwSVnR573HfqytA2amcF0lmq0ZHCj9eM61bpoLakQItPJI8p8AqaR+F6Ic32U
AIvpeEb06GzsdQnKRXQUSfHpJHkLNqhHNs76eQhuy1XUoMcZkHdgvbwhvs6dorgLZduHpKYQ1O0U
bNJldiiRC2DDvjIcaHMYSNt5O6Z4nTNhy8sHeL+TWmULSWO4hThVfUq8ut5iponx8jfODPPy+KDK
g7Ngw1LSQZU1wozagi4J7uAz0DQPWE2Y2EeNxqRnaBdoJepNbbfOIqx5tTMKdDZ+CROk9ieDJbGC
cuyOe9u+MBfqQZFcYpYiySxUtWAr6VJSukWYyed+RAZTnmmGMKdcSJTPVxq64aNMGBYHDbTnXB1N
f62PvXo9EsF4ktVjSZDW3udIFq16Lu3djwlzzmPos/4W7czlkCA0bpL0CBNvsrN0WvZ9A0Mt9KE0
txO6DvB8zSqJOoJyQ/Albqva0nqKJipjCTjibdtqrco8xorfT06voEZRe2icmRosVdI6N03iweTh
4s9KlFSXyWS3J0z39QsR9rQqzLFgdJnDUNDNQH9EisCOTSEyd930bbt2dGznKk6ai5zM6CNzBBGY
OXJ0nmQBD1zql/0x0GVP+IGcEw936yZMxnHVhlQkBjldy0RqhplRQjKiiWYt7VgEKqXqo6nrRb0a
CoVUaspHTCMty9I4QWvZOgb9Z4S/rG+Dl/d3METbx8zRqEdiEBFeaDi7PgrrpaZHGCRsrcnPgIAA
qQ7zLLsKM2afrjd49PVoMNunJgv5nVg0N7EmIaL2NYXhRujIKlmgPp4f0myAXpmlscxyrdx4dZ4s
8jzBAR5kuNbQEs2TVvJPG2+wVpWWqUdVHehzFO7S4LbRmF3JBFxv1MBUKlcfxmBR614CVVhLu37Z
wGydRWAvmToE13CT6qNcIQMBGl5QvW9jY7hHF13Aaq3DYt6YMixyuTTIldDyhpAFHLe8+7whL+dF
MFnyKgod/BbCHlW3RbHLsiLcookNLrUmLS/KRCE1hQEXCSGgOwjJSIwT0guVDzqp5gg4jOGitNFV
AuQkwmj+z1m2aQJ9f7uzfHp8qu6Sf83uirDh/6+eqips8mpkn/MW04Tw4UuPnSVapueLEA6mh2ay
LXrpsdNnMtBRaJAo4HLZf/TYnXfgmUydvRIRVyz/Nh/3eRW339ETEj12EWNg/+IiLpQfb7Y+IsZH
dLr2ux+T47wWWEAi0X0nyhZVZqJOjcLBxINWamSw2rXSRUs8EHGyIrzYapggatIjeJzJmw1ybEzr
cfSMe2vIZRSrWWMjLA3C8T0qesY7NPvbXesYRbNu9yGwhpnUS8ZqeGrdoW06nydPPq4sGR+UNiSM
sH1z3LZJmGxYv/MzJR/0p6yfGLUFIcIuGNq+/j4qK9JvMcNWy0lBdGePuzZQTQZcdkuJ7vYZMeGz
fqCJVOFA9cIzrzPj6FMn+Uq21b3aIcBz7NmGRbNfv+3/X/vAdSrJ7z8ci6z1v6/7F9/7MnLCBc5W
W7QBZMpGIRt9eRyY8ZhokUBdmaZJ2MOXmtZ6h42JWDdaqwDsaCPwDH1+HJhGUQGDm5eZj5J7rVi/
0guAI/mnB4KkR/RlGuJVhXr5zQOBkKAhRqial4FvcbtmqC0CZTpDZ0FXPieJEtYWwpWuNKPzfIjC
o55Qh7WthN1OIo5jMXTqcJxplc0wakBtTXXqmDvaIgAhdQocK6LpVAcpLBOUoAriCp9ZlBZr3gdF
NsDQlpKeuGFp+FdqqpLXAEzaMQiciZotxa6wCOqNdiHhlT+SSLJhhQmsC/qnlEfAb++ahJ1+1qhk
fASRX4M0ywmOc2utiC7QbSUueO5y5g9EMXYN9ssWzBMrH0Hfc9rQ02b09Kcc6xH5r0p40bYlWZhJ
5rFeDfkCZWV0AbcF/zm05UsADhkTsFR+8BOt31Bm9+eOp4YS4wzfu5SiVLFctXas93Zv2lcFc68N
MT3GU2B6xSozNSorg8c0LWuHUqzWFjyk9BV81E0rKdXGx5Lw0Ktes/AtdU69JtEJElfvjZvascMb
dhbacYZc5xpycX7aWnI7oryI7GPbs9OlWVbaMtRINSntoCQqSDHnUTEp72kKGttOC7LlYIX5CisV
SKtEL89wydrrqnRqqrEiX6WqJa3J8AswS2NrdPvUCNYZs/O57ZnpMivh0ymxGi0QvNdrz+DzlYHt
8RQV5QwnFu0FFFkXtqeZRCcN5rwN+UAy+rpT+lr1eqJPsZlkpz3WOmZXo9RROUpB8JBjtVihD9GX
Whwad4rgT4asF9tSMCljuTOOLAMSTyqIlcYeXtkJjmVPaomb1nm1CygflqoTI+3t6fAkJJneFEmk
ki7Y5jOc6sayzQFhml2n76ShMpbTHqXphBTTYwdf04Y272pODR01MhiGgeFMBY8zYqd/GUhpY0Ks
h9lp7fGd0x7laQmqp2LA9ywF6bNuSv1GFfRPvQ6UdS2IoKVggwIlRvSsCWJoJ9ihhaCINoInWu/J
ooIxite33k0G3NFBEEhrwSLFVDbs7D2gFOmtumDCY15pgl8qtZBMG0Suj7hq+HVJyjmI9pbs4y5w
iGcz44VFrOxZbYbFLLBgao5VIDA23OozvK7Dke9b0nmmdN297jfy3HZSKdqSAU4MGuCk5a8vFv9H
bQWC1fuDZeA+z8Yf9IT55ud1QJQxELdgDQO84oUuKpPndQB5qYa3izc9ClR6FXRrP7eETfrIbxoY
fywDJpwQAc9SFEysNIV/aRkQpdebuggSCSuNUBrjcLDEeO5VS9i0mpEHpZqzSf1Ee7ifVaQQXQdq
IC+xwQfXlCQ9GnYt2DG/e5Dy8L1Zmce0/NYpvlAtAyyfAWTPjeTDqJUYiuhptCAak+wSflO2BiE4
nKYZe4mgwwkUNM7SC+x+oZapPJM0+6OnIttkN/GBvAR/nvrFMK8m+7iHp7AAAh7sHDBG7EcxkEbE
YWC68T/oyIfmNFP19aSha0tlwjdC8vSWBgSIzGUhKVdFg+ocDeID9Ib3o1zKy3GIyHryAtq0cTyd
EM/TnqBwJaKCzMM5IqOztEZcO4swVSyR62kLBez/e9vPfKJAJIKEZQUc0MhP0mkTlEfG4PPW0om3
LhPMPfV45ylaBGnRGObM38JlJ4fKZQLUd5bDB1rRxRQ7Pi/d9Dp5c56lTauUninshtrYeW0xPRhd
Ed2biUEKkpHo9o4WgPERcebAO0aS5sAUDOCJjgU7q8/gBhrduayxSc0NoqwnM88uUHbW9BlyZZUb
KIN19aYMHci5Jf1u1JtWoS/VND5LbakEI8QrBPZR6Uoh1WTJmNVV8NabnFMdaPexEKBOml4zD9T5
sEST1loV+xi0Qg2lVUXeSkbgsJyRV2ynwL0YHu60UFZmeetYx+043WMovg9iXLMKiGKkELSFysHg
myGQoISrZgXySfQUcPozMiirPh7wSGDQikoKaKNQIfUDhnZxMBxVQQHBKRtTPLWh4UadFC3Nwn4y
Y+U6StLLaTKewHApS0IF6XkMkLBwmhCFIgU7Tx5tGvnSAymcm7bpTyrL7BZg6j52SndTqL2zDXsI
EhFkYtdr8oepU+NZbZbt2qiK4npo/FPLK+WZp2n3vR7cGo12K2npRYprCOQV1uRY19s18t/CTVQl
AHbS3xg0/6c8xmGXw69vMD1sVJUgMauWCXhyPNeHBMFVs5eYM+7Jqic521Ft/CKJvA25a7dF24WP
ua4pS61XvPXU0fnoVGYGtL+RJ2pVTogFQw780ATSmy1Bs2kanbPpdi56K62XZcKfhtk43DLyU10k
SMoMIgYqTcCo7ZGamt44tzvV3lV6Li1NDjXOJg/n9IwfHNcxCbhLFZf1mWcwFYF0ZbtJ2Ksn074W
K0RZNkFCnXmiVCtF0Wbv6zcU6w37HFHVKfsKjxmIf6U7DXUfD7wJlKLwPkRt79CZEiVita8WQa/2
rqRRQhqimCQoyATYYMkpzBnUK67T1sNxpWn+oo6MdqdbQpIuClRKuOhcQrCAe1sUsLyLHbLAKWod
xuUnY2qYS0cscY1Y7Jz9ukf8gTynRQGjIVHJEBmHs1ytoi0DuRHXE8/H2g/DgYTQMDxJM3tibGE0
C2OIPlVlDzEuLgKYuv6kSZ47mnF/yTuiv7QZNa9L2dOvGbghYmeysm71tp4DB49heibDUd74wU3U
Nvr1GEkP/5hV1/jhQOHfcX/3r819nn53qCC+/2Xh1Yiyg1ElDGywF4S85WXhZZSgsojqyCqI8X0V
jWi8o3hlPRZYCIW/8sf+S2cQgQ6GjhTSO3K6kcT8wixW9DVer7sCP4Hhg0MJoQ0/gViXX627kBRa
KEAMWU1d7YmjmyR6uEWum24BYxFpmocZ+lTRCqr6rlMIjorLod7KXt/uusGYHhSQTaC3Yk0+RcuA
kho1rbSFc9IUi8EK5MuxYNS/aZkHNxtDtrQnsuxpKSr7oLka2ry2KlJvWDs5TXdtH0iHKp5wOqma
uiNEM+Qsyvv4Ol8uvSddyBLsQi0VEFqmfVbpInMp2Iff9T4ed9JSkLSZqP9kN4hjrAVpotHUM3Vf
7dZNDPTfQ6A0uVNSVdceAaXhrPYQoCGpgZFipZHANQYVgGyS77ITgoULzZX9EWhElaZM/MpO9VJC
X0MldgPa4kEA9s8ANw8dCwE/UCpLL/pF1ypNNSPYt0ETmZe67AIlxo9o+XR+2ARiASDmy1+hkPGl
WWEK3jGgaMaWDavqsbXHXlRTScCsjdzfcNs9GgOf9LCoJTs5q/foDBW/zifdk+tP/5yHl7v8+yXz
vx/v6D1/X7Nm8N3Pjy7R23QLKI2JzoPE8keoqZj56YwCEd5S/Yq24JeamUkhz/m+4UKzkMf0tYxC
M2iZMCXksUf7AD3mFx5dmjhfP7uCoMdYkdodu6CMl4xp5etnV05z3AypttKmiMAwKRiTRVeX8hG+
XPvSVqx+LU3TxGzL1rfwgLynSrLsk6xVivOyLWIIQ6RjLLJ06G5yo++2OZYYIqwIESJoKjSXY2fp
3PJtcZkYTrdozDpmHKck9Nqrzpr7RplesQ1EF5GV0kePJzGe82IQKgy5daC26jL692w01mOpeKeV
b3lHfjMmpxM2W3k12J3xMWXUcwH9TLLmpREm2idvStIeeWhSkXCgRCg9a2k4IrlYvZgan5I3DXN8
MVOes3Tqw6ZWoJ37TuhvmHvkPBgNE8GU+g9lQqfeO3JRPY2Kb98AkbDf161kZi5Wgjxd1BjG5hbw
7hMVzmAI7USzmViG9c6ekMum/Ugtm2lW/0mnOt42lH8oTRvbfwLX5T/1RYnegQhUtK7+uMnlIfw0
OeHwOE05hTBR5utRJ5zPSFrtnsqvRzLoA6UZBiNlUjSCpWdEafiAyGyoa0zwjmx/bGHHaMqJHqfV
cTVa6lpxfOUSRLg6UDxZqjenTVAv5Fweb5lrkg43aUMABjjR0xOnlbz3TTdFF0gpF17V9+VMZcOH
lk8rEXfgEXNtmd6PZUox9C2z5Ogm6a8UVPppzh5kp9bcJHNLz2nnWo0+rMCpItdNuqhYhXbiX5d9
EZ/UmhZcjkndLyrER9TUdV4unCGll9GalvQhziSMxcrU3bZW7Twa7Dhu1TCEMUpxjSiFl6H0UFiJ
utJjIzqaCuSIxBFkhHtEVHPIcfX2SpehBIHaiiWcyI5xLjktVpY2mUjtrYAnzROrqm4dLbER8jpV
hrdGs26pdrN5LCXdre140iX+Bymf56S1f3SSSnHx6TqXRW4ZJMfYlHBu0GVXTAoSGbdH1V4mZBWF
m9GSultYa/mtMhnhLtGt/Niho9e5wPTLZeGrw7VTF+baNMp+18AMJNdxhNUvRUP/sc8zyI5mqO5M
X+9xv2j9jpGhtBjybhdyGtuyGJp1MfjQ7uKkrJcRc855ohTxShvU8pFMPCH2Ge5Qm8PeVawT0JbO
aTLoWIDHfXQkAQ7+HaF75eOAuklLgwqtXT9FA5PZDiw/PdW8XQ4ilhJiJGO/EA/BRjRs5nTjyoxl
PBS4W58CwbVEyKUJKiPfhV0lrUvHK5fpPg8TQyTZmJ6IyZTTAsxEuk/P7HuRpKkELaGaDfyo04bh
l4S4b9LO8XuSwCmnXX0siVhOq2krexaJsE69xsHZiADPqVTOmrol0jMg3LPqYQEtGRKaw9zb53+O
Sj/i1JvG2ENLKaXdTI9GqyLQotfwviAFT/VuIHwtz32gl+AyyFEXWoRUhI8afSnUloXV2OeIYUuC
y/gFVwJyQkJvKhINhEZB2csVQqFc8PDKNaRfpkLUME02YXuq3UTkW3Ey+U4JYJS2A4xm4eKqVxPz
SnxtArA4MQEv5inYxVbwF0NBYpQGGSgjxFwAjUQMAKxGtzotoj3C0QoEzpFSCLRjISiPRSOAj/Ie
/thWWSutKnrwG43Xr3ElZQ1ufYonNOt7gKSeCUHqZIEsXMYWVFG3dCKAk41qi1WgB7G8wM1myWfD
KF6rGWjHDt1l6eUPjWBY6lgX52lUdx8GbKvKCS8h6SQV3Mtyj8DUfd7hbi3omHThAaLapXHcCYBm
WOnEjgmoJp/WRkvPGa1gpuy5m/GewRkKHGc0ysYteD9EbJ6PhwQKItROnH/hB72ylY+9gHomAu+p
PJM+q96GxI/3BU+hYIGmScGuXBaIUBItjTkSB5hhueYtNIES9YS/PpXBi+p70mhF3IHba3K17eBf
zFuBJP3n1EI/nCL9+z78QSH0eohkI85hVIQTyWL/Qb3zsofBhqLTnrBg2O23OF8qIfMdf6AwOGVz
IRB3r5RRyFCpV5hF0XfEECDmS79SCalvKyF+JtUy+BkM0xDYPH6815WQlhOMSf9vRvi6tZERvIQQ
HVgZw4w7tWLS0hrOmZpL3WwY42Ztmqm1SJUs5KHDxNS0TTuTTB5rhin0k4qpOseVTZ0wAhOFjtG6
hWVxW5rZOoq6cEnxNBJ4FS5TrWlWZRGcoFC4YX0jiBV68tyTaNYrMKQMrtq6acOVjs8QPGwubwZi
m47HBiOh16QXuhSp5zk+n2ws9Q2jmuiYtHGSaSI4n7Fer+XOX/Z9siWJnBRfCau7OAt58j8WsXUE
DI/3QLCtcnIyTU3Z0UOfa1r3WIOB/wBHaVnTV3HjkLeXLZG2anjyTA1FilrjT0tbrpZ0nW6nvoJQ
Wq6qGg4gUxyfgcX06EW4Zp1UP8LGJQskYLpIWeo+tImc3iIqsW+JvvJXdIn91RTA4tPqcKkZJcPp
pA+PAx0ghzhRU5tYbGW5WiROJy9DQz/HuZMv5Sx67JzqgwM4b9069Tkk1pBVGM5sXeXrloiThe5M
/synHzlKi4nUXrC6+iP2nOuhGsunUMJMrmWBupSa8VybwnKV4OsmkQSnuZLpj7I6ROdWYagLOsTO
HGBx7pbwBxiIIOxRczQyXgekT+rH8VFmIvHR1qt82Splf2sUfkl4sUwGgtEo/EjUAKXSD9vMVG5L
RW9mNh210Y0cxQgADprHwAweI9GnJltmcrW2Lk8GkmJdy08eHbiEj+IfQp/KtbSybp61VbkZpDra
ORBpQ1T7XBAUTOHHSY6yHeWl6pJ54K/MoHDmuVXlZ4U/okqKQyRgAX3meSz6NoXo4LSil0MHPF50
or9jik6PLno+lej+OKIPpIiOEMkH/WWwbxOhhaFlVO/bRyaNJOJnm0UmekuO6DLpYU4Wgug8MRGd
4pmvypEI7sVMRoeKaa10Xos5jicmOmUOWJszYM4jIyCaSWExnPE2juGfMQ8y96OhhCER1WfttpQh
j3mr3vvAXWjINvJ9X+Fmsxq1FW4DNV44qPXWCTSkRSUC9sJeRO0Jx10pvHft3oaXC0deKrx5iln4
R3kHf6fEuKcKB98ovHxMcZ3jrNP1rWTi9CPhx78cQ6QhM2L1qnXlYacJTHRBhT1OsyRGZ5cPl5lw
EBrCS1gKV6En/IXsgIoPqvAc+gU2nkjRbgWxYJH5sbe2hEcRXABuReguR1VnpDd2WN/ZaoPhvrSb
s6CnzGXGUS2rriahjU+b92adbFLEf8RyhlxazJJ53uJxkwb10rM7SJVZYsxyJoQ3Mgmi+Jk9IG++
ZVZrQ1fz49QcNawdzbDMuh6+xUCChVYUdOux1VxUfPJRG/TxUpHkaKP4JcunZfTHqS+bxA2FPACy
VG8VLSuvCJTmSQYddKvZiXpdVU1+03dwx8sh67AVkmU079TGXPD2Gpe9rSART/kfg6Bb2xyGFTUA
bh29hpGDU+dmMqV6FyVjdWSxQ3ogJ7mYkUPZupJDPZBZS70dyX5tb8YsfYiyYUQpGF/LnbPVIv/E
510IvCYYz6FNuQX8Sa5/c6Xq3R0FBMHnuk8GgupGbZDO1K4ielTNLlpFMsmTTk+UIXua2rwDnNSG
86nJbGItZB3ri1Q9aF3+G1n7XqUSLN4GERBaQPjB5ySCPTrrKv97f+nHH/Rz4QVwbanQ3nZN9z/W
PjzhR58CxDJs2keyEex3VAxorEQkQZJn/uf/rL0z6D8il2Bhp7Hz6qp877x/fEoXT3X7dZLDnz/n
qx/4IW+zRiRA+OgZaQ/9IT8T7dyvek3fOeU3n/DHKRO5QJ+XyoWX2f6LD3x16tY7tDsUXvbLHzO3
/V+5BN+NrbBgdzoyJdnPXIY3n/LHZaBvRiPNELq8N+cvAMgMowhoev763c4fpxWhusRYHX4F+Bya
iXTz9l/c7K9uBC4Qe3FyN4Q19Xe7A1AUqDyyB90B5jsQtPgvyBt+/nr7DtDZfNCEFWMR8fXbXYbP
N4JGx/egC0F3GfSjrXGyX90BgHo1U1eEE+/5i6nQ73YjkOYi2L4Hnb/9zoYtLFKnP58nF/TVg6C/
IziGh8TAEL7/+t9aFN68y14tCs9vBLENPehCOJA/VHTMNPZfnb/xjk2uIjgdf1ye3+s2eHkQnpeq
N0XKL1QDltAfCVjKyyPPB766EOY7iNEMQSyuz+95AZ5fUX//AiDaAq1ro839/Kt++0JQxfDJIC7x
+ev5Ffw/Xx795ZPw/Bv6+xdCIUgS2T4A3M9n+vXaaL1jgm1xGRhg77+eX8G/34UQb/SDXgmI9RjX
0UR6WQO+viNQB7CIcqEw6O6/fttH49BqgTsC67iKvePrehHTJdp1xEm0K/dfv+0z8bx6//1nAjiK
aiLuV17O9OtbgT2TZcHboDD95QvxEw/Ol93nDNT4437fGT7Vr3Ly/vIvvGzR/vwBb/ZXX/1FkaH3
/NHP66349//66v2z3x6++sOX7eL+OJ+//fMJ/vnQXx3r5axe/uM6xI8EyoXcIjas4+cf8+QuZecK
+eLPYqAvm+I/fpw/5f99eR388NP9Nvvmxz/X3Yd+/LYnVfBbn/+5nDv48+8e2+zbB3jeOh56gBn4
1fpf+7Seb52GMIPxJjz0KC7K9m/+lkHzCrf2oZ//7+wuvf/WL0JsCLHqHH6Ej3fpp2/+qj+XbCov
pUPP4kep0PvnRjyDf+8x+JnwywMPcZnHpMn/+SZ6uUD/gV/C/jb9i1CpA8/ip3JhDjzGaf2td9LL
dWIxOvRG+uvIhAPP4CT0n6rv/qrF9u3QUzi5q3ncfiA2E9XLoQfZ3fn5928n7T/wSG9z//seE8Gh
OPQUtk/39z84gnCxHPi73t41dfitNehls/ofeLC3d99aHl4OwJ7k0JM4Cv0f3kzUuoce4i9Bpgf+
Hn6CxXLgEX7ZNn7g8X7CiXvoEf6a+3XoEf4qveDQz/8Jm9qBh/gJEOWBR3CfsvYHGKH/wPPt3o1P
Sf2NQvnzO0Tkrx36gLt37UPw/XetGGMceoiftEcc+Ov4KR33ocf4S33UDw/wrW3ml/HlnzefL2PJ
b33b1ztr8Tcekqe76r/+GwAA//8=</cx:binary>
              </cx:geoCache>
            </cx:geography>
          </cx:layoutPr>
          <cx:valueColors>
            <cx:minColor>
              <a:schemeClr val="bg2">
                <a:lumMod val="50000"/>
              </a:schemeClr>
            </cx:minColor>
            <cx:midColor>
              <a:srgbClr val="D9B382"/>
            </cx:midColor>
            <cx:maxColor>
              <a:srgbClr val="C00000"/>
            </cx:maxColor>
          </cx:valueColors>
          <cx:valueColorPositions count="3"/>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chart" Target="../charts/chart12.xml"/><Relationship Id="rId3" Type="http://schemas.microsoft.com/office/2014/relationships/chartEx" Target="../charts/chartEx1.xml"/><Relationship Id="rId7" Type="http://schemas.openxmlformats.org/officeDocument/2006/relationships/chart" Target="../charts/chart6.xml"/><Relationship Id="rId12" Type="http://schemas.openxmlformats.org/officeDocument/2006/relationships/chart" Target="../charts/chart11.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11" Type="http://schemas.openxmlformats.org/officeDocument/2006/relationships/chart" Target="../charts/chart10.xml"/><Relationship Id="rId5" Type="http://schemas.openxmlformats.org/officeDocument/2006/relationships/chart" Target="../charts/chart4.xml"/><Relationship Id="rId10" Type="http://schemas.openxmlformats.org/officeDocument/2006/relationships/chart" Target="../charts/chart9.xml"/><Relationship Id="rId4" Type="http://schemas.openxmlformats.org/officeDocument/2006/relationships/chart" Target="../charts/chart3.xml"/><Relationship Id="rId9" Type="http://schemas.openxmlformats.org/officeDocument/2006/relationships/chart" Target="../charts/chart8.xml"/><Relationship Id="rId14" Type="http://schemas.openxmlformats.org/officeDocument/2006/relationships/chart" Target="../charts/chart13.xml"/></Relationships>
</file>

<file path=xl/drawings/_rels/drawing2.xml.rels><?xml version="1.0" encoding="UTF-8" standalone="yes"?>
<Relationships xmlns="http://schemas.openxmlformats.org/package/2006/relationships"><Relationship Id="rId8" Type="http://schemas.openxmlformats.org/officeDocument/2006/relationships/image" Target="../media/image2.png"/><Relationship Id="rId13" Type="http://schemas.openxmlformats.org/officeDocument/2006/relationships/image" Target="../media/image7.png"/><Relationship Id="rId18" Type="http://schemas.openxmlformats.org/officeDocument/2006/relationships/chart" Target="../charts/chart22.xml"/><Relationship Id="rId3" Type="http://schemas.openxmlformats.org/officeDocument/2006/relationships/chart" Target="../charts/chart15.xml"/><Relationship Id="rId7" Type="http://schemas.openxmlformats.org/officeDocument/2006/relationships/chart" Target="../charts/chart19.xml"/><Relationship Id="rId12" Type="http://schemas.openxmlformats.org/officeDocument/2006/relationships/image" Target="../media/image6.png"/><Relationship Id="rId17" Type="http://schemas.openxmlformats.org/officeDocument/2006/relationships/chart" Target="../charts/chart21.xml"/><Relationship Id="rId2" Type="http://schemas.openxmlformats.org/officeDocument/2006/relationships/image" Target="../media/image1.png"/><Relationship Id="rId16" Type="http://schemas.openxmlformats.org/officeDocument/2006/relationships/chart" Target="../charts/chart20.xml"/><Relationship Id="rId1" Type="http://schemas.openxmlformats.org/officeDocument/2006/relationships/chart" Target="../charts/chart14.xml"/><Relationship Id="rId6" Type="http://schemas.openxmlformats.org/officeDocument/2006/relationships/chart" Target="../charts/chart18.xml"/><Relationship Id="rId11" Type="http://schemas.openxmlformats.org/officeDocument/2006/relationships/image" Target="../media/image5.png"/><Relationship Id="rId5" Type="http://schemas.openxmlformats.org/officeDocument/2006/relationships/chart" Target="../charts/chart17.xml"/><Relationship Id="rId15" Type="http://schemas.openxmlformats.org/officeDocument/2006/relationships/image" Target="../media/image9.jpeg"/><Relationship Id="rId10" Type="http://schemas.openxmlformats.org/officeDocument/2006/relationships/image" Target="../media/image4.png"/><Relationship Id="rId19" Type="http://schemas.microsoft.com/office/2014/relationships/chartEx" Target="../charts/chartEx2.xml"/><Relationship Id="rId4" Type="http://schemas.openxmlformats.org/officeDocument/2006/relationships/chart" Target="../charts/chart16.xml"/><Relationship Id="rId9" Type="http://schemas.openxmlformats.org/officeDocument/2006/relationships/image" Target="../media/image3.png"/><Relationship Id="rId14" Type="http://schemas.openxmlformats.org/officeDocument/2006/relationships/image" Target="../media/image8.png"/></Relationships>
</file>

<file path=xl/drawings/_rels/drawing3.xml.rels><?xml version="1.0" encoding="UTF-8" standalone="yes"?>
<Relationships xmlns="http://schemas.openxmlformats.org/package/2006/relationships"><Relationship Id="rId8" Type="http://schemas.openxmlformats.org/officeDocument/2006/relationships/chart" Target="../charts/chart29.xml"/><Relationship Id="rId13" Type="http://schemas.openxmlformats.org/officeDocument/2006/relationships/image" Target="../media/image3.png"/><Relationship Id="rId18" Type="http://schemas.openxmlformats.org/officeDocument/2006/relationships/image" Target="../media/image8.png"/><Relationship Id="rId3" Type="http://schemas.openxmlformats.org/officeDocument/2006/relationships/chart" Target="../charts/chart24.xml"/><Relationship Id="rId7" Type="http://schemas.openxmlformats.org/officeDocument/2006/relationships/chart" Target="../charts/chart28.xml"/><Relationship Id="rId12" Type="http://schemas.openxmlformats.org/officeDocument/2006/relationships/image" Target="../media/image2.png"/><Relationship Id="rId17" Type="http://schemas.openxmlformats.org/officeDocument/2006/relationships/image" Target="../media/image7.png"/><Relationship Id="rId2" Type="http://schemas.openxmlformats.org/officeDocument/2006/relationships/image" Target="../media/image1.png"/><Relationship Id="rId16" Type="http://schemas.openxmlformats.org/officeDocument/2006/relationships/image" Target="../media/image6.png"/><Relationship Id="rId1" Type="http://schemas.openxmlformats.org/officeDocument/2006/relationships/chart" Target="../charts/chart23.xml"/><Relationship Id="rId6" Type="http://schemas.openxmlformats.org/officeDocument/2006/relationships/chart" Target="../charts/chart27.xml"/><Relationship Id="rId11" Type="http://schemas.openxmlformats.org/officeDocument/2006/relationships/chart" Target="../charts/chart32.xml"/><Relationship Id="rId5" Type="http://schemas.openxmlformats.org/officeDocument/2006/relationships/chart" Target="../charts/chart26.xml"/><Relationship Id="rId15" Type="http://schemas.openxmlformats.org/officeDocument/2006/relationships/image" Target="../media/image5.png"/><Relationship Id="rId10" Type="http://schemas.openxmlformats.org/officeDocument/2006/relationships/chart" Target="../charts/chart31.xml"/><Relationship Id="rId19" Type="http://schemas.openxmlformats.org/officeDocument/2006/relationships/image" Target="../media/image9.jpeg"/><Relationship Id="rId4" Type="http://schemas.openxmlformats.org/officeDocument/2006/relationships/chart" Target="../charts/chart25.xml"/><Relationship Id="rId9" Type="http://schemas.openxmlformats.org/officeDocument/2006/relationships/chart" Target="../charts/chart30.xml"/><Relationship Id="rId1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8</xdr:col>
      <xdr:colOff>200024</xdr:colOff>
      <xdr:row>12</xdr:row>
      <xdr:rowOff>139065</xdr:rowOff>
    </xdr:from>
    <xdr:to>
      <xdr:col>17</xdr:col>
      <xdr:colOff>390524</xdr:colOff>
      <xdr:row>25</xdr:row>
      <xdr:rowOff>74295</xdr:rowOff>
    </xdr:to>
    <xdr:graphicFrame macro="">
      <xdr:nvGraphicFramePr>
        <xdr:cNvPr id="2" name="Chart 1">
          <a:extLst>
            <a:ext uri="{FF2B5EF4-FFF2-40B4-BE49-F238E27FC236}">
              <a16:creationId xmlns:a16="http://schemas.microsoft.com/office/drawing/2014/main" id="{D60C3619-94F8-4154-8841-9CDBDDEDF4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36195</xdr:colOff>
      <xdr:row>24</xdr:row>
      <xdr:rowOff>108585</xdr:rowOff>
    </xdr:from>
    <xdr:to>
      <xdr:col>7</xdr:col>
      <xdr:colOff>264795</xdr:colOff>
      <xdr:row>37</xdr:row>
      <xdr:rowOff>120015</xdr:rowOff>
    </xdr:to>
    <xdr:graphicFrame macro="">
      <xdr:nvGraphicFramePr>
        <xdr:cNvPr id="3" name="Chart 2">
          <a:extLst>
            <a:ext uri="{FF2B5EF4-FFF2-40B4-BE49-F238E27FC236}">
              <a16:creationId xmlns:a16="http://schemas.microsoft.com/office/drawing/2014/main" id="{59F92BC9-74FB-4917-AEB2-D114A0D731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289560</xdr:colOff>
      <xdr:row>50</xdr:row>
      <xdr:rowOff>171450</xdr:rowOff>
    </xdr:from>
    <xdr:to>
      <xdr:col>10</xdr:col>
      <xdr:colOff>320040</xdr:colOff>
      <xdr:row>65</xdr:row>
      <xdr:rowOff>171450</xdr:rowOff>
    </xdr:to>
    <mc:AlternateContent xmlns:mc="http://schemas.openxmlformats.org/markup-compatibility/2006">
      <mc:Choice xmlns:cx4="http://schemas.microsoft.com/office/drawing/2016/5/10/chartex" Requires="cx4">
        <xdr:graphicFrame macro="">
          <xdr:nvGraphicFramePr>
            <xdr:cNvPr id="4" name="Chart 3">
              <a:extLst>
                <a:ext uri="{FF2B5EF4-FFF2-40B4-BE49-F238E27FC236}">
                  <a16:creationId xmlns:a16="http://schemas.microsoft.com/office/drawing/2014/main" id="{F5869C7E-AEEA-4A60-BD31-CCF21C542E7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747385" y="9696450"/>
              <a:ext cx="4459605" cy="28575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274320</xdr:colOff>
      <xdr:row>69</xdr:row>
      <xdr:rowOff>1905</xdr:rowOff>
    </xdr:from>
    <xdr:to>
      <xdr:col>16</xdr:col>
      <xdr:colOff>28575</xdr:colOff>
      <xdr:row>77</xdr:row>
      <xdr:rowOff>59055</xdr:rowOff>
    </xdr:to>
    <xdr:graphicFrame macro="">
      <xdr:nvGraphicFramePr>
        <xdr:cNvPr id="5" name="Chart 4">
          <a:extLst>
            <a:ext uri="{FF2B5EF4-FFF2-40B4-BE49-F238E27FC236}">
              <a16:creationId xmlns:a16="http://schemas.microsoft.com/office/drawing/2014/main" id="{C2B066B6-AE3E-4C95-A6FA-DC9F919909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95250</xdr:colOff>
      <xdr:row>82</xdr:row>
      <xdr:rowOff>47624</xdr:rowOff>
    </xdr:from>
    <xdr:to>
      <xdr:col>9</xdr:col>
      <xdr:colOff>348615</xdr:colOff>
      <xdr:row>96</xdr:row>
      <xdr:rowOff>152399</xdr:rowOff>
    </xdr:to>
    <xdr:graphicFrame macro="">
      <xdr:nvGraphicFramePr>
        <xdr:cNvPr id="7" name="Chart 6">
          <a:extLst>
            <a:ext uri="{FF2B5EF4-FFF2-40B4-BE49-F238E27FC236}">
              <a16:creationId xmlns:a16="http://schemas.microsoft.com/office/drawing/2014/main" id="{4936DC03-C776-4AFB-BA55-E6D070E79C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47625</xdr:colOff>
      <xdr:row>110</xdr:row>
      <xdr:rowOff>106679</xdr:rowOff>
    </xdr:from>
    <xdr:to>
      <xdr:col>8</xdr:col>
      <xdr:colOff>114300</xdr:colOff>
      <xdr:row>122</xdr:row>
      <xdr:rowOff>9524</xdr:rowOff>
    </xdr:to>
    <xdr:graphicFrame macro="">
      <xdr:nvGraphicFramePr>
        <xdr:cNvPr id="8" name="Chart 7">
          <a:extLst>
            <a:ext uri="{FF2B5EF4-FFF2-40B4-BE49-F238E27FC236}">
              <a16:creationId xmlns:a16="http://schemas.microsoft.com/office/drawing/2014/main" id="{8C17A1ED-2834-4209-9900-E47183802F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550545</xdr:colOff>
      <xdr:row>82</xdr:row>
      <xdr:rowOff>148590</xdr:rowOff>
    </xdr:from>
    <xdr:to>
      <xdr:col>18</xdr:col>
      <xdr:colOff>106680</xdr:colOff>
      <xdr:row>94</xdr:row>
      <xdr:rowOff>140970</xdr:rowOff>
    </xdr:to>
    <xdr:graphicFrame macro="">
      <xdr:nvGraphicFramePr>
        <xdr:cNvPr id="9" name="Chart 8">
          <a:extLst>
            <a:ext uri="{FF2B5EF4-FFF2-40B4-BE49-F238E27FC236}">
              <a16:creationId xmlns:a16="http://schemas.microsoft.com/office/drawing/2014/main" id="{38A3A44C-08B6-4DA9-82A4-4D69BBA7DD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340995</xdr:colOff>
      <xdr:row>103</xdr:row>
      <xdr:rowOff>56197</xdr:rowOff>
    </xdr:from>
    <xdr:to>
      <xdr:col>17</xdr:col>
      <xdr:colOff>36195</xdr:colOff>
      <xdr:row>118</xdr:row>
      <xdr:rowOff>82867</xdr:rowOff>
    </xdr:to>
    <xdr:graphicFrame macro="">
      <xdr:nvGraphicFramePr>
        <xdr:cNvPr id="10" name="Chart 9">
          <a:extLst>
            <a:ext uri="{FF2B5EF4-FFF2-40B4-BE49-F238E27FC236}">
              <a16:creationId xmlns:a16="http://schemas.microsoft.com/office/drawing/2014/main" id="{17C95F26-CEC3-45AB-A650-9DC11F7B9D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438150</xdr:colOff>
      <xdr:row>97</xdr:row>
      <xdr:rowOff>0</xdr:rowOff>
    </xdr:from>
    <xdr:to>
      <xdr:col>8</xdr:col>
      <xdr:colOff>695325</xdr:colOff>
      <xdr:row>107</xdr:row>
      <xdr:rowOff>38100</xdr:rowOff>
    </xdr:to>
    <xdr:graphicFrame macro="">
      <xdr:nvGraphicFramePr>
        <xdr:cNvPr id="11" name="Chart 10">
          <a:extLst>
            <a:ext uri="{FF2B5EF4-FFF2-40B4-BE49-F238E27FC236}">
              <a16:creationId xmlns:a16="http://schemas.microsoft.com/office/drawing/2014/main" id="{7B8F0A91-D596-4694-BE84-C2D98AF385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514350</xdr:colOff>
      <xdr:row>122</xdr:row>
      <xdr:rowOff>90487</xdr:rowOff>
    </xdr:from>
    <xdr:to>
      <xdr:col>17</xdr:col>
      <xdr:colOff>209550</xdr:colOff>
      <xdr:row>136</xdr:row>
      <xdr:rowOff>166687</xdr:rowOff>
    </xdr:to>
    <xdr:graphicFrame macro="">
      <xdr:nvGraphicFramePr>
        <xdr:cNvPr id="12" name="Chart 11">
          <a:extLst>
            <a:ext uri="{FF2B5EF4-FFF2-40B4-BE49-F238E27FC236}">
              <a16:creationId xmlns:a16="http://schemas.microsoft.com/office/drawing/2014/main" id="{636C3BE8-27BC-4DE7-846A-01541F66CB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xdr:col>
      <xdr:colOff>361950</xdr:colOff>
      <xdr:row>134</xdr:row>
      <xdr:rowOff>161925</xdr:rowOff>
    </xdr:from>
    <xdr:to>
      <xdr:col>6</xdr:col>
      <xdr:colOff>762000</xdr:colOff>
      <xdr:row>143</xdr:row>
      <xdr:rowOff>142875</xdr:rowOff>
    </xdr:to>
    <xdr:graphicFrame macro="">
      <xdr:nvGraphicFramePr>
        <xdr:cNvPr id="13" name="Chart 12">
          <a:extLst>
            <a:ext uri="{FF2B5EF4-FFF2-40B4-BE49-F238E27FC236}">
              <a16:creationId xmlns:a16="http://schemas.microsoft.com/office/drawing/2014/main" id="{33992783-9FAF-4BDF-A547-DDF6AFD6A1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3</xdr:col>
      <xdr:colOff>561976</xdr:colOff>
      <xdr:row>144</xdr:row>
      <xdr:rowOff>76201</xdr:rowOff>
    </xdr:from>
    <xdr:to>
      <xdr:col>6</xdr:col>
      <xdr:colOff>828676</xdr:colOff>
      <xdr:row>153</xdr:row>
      <xdr:rowOff>57151</xdr:rowOff>
    </xdr:to>
    <xdr:graphicFrame macro="">
      <xdr:nvGraphicFramePr>
        <xdr:cNvPr id="14" name="Chart 13">
          <a:extLst>
            <a:ext uri="{FF2B5EF4-FFF2-40B4-BE49-F238E27FC236}">
              <a16:creationId xmlns:a16="http://schemas.microsoft.com/office/drawing/2014/main" id="{B143C83B-CF83-4319-80FC-8F467A5B1F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28575</xdr:colOff>
      <xdr:row>157</xdr:row>
      <xdr:rowOff>19050</xdr:rowOff>
    </xdr:from>
    <xdr:to>
      <xdr:col>6</xdr:col>
      <xdr:colOff>561975</xdr:colOff>
      <xdr:row>166</xdr:row>
      <xdr:rowOff>85724</xdr:rowOff>
    </xdr:to>
    <xdr:graphicFrame macro="">
      <xdr:nvGraphicFramePr>
        <xdr:cNvPr id="15" name="Chart 14">
          <a:extLst>
            <a:ext uri="{FF2B5EF4-FFF2-40B4-BE49-F238E27FC236}">
              <a16:creationId xmlns:a16="http://schemas.microsoft.com/office/drawing/2014/main" id="{EC6E6303-210F-4AF0-B327-4DF4E25951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5</xdr:col>
      <xdr:colOff>309562</xdr:colOff>
      <xdr:row>67</xdr:row>
      <xdr:rowOff>128587</xdr:rowOff>
    </xdr:from>
    <xdr:to>
      <xdr:col>10</xdr:col>
      <xdr:colOff>452437</xdr:colOff>
      <xdr:row>82</xdr:row>
      <xdr:rowOff>14287</xdr:rowOff>
    </xdr:to>
    <xdr:graphicFrame macro="">
      <xdr:nvGraphicFramePr>
        <xdr:cNvPr id="16" name="Chart 15">
          <a:extLst>
            <a:ext uri="{FF2B5EF4-FFF2-40B4-BE49-F238E27FC236}">
              <a16:creationId xmlns:a16="http://schemas.microsoft.com/office/drawing/2014/main" id="{BA125E06-42C7-437B-94B6-8BA0E59F21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163830</xdr:colOff>
      <xdr:row>4</xdr:row>
      <xdr:rowOff>116416</xdr:rowOff>
    </xdr:from>
    <xdr:to>
      <xdr:col>27</xdr:col>
      <xdr:colOff>370417</xdr:colOff>
      <xdr:row>47</xdr:row>
      <xdr:rowOff>58236</xdr:rowOff>
    </xdr:to>
    <xdr:sp macro="" textlink="">
      <xdr:nvSpPr>
        <xdr:cNvPr id="2" name="Rectangle 1">
          <a:extLst>
            <a:ext uri="{FF2B5EF4-FFF2-40B4-BE49-F238E27FC236}">
              <a16:creationId xmlns:a16="http://schemas.microsoft.com/office/drawing/2014/main" id="{A5C4818C-9D87-4675-A88E-ED5B33D1CC40}"/>
            </a:ext>
          </a:extLst>
        </xdr:cNvPr>
        <xdr:cNvSpPr/>
      </xdr:nvSpPr>
      <xdr:spPr>
        <a:xfrm>
          <a:off x="3211830" y="878416"/>
          <a:ext cx="13617787" cy="8238095"/>
        </a:xfrm>
        <a:prstGeom prst="rect">
          <a:avLst/>
        </a:prstGeom>
        <a:solidFill>
          <a:srgbClr val="CCCCCC">
            <a:alpha val="75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255542</xdr:colOff>
      <xdr:row>10</xdr:row>
      <xdr:rowOff>63500</xdr:rowOff>
    </xdr:from>
    <xdr:to>
      <xdr:col>27</xdr:col>
      <xdr:colOff>275167</xdr:colOff>
      <xdr:row>46</xdr:row>
      <xdr:rowOff>134439</xdr:rowOff>
    </xdr:to>
    <xdr:sp macro="" textlink="">
      <xdr:nvSpPr>
        <xdr:cNvPr id="3" name="Rectangle: Rounded Corners 2">
          <a:extLst>
            <a:ext uri="{FF2B5EF4-FFF2-40B4-BE49-F238E27FC236}">
              <a16:creationId xmlns:a16="http://schemas.microsoft.com/office/drawing/2014/main" id="{26CB630C-131A-4A20-BB82-374359420BF8}"/>
            </a:ext>
          </a:extLst>
        </xdr:cNvPr>
        <xdr:cNvSpPr/>
      </xdr:nvSpPr>
      <xdr:spPr>
        <a:xfrm>
          <a:off x="3303542" y="1968500"/>
          <a:ext cx="13430825" cy="7033714"/>
        </a:xfrm>
        <a:prstGeom prst="roundRect">
          <a:avLst>
            <a:gd name="adj" fmla="val 1645"/>
          </a:avLst>
        </a:prstGeom>
        <a:solidFill>
          <a:srgbClr val="800000">
            <a:alpha val="55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324970</xdr:colOff>
      <xdr:row>11</xdr:row>
      <xdr:rowOff>76292</xdr:rowOff>
    </xdr:from>
    <xdr:to>
      <xdr:col>11</xdr:col>
      <xdr:colOff>505945</xdr:colOff>
      <xdr:row>18</xdr:row>
      <xdr:rowOff>117820</xdr:rowOff>
    </xdr:to>
    <xdr:sp macro="" textlink="">
      <xdr:nvSpPr>
        <xdr:cNvPr id="4" name="Rectangle 3">
          <a:extLst>
            <a:ext uri="{FF2B5EF4-FFF2-40B4-BE49-F238E27FC236}">
              <a16:creationId xmlns:a16="http://schemas.microsoft.com/office/drawing/2014/main" id="{55D2CC55-D764-4258-9492-4C69C5436469}"/>
            </a:ext>
          </a:extLst>
        </xdr:cNvPr>
        <xdr:cNvSpPr/>
      </xdr:nvSpPr>
      <xdr:spPr>
        <a:xfrm>
          <a:off x="3372970" y="2171792"/>
          <a:ext cx="3838575" cy="1479803"/>
        </a:xfrm>
        <a:prstGeom prst="rect">
          <a:avLst/>
        </a:prstGeom>
        <a:solidFill>
          <a:srgbClr val="F5F5F5">
            <a:alpha val="7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321469</xdr:colOff>
      <xdr:row>26</xdr:row>
      <xdr:rowOff>86876</xdr:rowOff>
    </xdr:from>
    <xdr:to>
      <xdr:col>11</xdr:col>
      <xdr:colOff>509151</xdr:colOff>
      <xdr:row>33</xdr:row>
      <xdr:rowOff>128404</xdr:rowOff>
    </xdr:to>
    <xdr:sp macro="" textlink="">
      <xdr:nvSpPr>
        <xdr:cNvPr id="5" name="Rectangle 4">
          <a:extLst>
            <a:ext uri="{FF2B5EF4-FFF2-40B4-BE49-F238E27FC236}">
              <a16:creationId xmlns:a16="http://schemas.microsoft.com/office/drawing/2014/main" id="{62BAA7BC-1C1E-43B8-A19F-ABF762F76FFC}"/>
            </a:ext>
          </a:extLst>
        </xdr:cNvPr>
        <xdr:cNvSpPr/>
      </xdr:nvSpPr>
      <xdr:spPr>
        <a:xfrm>
          <a:off x="3357563" y="5147032"/>
          <a:ext cx="3830994" cy="1375028"/>
        </a:xfrm>
        <a:prstGeom prst="rect">
          <a:avLst/>
        </a:prstGeom>
        <a:solidFill>
          <a:srgbClr val="F5F5F5">
            <a:alpha val="7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547098</xdr:colOff>
      <xdr:row>18</xdr:row>
      <xdr:rowOff>168244</xdr:rowOff>
    </xdr:from>
    <xdr:to>
      <xdr:col>18</xdr:col>
      <xdr:colOff>118473</xdr:colOff>
      <xdr:row>26</xdr:row>
      <xdr:rowOff>27952</xdr:rowOff>
    </xdr:to>
    <xdr:sp macro="" textlink="">
      <xdr:nvSpPr>
        <xdr:cNvPr id="6" name="Rectangle 5">
          <a:extLst>
            <a:ext uri="{FF2B5EF4-FFF2-40B4-BE49-F238E27FC236}">
              <a16:creationId xmlns:a16="http://schemas.microsoft.com/office/drawing/2014/main" id="{AC55421E-A332-4D65-8C44-913B4BC9F856}"/>
            </a:ext>
          </a:extLst>
        </xdr:cNvPr>
        <xdr:cNvSpPr/>
      </xdr:nvSpPr>
      <xdr:spPr>
        <a:xfrm>
          <a:off x="7252698" y="3702019"/>
          <a:ext cx="3838575" cy="1383708"/>
        </a:xfrm>
        <a:prstGeom prst="rect">
          <a:avLst/>
        </a:prstGeom>
        <a:solidFill>
          <a:srgbClr val="F5F5F5">
            <a:alpha val="7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551210</xdr:colOff>
      <xdr:row>11</xdr:row>
      <xdr:rowOff>78197</xdr:rowOff>
    </xdr:from>
    <xdr:to>
      <xdr:col>18</xdr:col>
      <xdr:colOff>120680</xdr:colOff>
      <xdr:row>18</xdr:row>
      <xdr:rowOff>119725</xdr:rowOff>
    </xdr:to>
    <xdr:sp macro="" textlink="">
      <xdr:nvSpPr>
        <xdr:cNvPr id="7" name="Rectangle 6">
          <a:extLst>
            <a:ext uri="{FF2B5EF4-FFF2-40B4-BE49-F238E27FC236}">
              <a16:creationId xmlns:a16="http://schemas.microsoft.com/office/drawing/2014/main" id="{9DD6BF49-A759-4FAE-BB70-2A62E1A97F75}"/>
            </a:ext>
          </a:extLst>
        </xdr:cNvPr>
        <xdr:cNvSpPr/>
      </xdr:nvSpPr>
      <xdr:spPr>
        <a:xfrm>
          <a:off x="7256810" y="2173697"/>
          <a:ext cx="3836670" cy="1479803"/>
        </a:xfrm>
        <a:prstGeom prst="rect">
          <a:avLst/>
        </a:prstGeom>
        <a:solidFill>
          <a:srgbClr val="F5F5F5">
            <a:alpha val="7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312178</xdr:colOff>
      <xdr:row>18</xdr:row>
      <xdr:rowOff>168245</xdr:rowOff>
    </xdr:from>
    <xdr:to>
      <xdr:col>11</xdr:col>
      <xdr:colOff>502678</xdr:colOff>
      <xdr:row>26</xdr:row>
      <xdr:rowOff>27953</xdr:rowOff>
    </xdr:to>
    <xdr:sp macro="" textlink="">
      <xdr:nvSpPr>
        <xdr:cNvPr id="8" name="Rectangle 7">
          <a:extLst>
            <a:ext uri="{FF2B5EF4-FFF2-40B4-BE49-F238E27FC236}">
              <a16:creationId xmlns:a16="http://schemas.microsoft.com/office/drawing/2014/main" id="{EE82315E-EA0A-40AF-A074-A625FE28371A}"/>
            </a:ext>
          </a:extLst>
        </xdr:cNvPr>
        <xdr:cNvSpPr/>
      </xdr:nvSpPr>
      <xdr:spPr>
        <a:xfrm>
          <a:off x="3360178" y="3702020"/>
          <a:ext cx="3848100" cy="1383708"/>
        </a:xfrm>
        <a:prstGeom prst="rect">
          <a:avLst/>
        </a:prstGeom>
        <a:solidFill>
          <a:srgbClr val="F5F5F5">
            <a:alpha val="7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564153</xdr:colOff>
      <xdr:row>26</xdr:row>
      <xdr:rowOff>81462</xdr:rowOff>
    </xdr:from>
    <xdr:to>
      <xdr:col>18</xdr:col>
      <xdr:colOff>135528</xdr:colOff>
      <xdr:row>33</xdr:row>
      <xdr:rowOff>121085</xdr:rowOff>
    </xdr:to>
    <xdr:sp macro="" textlink="">
      <xdr:nvSpPr>
        <xdr:cNvPr id="9" name="Rectangle 8">
          <a:extLst>
            <a:ext uri="{FF2B5EF4-FFF2-40B4-BE49-F238E27FC236}">
              <a16:creationId xmlns:a16="http://schemas.microsoft.com/office/drawing/2014/main" id="{6A878AB2-A302-43AD-A1D9-DCDFE8B8609B}"/>
            </a:ext>
          </a:extLst>
        </xdr:cNvPr>
        <xdr:cNvSpPr/>
      </xdr:nvSpPr>
      <xdr:spPr>
        <a:xfrm>
          <a:off x="7269753" y="5139237"/>
          <a:ext cx="3838575" cy="1373123"/>
        </a:xfrm>
        <a:prstGeom prst="rect">
          <a:avLst/>
        </a:prstGeom>
        <a:solidFill>
          <a:srgbClr val="F5F5F5">
            <a:alpha val="7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326571</xdr:colOff>
      <xdr:row>34</xdr:row>
      <xdr:rowOff>21166</xdr:rowOff>
    </xdr:from>
    <xdr:to>
      <xdr:col>18</xdr:col>
      <xdr:colOff>137583</xdr:colOff>
      <xdr:row>46</xdr:row>
      <xdr:rowOff>54428</xdr:rowOff>
    </xdr:to>
    <xdr:sp macro="" textlink="">
      <xdr:nvSpPr>
        <xdr:cNvPr id="10" name="Rectangle 9">
          <a:extLst>
            <a:ext uri="{FF2B5EF4-FFF2-40B4-BE49-F238E27FC236}">
              <a16:creationId xmlns:a16="http://schemas.microsoft.com/office/drawing/2014/main" id="{249AC5D5-F86D-49BE-82AE-2AB936DA0759}"/>
            </a:ext>
          </a:extLst>
        </xdr:cNvPr>
        <xdr:cNvSpPr/>
      </xdr:nvSpPr>
      <xdr:spPr>
        <a:xfrm>
          <a:off x="3374571" y="6602941"/>
          <a:ext cx="7735812" cy="2319262"/>
        </a:xfrm>
        <a:prstGeom prst="rect">
          <a:avLst/>
        </a:prstGeom>
        <a:solidFill>
          <a:srgbClr val="F5F5F5">
            <a:alpha val="7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18</xdr:col>
      <xdr:colOff>175048</xdr:colOff>
      <xdr:row>11</xdr:row>
      <xdr:rowOff>82006</xdr:rowOff>
    </xdr:from>
    <xdr:to>
      <xdr:col>22</xdr:col>
      <xdr:colOff>433917</xdr:colOff>
      <xdr:row>33</xdr:row>
      <xdr:rowOff>117928</xdr:rowOff>
    </xdr:to>
    <xdr:sp macro="" textlink="">
      <xdr:nvSpPr>
        <xdr:cNvPr id="11" name="Rectangle 10">
          <a:extLst>
            <a:ext uri="{FF2B5EF4-FFF2-40B4-BE49-F238E27FC236}">
              <a16:creationId xmlns:a16="http://schemas.microsoft.com/office/drawing/2014/main" id="{FAF93779-0A5B-4524-939A-26AE1CF22806}"/>
            </a:ext>
          </a:extLst>
        </xdr:cNvPr>
        <xdr:cNvSpPr/>
      </xdr:nvSpPr>
      <xdr:spPr>
        <a:xfrm>
          <a:off x="11147848" y="2177506"/>
          <a:ext cx="2697269" cy="4331697"/>
        </a:xfrm>
        <a:prstGeom prst="rect">
          <a:avLst/>
        </a:prstGeom>
        <a:solidFill>
          <a:srgbClr val="F5F5F5">
            <a:alpha val="7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22</xdr:col>
      <xdr:colOff>508000</xdr:colOff>
      <xdr:row>11</xdr:row>
      <xdr:rowOff>74084</xdr:rowOff>
    </xdr:from>
    <xdr:to>
      <xdr:col>27</xdr:col>
      <xdr:colOff>190500</xdr:colOff>
      <xdr:row>33</xdr:row>
      <xdr:rowOff>123341</xdr:rowOff>
    </xdr:to>
    <xdr:sp macro="" textlink="">
      <xdr:nvSpPr>
        <xdr:cNvPr id="12" name="Rectangle 11">
          <a:extLst>
            <a:ext uri="{FF2B5EF4-FFF2-40B4-BE49-F238E27FC236}">
              <a16:creationId xmlns:a16="http://schemas.microsoft.com/office/drawing/2014/main" id="{9D1B8F9A-A8C8-4A24-A7BE-A70E73EED228}"/>
            </a:ext>
          </a:extLst>
        </xdr:cNvPr>
        <xdr:cNvSpPr/>
      </xdr:nvSpPr>
      <xdr:spPr>
        <a:xfrm>
          <a:off x="13919200" y="2169584"/>
          <a:ext cx="2730500" cy="4345032"/>
        </a:xfrm>
        <a:prstGeom prst="rect">
          <a:avLst/>
        </a:prstGeom>
        <a:solidFill>
          <a:srgbClr val="F5F5F5">
            <a:alpha val="7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18</xdr:col>
      <xdr:colOff>190500</xdr:colOff>
      <xdr:row>34</xdr:row>
      <xdr:rowOff>17355</xdr:rowOff>
    </xdr:from>
    <xdr:to>
      <xdr:col>27</xdr:col>
      <xdr:colOff>190499</xdr:colOff>
      <xdr:row>46</xdr:row>
      <xdr:rowOff>74082</xdr:rowOff>
    </xdr:to>
    <xdr:sp macro="" textlink="">
      <xdr:nvSpPr>
        <xdr:cNvPr id="13" name="Rectangle 12">
          <a:extLst>
            <a:ext uri="{FF2B5EF4-FFF2-40B4-BE49-F238E27FC236}">
              <a16:creationId xmlns:a16="http://schemas.microsoft.com/office/drawing/2014/main" id="{E4A9C1AB-4A58-417B-91FF-64CD90F4D900}"/>
            </a:ext>
          </a:extLst>
        </xdr:cNvPr>
        <xdr:cNvSpPr/>
      </xdr:nvSpPr>
      <xdr:spPr>
        <a:xfrm>
          <a:off x="11163300" y="6599130"/>
          <a:ext cx="5486399" cy="2342727"/>
        </a:xfrm>
        <a:prstGeom prst="rect">
          <a:avLst/>
        </a:prstGeom>
        <a:solidFill>
          <a:srgbClr val="F5F5F5">
            <a:alpha val="7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6</xdr:col>
      <xdr:colOff>296333</xdr:colOff>
      <xdr:row>16</xdr:row>
      <xdr:rowOff>153881</xdr:rowOff>
    </xdr:from>
    <xdr:to>
      <xdr:col>8</xdr:col>
      <xdr:colOff>165522</xdr:colOff>
      <xdr:row>19</xdr:row>
      <xdr:rowOff>14392</xdr:rowOff>
    </xdr:to>
    <xdr:sp macro="" textlink="CaseLY">
      <xdr:nvSpPr>
        <xdr:cNvPr id="14" name="TextBox 13">
          <a:extLst>
            <a:ext uri="{FF2B5EF4-FFF2-40B4-BE49-F238E27FC236}">
              <a16:creationId xmlns:a16="http://schemas.microsoft.com/office/drawing/2014/main" id="{93EEF494-ACDE-4983-9B1C-2CCA78CF958C}"/>
            </a:ext>
          </a:extLst>
        </xdr:cNvPr>
        <xdr:cNvSpPr txBox="1"/>
      </xdr:nvSpPr>
      <xdr:spPr>
        <a:xfrm>
          <a:off x="3953933" y="3306656"/>
          <a:ext cx="1088389" cy="4320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1D26538-0F25-4DC8-B8B8-C02C64556AE9}" type="TxLink">
            <a:rPr lang="en-US" sz="1400" b="0" i="0" u="none" strike="noStrike">
              <a:solidFill>
                <a:schemeClr val="tx1"/>
              </a:solidFill>
              <a:latin typeface="Calibri"/>
              <a:ea typeface="Calibri"/>
              <a:cs typeface="Calibri"/>
            </a:rPr>
            <a:pPr/>
            <a:t>🔽34% LY </a:t>
          </a:fld>
          <a:endParaRPr lang="en-US" sz="1400">
            <a:solidFill>
              <a:schemeClr val="tx1"/>
            </a:solidFill>
          </a:endParaRPr>
        </a:p>
      </xdr:txBody>
    </xdr:sp>
    <xdr:clientData/>
  </xdr:twoCellAnchor>
  <xdr:twoCellAnchor>
    <xdr:from>
      <xdr:col>6</xdr:col>
      <xdr:colOff>206800</xdr:colOff>
      <xdr:row>13</xdr:row>
      <xdr:rowOff>93346</xdr:rowOff>
    </xdr:from>
    <xdr:to>
      <xdr:col>8</xdr:col>
      <xdr:colOff>158751</xdr:colOff>
      <xdr:row>16</xdr:row>
      <xdr:rowOff>150073</xdr:rowOff>
    </xdr:to>
    <xdr:sp macro="" textlink="TotalCase">
      <xdr:nvSpPr>
        <xdr:cNvPr id="15" name="TextBox 14">
          <a:extLst>
            <a:ext uri="{FF2B5EF4-FFF2-40B4-BE49-F238E27FC236}">
              <a16:creationId xmlns:a16="http://schemas.microsoft.com/office/drawing/2014/main" id="{2566AC3C-C420-45E7-9B2D-810CFCD29DA7}"/>
            </a:ext>
          </a:extLst>
        </xdr:cNvPr>
        <xdr:cNvSpPr txBox="1"/>
      </xdr:nvSpPr>
      <xdr:spPr>
        <a:xfrm>
          <a:off x="3864400" y="2674621"/>
          <a:ext cx="1171151" cy="628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9267CE7-B183-410F-AE70-C36CFF62DDA5}" type="TxLink">
            <a:rPr lang="en-US" sz="2400" b="1" i="0" u="none" strike="noStrike">
              <a:solidFill>
                <a:schemeClr val="tx1"/>
              </a:solidFill>
              <a:latin typeface="Calibri"/>
              <a:ea typeface="Calibri"/>
              <a:cs typeface="Calibri"/>
            </a:rPr>
            <a:pPr algn="ctr"/>
            <a:t>53K</a:t>
          </a:fld>
          <a:endParaRPr lang="en-US" sz="2400" b="1">
            <a:solidFill>
              <a:schemeClr val="tx1"/>
            </a:solidFill>
          </a:endParaRPr>
        </a:p>
      </xdr:txBody>
    </xdr:sp>
    <xdr:clientData/>
  </xdr:twoCellAnchor>
  <xdr:twoCellAnchor>
    <xdr:from>
      <xdr:col>5</xdr:col>
      <xdr:colOff>514774</xdr:colOff>
      <xdr:row>16</xdr:row>
      <xdr:rowOff>172296</xdr:rowOff>
    </xdr:from>
    <xdr:to>
      <xdr:col>6</xdr:col>
      <xdr:colOff>476250</xdr:colOff>
      <xdr:row>18</xdr:row>
      <xdr:rowOff>99059</xdr:rowOff>
    </xdr:to>
    <xdr:sp macro="" textlink="">
      <xdr:nvSpPr>
        <xdr:cNvPr id="16" name="TextBox 15">
          <a:extLst>
            <a:ext uri="{FF2B5EF4-FFF2-40B4-BE49-F238E27FC236}">
              <a16:creationId xmlns:a16="http://schemas.microsoft.com/office/drawing/2014/main" id="{44D1F368-67F1-43FF-B127-7A8B484BBD03}"/>
            </a:ext>
          </a:extLst>
        </xdr:cNvPr>
        <xdr:cNvSpPr txBox="1"/>
      </xdr:nvSpPr>
      <xdr:spPr>
        <a:xfrm>
          <a:off x="3562774" y="3325071"/>
          <a:ext cx="571076" cy="3077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tx1"/>
              </a:solidFill>
            </a:rPr>
            <a:t>YoY :</a:t>
          </a:r>
        </a:p>
      </xdr:txBody>
    </xdr:sp>
    <xdr:clientData/>
  </xdr:twoCellAnchor>
  <xdr:twoCellAnchor>
    <xdr:from>
      <xdr:col>2</xdr:col>
      <xdr:colOff>349251</xdr:colOff>
      <xdr:row>20</xdr:row>
      <xdr:rowOff>84668</xdr:rowOff>
    </xdr:from>
    <xdr:to>
      <xdr:col>5</xdr:col>
      <xdr:colOff>74083</xdr:colOff>
      <xdr:row>27</xdr:row>
      <xdr:rowOff>21168</xdr:rowOff>
    </xdr:to>
    <xdr:sp macro="" textlink="">
      <xdr:nvSpPr>
        <xdr:cNvPr id="17" name="TextBox 16">
          <a:extLst>
            <a:ext uri="{FF2B5EF4-FFF2-40B4-BE49-F238E27FC236}">
              <a16:creationId xmlns:a16="http://schemas.microsoft.com/office/drawing/2014/main" id="{AC790981-8083-422E-9610-9610FFB3A634}"/>
            </a:ext>
          </a:extLst>
        </xdr:cNvPr>
        <xdr:cNvSpPr txBox="1"/>
      </xdr:nvSpPr>
      <xdr:spPr>
        <a:xfrm>
          <a:off x="1568451" y="3999443"/>
          <a:ext cx="1553632" cy="1270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tx1"/>
            </a:solidFill>
          </a:endParaRPr>
        </a:p>
      </xdr:txBody>
    </xdr:sp>
    <xdr:clientData/>
  </xdr:twoCellAnchor>
  <xdr:twoCellAnchor>
    <xdr:from>
      <xdr:col>5</xdr:col>
      <xdr:colOff>610025</xdr:colOff>
      <xdr:row>11</xdr:row>
      <xdr:rowOff>34713</xdr:rowOff>
    </xdr:from>
    <xdr:to>
      <xdr:col>8</xdr:col>
      <xdr:colOff>141395</xdr:colOff>
      <xdr:row>12</xdr:row>
      <xdr:rowOff>133772</xdr:rowOff>
    </xdr:to>
    <xdr:sp macro="" textlink="">
      <xdr:nvSpPr>
        <xdr:cNvPr id="18" name="TextBox 17">
          <a:extLst>
            <a:ext uri="{FF2B5EF4-FFF2-40B4-BE49-F238E27FC236}">
              <a16:creationId xmlns:a16="http://schemas.microsoft.com/office/drawing/2014/main" id="{52E7CA6C-4448-4109-870E-381E0254BD51}"/>
            </a:ext>
          </a:extLst>
        </xdr:cNvPr>
        <xdr:cNvSpPr txBox="1"/>
      </xdr:nvSpPr>
      <xdr:spPr>
        <a:xfrm>
          <a:off x="3658025" y="2130213"/>
          <a:ext cx="1360170" cy="394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chemeClr val="tx1"/>
              </a:solidFill>
            </a:rPr>
            <a:t>Total</a:t>
          </a:r>
          <a:r>
            <a:rPr lang="en-US" sz="1800" baseline="0">
              <a:solidFill>
                <a:schemeClr val="tx1"/>
              </a:solidFill>
            </a:rPr>
            <a:t> Cases</a:t>
          </a:r>
          <a:r>
            <a:rPr lang="en-US" sz="1800">
              <a:solidFill>
                <a:schemeClr val="tx1"/>
              </a:solidFill>
            </a:rPr>
            <a:t> </a:t>
          </a:r>
        </a:p>
      </xdr:txBody>
    </xdr:sp>
    <xdr:clientData/>
  </xdr:twoCellAnchor>
  <xdr:twoCellAnchor>
    <xdr:from>
      <xdr:col>4</xdr:col>
      <xdr:colOff>123191</xdr:colOff>
      <xdr:row>17</xdr:row>
      <xdr:rowOff>161714</xdr:rowOff>
    </xdr:from>
    <xdr:to>
      <xdr:col>5</xdr:col>
      <xdr:colOff>84666</xdr:colOff>
      <xdr:row>19</xdr:row>
      <xdr:rowOff>88476</xdr:rowOff>
    </xdr:to>
    <xdr:sp macro="" textlink="">
      <xdr:nvSpPr>
        <xdr:cNvPr id="19" name="TextBox 18">
          <a:extLst>
            <a:ext uri="{FF2B5EF4-FFF2-40B4-BE49-F238E27FC236}">
              <a16:creationId xmlns:a16="http://schemas.microsoft.com/office/drawing/2014/main" id="{5CAA33F2-E58B-48D0-8E97-28DBF45C9F4B}"/>
            </a:ext>
          </a:extLst>
        </xdr:cNvPr>
        <xdr:cNvSpPr txBox="1"/>
      </xdr:nvSpPr>
      <xdr:spPr>
        <a:xfrm>
          <a:off x="2561591" y="3504989"/>
          <a:ext cx="571075" cy="3077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tx1"/>
            </a:solidFill>
          </a:endParaRPr>
        </a:p>
      </xdr:txBody>
    </xdr:sp>
    <xdr:clientData/>
  </xdr:twoCellAnchor>
  <xdr:twoCellAnchor>
    <xdr:from>
      <xdr:col>8</xdr:col>
      <xdr:colOff>190501</xdr:colOff>
      <xdr:row>9</xdr:row>
      <xdr:rowOff>158750</xdr:rowOff>
    </xdr:from>
    <xdr:to>
      <xdr:col>11</xdr:col>
      <xdr:colOff>444501</xdr:colOff>
      <xdr:row>24</xdr:row>
      <xdr:rowOff>185420</xdr:rowOff>
    </xdr:to>
    <xdr:graphicFrame macro="">
      <xdr:nvGraphicFramePr>
        <xdr:cNvPr id="20" name="Chart 19">
          <a:extLst>
            <a:ext uri="{FF2B5EF4-FFF2-40B4-BE49-F238E27FC236}">
              <a16:creationId xmlns:a16="http://schemas.microsoft.com/office/drawing/2014/main" id="{EC7BE5C6-21AF-4A5B-A1A3-F902D2B9C3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280883</xdr:colOff>
      <xdr:row>13</xdr:row>
      <xdr:rowOff>93346</xdr:rowOff>
    </xdr:from>
    <xdr:to>
      <xdr:col>14</xdr:col>
      <xdr:colOff>232834</xdr:colOff>
      <xdr:row>16</xdr:row>
      <xdr:rowOff>150073</xdr:rowOff>
    </xdr:to>
    <xdr:sp macro="" textlink="TotalCasualty">
      <xdr:nvSpPr>
        <xdr:cNvPr id="21" name="TextBox 20">
          <a:extLst>
            <a:ext uri="{FF2B5EF4-FFF2-40B4-BE49-F238E27FC236}">
              <a16:creationId xmlns:a16="http://schemas.microsoft.com/office/drawing/2014/main" id="{3F95C4F5-7547-45DE-A8A9-F2F1633476B6}"/>
            </a:ext>
          </a:extLst>
        </xdr:cNvPr>
        <xdr:cNvSpPr txBox="1"/>
      </xdr:nvSpPr>
      <xdr:spPr>
        <a:xfrm>
          <a:off x="7596083" y="2674621"/>
          <a:ext cx="1171151" cy="628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5D484CA-EEF2-49C7-BE50-6D50EEF031CC}" type="TxLink">
            <a:rPr lang="en-US" sz="2400" b="1" i="0" u="none" strike="noStrike">
              <a:solidFill>
                <a:srgbClr val="000000"/>
              </a:solidFill>
              <a:latin typeface="Calibri"/>
              <a:ea typeface="Calibri"/>
              <a:cs typeface="Calibri"/>
            </a:rPr>
            <a:pPr algn="ctr"/>
            <a:t>179K</a:t>
          </a:fld>
          <a:endParaRPr lang="en-US" sz="2400" b="1">
            <a:solidFill>
              <a:schemeClr val="tx1"/>
            </a:solidFill>
          </a:endParaRPr>
        </a:p>
      </xdr:txBody>
    </xdr:sp>
    <xdr:clientData/>
  </xdr:twoCellAnchor>
  <xdr:twoCellAnchor editAs="oneCell">
    <xdr:from>
      <xdr:col>12</xdr:col>
      <xdr:colOff>32627</xdr:colOff>
      <xdr:row>16</xdr:row>
      <xdr:rowOff>173447</xdr:rowOff>
    </xdr:from>
    <xdr:to>
      <xdr:col>12</xdr:col>
      <xdr:colOff>605701</xdr:colOff>
      <xdr:row>18</xdr:row>
      <xdr:rowOff>176528</xdr:rowOff>
    </xdr:to>
    <xdr:pic>
      <xdr:nvPicPr>
        <xdr:cNvPr id="22" name="Picture 21">
          <a:extLst>
            <a:ext uri="{FF2B5EF4-FFF2-40B4-BE49-F238E27FC236}">
              <a16:creationId xmlns:a16="http://schemas.microsoft.com/office/drawing/2014/main" id="{CC09E85D-F686-479E-9538-988005F94645}"/>
            </a:ext>
          </a:extLst>
        </xdr:cNvPr>
        <xdr:cNvPicPr>
          <a:picLocks noChangeAspect="1"/>
        </xdr:cNvPicPr>
      </xdr:nvPicPr>
      <xdr:blipFill>
        <a:blip xmlns:r="http://schemas.openxmlformats.org/officeDocument/2006/relationships" r:embed="rId2"/>
        <a:stretch>
          <a:fillRect/>
        </a:stretch>
      </xdr:blipFill>
      <xdr:spPr>
        <a:xfrm>
          <a:off x="7347827" y="3326222"/>
          <a:ext cx="573074" cy="384081"/>
        </a:xfrm>
        <a:prstGeom prst="rect">
          <a:avLst/>
        </a:prstGeom>
      </xdr:spPr>
    </xdr:pic>
    <xdr:clientData/>
  </xdr:twoCellAnchor>
  <xdr:twoCellAnchor>
    <xdr:from>
      <xdr:col>12</xdr:col>
      <xdr:colOff>455083</xdr:colOff>
      <xdr:row>16</xdr:row>
      <xdr:rowOff>175049</xdr:rowOff>
    </xdr:from>
    <xdr:to>
      <xdr:col>14</xdr:col>
      <xdr:colOff>324272</xdr:colOff>
      <xdr:row>19</xdr:row>
      <xdr:rowOff>35560</xdr:rowOff>
    </xdr:to>
    <xdr:sp macro="" textlink="CasualtyLY">
      <xdr:nvSpPr>
        <xdr:cNvPr id="23" name="TextBox 22">
          <a:extLst>
            <a:ext uri="{FF2B5EF4-FFF2-40B4-BE49-F238E27FC236}">
              <a16:creationId xmlns:a16="http://schemas.microsoft.com/office/drawing/2014/main" id="{EC9483F3-1938-4C29-AFF5-F0B1A1CBF6B1}"/>
            </a:ext>
          </a:extLst>
        </xdr:cNvPr>
        <xdr:cNvSpPr txBox="1"/>
      </xdr:nvSpPr>
      <xdr:spPr>
        <a:xfrm>
          <a:off x="7770283" y="3327824"/>
          <a:ext cx="1088389" cy="4320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4A04064-2135-42EF-9AA8-1A400600A43E}" type="TxLink">
            <a:rPr lang="en-US" sz="1400" b="0" i="0" u="none" strike="noStrike">
              <a:solidFill>
                <a:srgbClr val="000000"/>
              </a:solidFill>
              <a:latin typeface="Calibri"/>
              <a:ea typeface="Calibri"/>
              <a:cs typeface="Calibri"/>
            </a:rPr>
            <a:pPr/>
            <a:t>🔽29% LY </a:t>
          </a:fld>
          <a:endParaRPr lang="en-US" sz="1400">
            <a:solidFill>
              <a:schemeClr val="tx1"/>
            </a:solidFill>
          </a:endParaRPr>
        </a:p>
      </xdr:txBody>
    </xdr:sp>
    <xdr:clientData/>
  </xdr:twoCellAnchor>
  <xdr:twoCellAnchor>
    <xdr:from>
      <xdr:col>12</xdr:col>
      <xdr:colOff>197276</xdr:colOff>
      <xdr:row>11</xdr:row>
      <xdr:rowOff>66463</xdr:rowOff>
    </xdr:from>
    <xdr:to>
      <xdr:col>15</xdr:col>
      <xdr:colOff>169334</xdr:colOff>
      <xdr:row>12</xdr:row>
      <xdr:rowOff>165522</xdr:rowOff>
    </xdr:to>
    <xdr:sp macro="" textlink="">
      <xdr:nvSpPr>
        <xdr:cNvPr id="24" name="TextBox 23">
          <a:extLst>
            <a:ext uri="{FF2B5EF4-FFF2-40B4-BE49-F238E27FC236}">
              <a16:creationId xmlns:a16="http://schemas.microsoft.com/office/drawing/2014/main" id="{DC6B40F3-AB55-45FB-9512-83262607BFB5}"/>
            </a:ext>
          </a:extLst>
        </xdr:cNvPr>
        <xdr:cNvSpPr txBox="1"/>
      </xdr:nvSpPr>
      <xdr:spPr>
        <a:xfrm>
          <a:off x="7512476" y="2161963"/>
          <a:ext cx="1800858" cy="394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chemeClr val="tx1"/>
              </a:solidFill>
            </a:rPr>
            <a:t>Total</a:t>
          </a:r>
          <a:r>
            <a:rPr lang="en-US" sz="1800" baseline="0">
              <a:solidFill>
                <a:schemeClr val="tx1"/>
              </a:solidFill>
            </a:rPr>
            <a:t> Casualties</a:t>
          </a:r>
          <a:endParaRPr lang="en-US" sz="1800">
            <a:solidFill>
              <a:schemeClr val="tx1"/>
            </a:solidFill>
          </a:endParaRPr>
        </a:p>
      </xdr:txBody>
    </xdr:sp>
    <xdr:clientData/>
  </xdr:twoCellAnchor>
  <xdr:twoCellAnchor>
    <xdr:from>
      <xdr:col>14</xdr:col>
      <xdr:colOff>179915</xdr:colOff>
      <xdr:row>11</xdr:row>
      <xdr:rowOff>52916</xdr:rowOff>
    </xdr:from>
    <xdr:to>
      <xdr:col>18</xdr:col>
      <xdr:colOff>275165</xdr:colOff>
      <xdr:row>23</xdr:row>
      <xdr:rowOff>21167</xdr:rowOff>
    </xdr:to>
    <xdr:graphicFrame macro="">
      <xdr:nvGraphicFramePr>
        <xdr:cNvPr id="25" name="Chart 24">
          <a:extLst>
            <a:ext uri="{FF2B5EF4-FFF2-40B4-BE49-F238E27FC236}">
              <a16:creationId xmlns:a16="http://schemas.microsoft.com/office/drawing/2014/main" id="{3150A2EA-ADE4-4F1D-A7E8-39AE5FD85B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582084</xdr:colOff>
      <xdr:row>19</xdr:row>
      <xdr:rowOff>63500</xdr:rowOff>
    </xdr:from>
    <xdr:to>
      <xdr:col>8</xdr:col>
      <xdr:colOff>254000</xdr:colOff>
      <xdr:row>21</xdr:row>
      <xdr:rowOff>77892</xdr:rowOff>
    </xdr:to>
    <xdr:sp macro="" textlink="">
      <xdr:nvSpPr>
        <xdr:cNvPr id="26" name="TextBox 25">
          <a:extLst>
            <a:ext uri="{FF2B5EF4-FFF2-40B4-BE49-F238E27FC236}">
              <a16:creationId xmlns:a16="http://schemas.microsoft.com/office/drawing/2014/main" id="{EF6F728B-9C00-43AE-94D6-223504BCA62C}"/>
            </a:ext>
          </a:extLst>
        </xdr:cNvPr>
        <xdr:cNvSpPr txBox="1"/>
      </xdr:nvSpPr>
      <xdr:spPr>
        <a:xfrm>
          <a:off x="3630084" y="3787775"/>
          <a:ext cx="1500716" cy="3953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chemeClr val="tx1"/>
              </a:solidFill>
            </a:rPr>
            <a:t>Total</a:t>
          </a:r>
          <a:r>
            <a:rPr lang="en-US" sz="1800" baseline="0">
              <a:solidFill>
                <a:schemeClr val="tx1"/>
              </a:solidFill>
            </a:rPr>
            <a:t> Killed</a:t>
          </a:r>
          <a:endParaRPr lang="en-US" sz="1800">
            <a:solidFill>
              <a:schemeClr val="tx1"/>
            </a:solidFill>
          </a:endParaRPr>
        </a:p>
      </xdr:txBody>
    </xdr:sp>
    <xdr:clientData/>
  </xdr:twoCellAnchor>
  <xdr:twoCellAnchor editAs="oneCell">
    <xdr:from>
      <xdr:col>5</xdr:col>
      <xdr:colOff>523844</xdr:colOff>
      <xdr:row>24</xdr:row>
      <xdr:rowOff>51828</xdr:rowOff>
    </xdr:from>
    <xdr:to>
      <xdr:col>6</xdr:col>
      <xdr:colOff>483085</xdr:colOff>
      <xdr:row>26</xdr:row>
      <xdr:rowOff>54909</xdr:rowOff>
    </xdr:to>
    <xdr:pic>
      <xdr:nvPicPr>
        <xdr:cNvPr id="27" name="Picture 26">
          <a:extLst>
            <a:ext uri="{FF2B5EF4-FFF2-40B4-BE49-F238E27FC236}">
              <a16:creationId xmlns:a16="http://schemas.microsoft.com/office/drawing/2014/main" id="{09B64E26-E9E1-4993-B1FE-542D77C35D57}"/>
            </a:ext>
          </a:extLst>
        </xdr:cNvPr>
        <xdr:cNvPicPr>
          <a:picLocks noChangeAspect="1"/>
        </xdr:cNvPicPr>
      </xdr:nvPicPr>
      <xdr:blipFill>
        <a:blip xmlns:r="http://schemas.openxmlformats.org/officeDocument/2006/relationships" r:embed="rId2"/>
        <a:stretch>
          <a:fillRect/>
        </a:stretch>
      </xdr:blipFill>
      <xdr:spPr>
        <a:xfrm>
          <a:off x="3571844" y="4728603"/>
          <a:ext cx="568841" cy="384081"/>
        </a:xfrm>
        <a:prstGeom prst="rect">
          <a:avLst/>
        </a:prstGeom>
      </xdr:spPr>
    </xdr:pic>
    <xdr:clientData/>
  </xdr:twoCellAnchor>
  <xdr:twoCellAnchor>
    <xdr:from>
      <xdr:col>6</xdr:col>
      <xdr:colOff>338666</xdr:colOff>
      <xdr:row>24</xdr:row>
      <xdr:rowOff>58633</xdr:rowOff>
    </xdr:from>
    <xdr:to>
      <xdr:col>8</xdr:col>
      <xdr:colOff>207855</xdr:colOff>
      <xdr:row>26</xdr:row>
      <xdr:rowOff>109644</xdr:rowOff>
    </xdr:to>
    <xdr:sp macro="" textlink="KilledLY">
      <xdr:nvSpPr>
        <xdr:cNvPr id="28" name="TextBox 27">
          <a:extLst>
            <a:ext uri="{FF2B5EF4-FFF2-40B4-BE49-F238E27FC236}">
              <a16:creationId xmlns:a16="http://schemas.microsoft.com/office/drawing/2014/main" id="{E20E552B-7DC0-40F8-A58D-9C35EB352EBB}"/>
            </a:ext>
          </a:extLst>
        </xdr:cNvPr>
        <xdr:cNvSpPr txBox="1"/>
      </xdr:nvSpPr>
      <xdr:spPr>
        <a:xfrm>
          <a:off x="3996266" y="4735408"/>
          <a:ext cx="1088389" cy="4320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EF614E0-BE70-4847-9E0B-F073BCDDAC99}" type="TxLink">
            <a:rPr lang="en-US" sz="1400" b="0" i="0" u="none" strike="noStrike">
              <a:solidFill>
                <a:srgbClr val="000000"/>
              </a:solidFill>
              <a:latin typeface="Calibri"/>
              <a:ea typeface="Calibri"/>
              <a:cs typeface="Calibri"/>
            </a:rPr>
            <a:pPr/>
            <a:t>🔽25% LY </a:t>
          </a:fld>
          <a:endParaRPr lang="en-US" sz="1400">
            <a:solidFill>
              <a:schemeClr val="tx1"/>
            </a:solidFill>
          </a:endParaRPr>
        </a:p>
      </xdr:txBody>
    </xdr:sp>
    <xdr:clientData/>
  </xdr:twoCellAnchor>
  <xdr:twoCellAnchor>
    <xdr:from>
      <xdr:col>6</xdr:col>
      <xdr:colOff>153883</xdr:colOff>
      <xdr:row>21</xdr:row>
      <xdr:rowOff>29847</xdr:rowOff>
    </xdr:from>
    <xdr:to>
      <xdr:col>8</xdr:col>
      <xdr:colOff>105834</xdr:colOff>
      <xdr:row>24</xdr:row>
      <xdr:rowOff>86574</xdr:rowOff>
    </xdr:to>
    <xdr:sp macro="" textlink="TotalKilled">
      <xdr:nvSpPr>
        <xdr:cNvPr id="29" name="TextBox 28">
          <a:extLst>
            <a:ext uri="{FF2B5EF4-FFF2-40B4-BE49-F238E27FC236}">
              <a16:creationId xmlns:a16="http://schemas.microsoft.com/office/drawing/2014/main" id="{737E09B5-6E27-4FF3-99B7-210F3D8D3819}"/>
            </a:ext>
          </a:extLst>
        </xdr:cNvPr>
        <xdr:cNvSpPr txBox="1"/>
      </xdr:nvSpPr>
      <xdr:spPr>
        <a:xfrm>
          <a:off x="3811483" y="4135122"/>
          <a:ext cx="1171151" cy="628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A955CB3-534C-44B2-8584-D793FD50251B}" type="TxLink">
            <a:rPr lang="en-US" sz="2400" b="1" i="0" u="none" strike="noStrike">
              <a:solidFill>
                <a:srgbClr val="000000"/>
              </a:solidFill>
              <a:latin typeface="Calibri"/>
              <a:ea typeface="Calibri"/>
              <a:cs typeface="Calibri"/>
            </a:rPr>
            <a:pPr algn="ctr"/>
            <a:t>25K</a:t>
          </a:fld>
          <a:endParaRPr lang="en-US" sz="2400" b="1">
            <a:solidFill>
              <a:schemeClr val="tx1"/>
            </a:solidFill>
          </a:endParaRPr>
        </a:p>
      </xdr:txBody>
    </xdr:sp>
    <xdr:clientData/>
  </xdr:twoCellAnchor>
  <xdr:twoCellAnchor>
    <xdr:from>
      <xdr:col>12</xdr:col>
      <xdr:colOff>190926</xdr:colOff>
      <xdr:row>19</xdr:row>
      <xdr:rowOff>28364</xdr:rowOff>
    </xdr:from>
    <xdr:to>
      <xdr:col>15</xdr:col>
      <xdr:colOff>162984</xdr:colOff>
      <xdr:row>21</xdr:row>
      <xdr:rowOff>42756</xdr:rowOff>
    </xdr:to>
    <xdr:sp macro="" textlink="">
      <xdr:nvSpPr>
        <xdr:cNvPr id="30" name="TextBox 29">
          <a:extLst>
            <a:ext uri="{FF2B5EF4-FFF2-40B4-BE49-F238E27FC236}">
              <a16:creationId xmlns:a16="http://schemas.microsoft.com/office/drawing/2014/main" id="{8BC84F26-DD32-40CF-84F3-9E416069E984}"/>
            </a:ext>
          </a:extLst>
        </xdr:cNvPr>
        <xdr:cNvSpPr txBox="1"/>
      </xdr:nvSpPr>
      <xdr:spPr>
        <a:xfrm>
          <a:off x="7506126" y="3752639"/>
          <a:ext cx="1800858" cy="3953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chemeClr val="tx1"/>
              </a:solidFill>
            </a:rPr>
            <a:t>Total</a:t>
          </a:r>
          <a:r>
            <a:rPr lang="en-US" sz="1800" baseline="0">
              <a:solidFill>
                <a:schemeClr val="tx1"/>
              </a:solidFill>
            </a:rPr>
            <a:t> Injured</a:t>
          </a:r>
          <a:endParaRPr lang="en-US" sz="1800">
            <a:solidFill>
              <a:schemeClr val="tx1"/>
            </a:solidFill>
          </a:endParaRPr>
        </a:p>
      </xdr:txBody>
    </xdr:sp>
    <xdr:clientData/>
  </xdr:twoCellAnchor>
  <xdr:twoCellAnchor editAs="oneCell">
    <xdr:from>
      <xdr:col>12</xdr:col>
      <xdr:colOff>102598</xdr:colOff>
      <xdr:row>24</xdr:row>
      <xdr:rowOff>51828</xdr:rowOff>
    </xdr:from>
    <xdr:to>
      <xdr:col>13</xdr:col>
      <xdr:colOff>61839</xdr:colOff>
      <xdr:row>26</xdr:row>
      <xdr:rowOff>54909</xdr:rowOff>
    </xdr:to>
    <xdr:pic>
      <xdr:nvPicPr>
        <xdr:cNvPr id="31" name="Picture 30">
          <a:extLst>
            <a:ext uri="{FF2B5EF4-FFF2-40B4-BE49-F238E27FC236}">
              <a16:creationId xmlns:a16="http://schemas.microsoft.com/office/drawing/2014/main" id="{9CB0A66A-28BE-4E97-9CCF-2F241F89866C}"/>
            </a:ext>
          </a:extLst>
        </xdr:cNvPr>
        <xdr:cNvPicPr>
          <a:picLocks noChangeAspect="1"/>
        </xdr:cNvPicPr>
      </xdr:nvPicPr>
      <xdr:blipFill>
        <a:blip xmlns:r="http://schemas.openxmlformats.org/officeDocument/2006/relationships" r:embed="rId2"/>
        <a:stretch>
          <a:fillRect/>
        </a:stretch>
      </xdr:blipFill>
      <xdr:spPr>
        <a:xfrm>
          <a:off x="7417798" y="4728603"/>
          <a:ext cx="568841" cy="384081"/>
        </a:xfrm>
        <a:prstGeom prst="rect">
          <a:avLst/>
        </a:prstGeom>
      </xdr:spPr>
    </xdr:pic>
    <xdr:clientData/>
  </xdr:twoCellAnchor>
  <xdr:twoCellAnchor>
    <xdr:from>
      <xdr:col>12</xdr:col>
      <xdr:colOff>491066</xdr:colOff>
      <xdr:row>24</xdr:row>
      <xdr:rowOff>52283</xdr:rowOff>
    </xdr:from>
    <xdr:to>
      <xdr:col>14</xdr:col>
      <xdr:colOff>360255</xdr:colOff>
      <xdr:row>26</xdr:row>
      <xdr:rowOff>103294</xdr:rowOff>
    </xdr:to>
    <xdr:sp macro="" textlink="InjuredLY">
      <xdr:nvSpPr>
        <xdr:cNvPr id="32" name="TextBox 31">
          <a:extLst>
            <a:ext uri="{FF2B5EF4-FFF2-40B4-BE49-F238E27FC236}">
              <a16:creationId xmlns:a16="http://schemas.microsoft.com/office/drawing/2014/main" id="{D0810B4A-466E-4AEE-97ED-0E23F11666B9}"/>
            </a:ext>
          </a:extLst>
        </xdr:cNvPr>
        <xdr:cNvSpPr txBox="1"/>
      </xdr:nvSpPr>
      <xdr:spPr>
        <a:xfrm>
          <a:off x="7806266" y="4729058"/>
          <a:ext cx="1088389" cy="4320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2FD2039-B55C-4C16-A5AE-98312E4623F8}" type="TxLink">
            <a:rPr lang="en-US" sz="1400" b="0" i="0" u="none" strike="noStrike">
              <a:solidFill>
                <a:srgbClr val="000000"/>
              </a:solidFill>
              <a:latin typeface="Calibri"/>
              <a:ea typeface="Calibri"/>
              <a:cs typeface="Calibri"/>
            </a:rPr>
            <a:pPr/>
            <a:t>🔽30% LY </a:t>
          </a:fld>
          <a:endParaRPr lang="en-US" sz="1400">
            <a:solidFill>
              <a:schemeClr val="tx1"/>
            </a:solidFill>
          </a:endParaRPr>
        </a:p>
      </xdr:txBody>
    </xdr:sp>
    <xdr:clientData/>
  </xdr:twoCellAnchor>
  <xdr:twoCellAnchor>
    <xdr:from>
      <xdr:col>12</xdr:col>
      <xdr:colOff>280882</xdr:colOff>
      <xdr:row>21</xdr:row>
      <xdr:rowOff>8680</xdr:rowOff>
    </xdr:from>
    <xdr:to>
      <xdr:col>14</xdr:col>
      <xdr:colOff>232833</xdr:colOff>
      <xdr:row>24</xdr:row>
      <xdr:rowOff>65407</xdr:rowOff>
    </xdr:to>
    <xdr:sp macro="" textlink="TotalInjured">
      <xdr:nvSpPr>
        <xdr:cNvPr id="33" name="TextBox 32">
          <a:extLst>
            <a:ext uri="{FF2B5EF4-FFF2-40B4-BE49-F238E27FC236}">
              <a16:creationId xmlns:a16="http://schemas.microsoft.com/office/drawing/2014/main" id="{72BC5F5F-E7C5-4D5B-9349-29F0E7516B37}"/>
            </a:ext>
          </a:extLst>
        </xdr:cNvPr>
        <xdr:cNvSpPr txBox="1"/>
      </xdr:nvSpPr>
      <xdr:spPr>
        <a:xfrm>
          <a:off x="7596082" y="4113955"/>
          <a:ext cx="1171151" cy="628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0CB76B2-4B31-4D35-BEE6-19696F8EB6A0}" type="TxLink">
            <a:rPr lang="en-US" sz="2400" b="1" i="0" u="none" strike="noStrike">
              <a:solidFill>
                <a:srgbClr val="000000"/>
              </a:solidFill>
              <a:latin typeface="Calibri"/>
              <a:ea typeface="Calibri"/>
              <a:cs typeface="Calibri"/>
            </a:rPr>
            <a:pPr algn="ctr"/>
            <a:t>154K</a:t>
          </a:fld>
          <a:endParaRPr lang="en-US" sz="2400" b="1">
            <a:solidFill>
              <a:schemeClr val="tx1"/>
            </a:solidFill>
          </a:endParaRPr>
        </a:p>
      </xdr:txBody>
    </xdr:sp>
    <xdr:clientData/>
  </xdr:twoCellAnchor>
  <xdr:twoCellAnchor>
    <xdr:from>
      <xdr:col>5</xdr:col>
      <xdr:colOff>588858</xdr:colOff>
      <xdr:row>26</xdr:row>
      <xdr:rowOff>172296</xdr:rowOff>
    </xdr:from>
    <xdr:to>
      <xdr:col>8</xdr:col>
      <xdr:colOff>370416</xdr:colOff>
      <xdr:row>28</xdr:row>
      <xdr:rowOff>186688</xdr:rowOff>
    </xdr:to>
    <xdr:sp macro="" textlink="">
      <xdr:nvSpPr>
        <xdr:cNvPr id="34" name="TextBox 33">
          <a:extLst>
            <a:ext uri="{FF2B5EF4-FFF2-40B4-BE49-F238E27FC236}">
              <a16:creationId xmlns:a16="http://schemas.microsoft.com/office/drawing/2014/main" id="{10C7CB40-EF97-45DD-8585-856C82541880}"/>
            </a:ext>
          </a:extLst>
        </xdr:cNvPr>
        <xdr:cNvSpPr txBox="1"/>
      </xdr:nvSpPr>
      <xdr:spPr>
        <a:xfrm>
          <a:off x="3636858" y="5230071"/>
          <a:ext cx="1610358" cy="3953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chemeClr val="tx1"/>
              </a:solidFill>
            </a:rPr>
            <a:t>Total</a:t>
          </a:r>
          <a:r>
            <a:rPr lang="en-US" sz="1800" baseline="0">
              <a:solidFill>
                <a:schemeClr val="tx1"/>
              </a:solidFill>
            </a:rPr>
            <a:t> Fatalities</a:t>
          </a:r>
          <a:endParaRPr lang="en-US" sz="1800">
            <a:solidFill>
              <a:schemeClr val="tx1"/>
            </a:solidFill>
          </a:endParaRPr>
        </a:p>
      </xdr:txBody>
    </xdr:sp>
    <xdr:clientData/>
  </xdr:twoCellAnchor>
  <xdr:twoCellAnchor editAs="oneCell">
    <xdr:from>
      <xdr:col>5</xdr:col>
      <xdr:colOff>518675</xdr:colOff>
      <xdr:row>31</xdr:row>
      <xdr:rowOff>139793</xdr:rowOff>
    </xdr:from>
    <xdr:to>
      <xdr:col>6</xdr:col>
      <xdr:colOff>477916</xdr:colOff>
      <xdr:row>33</xdr:row>
      <xdr:rowOff>142874</xdr:rowOff>
    </xdr:to>
    <xdr:pic>
      <xdr:nvPicPr>
        <xdr:cNvPr id="35" name="Picture 34">
          <a:extLst>
            <a:ext uri="{FF2B5EF4-FFF2-40B4-BE49-F238E27FC236}">
              <a16:creationId xmlns:a16="http://schemas.microsoft.com/office/drawing/2014/main" id="{F18DB3B6-E790-49CE-9BB5-13995F65E089}"/>
            </a:ext>
          </a:extLst>
        </xdr:cNvPr>
        <xdr:cNvPicPr>
          <a:picLocks noChangeAspect="1"/>
        </xdr:cNvPicPr>
      </xdr:nvPicPr>
      <xdr:blipFill>
        <a:blip xmlns:r="http://schemas.openxmlformats.org/officeDocument/2006/relationships" r:embed="rId2"/>
        <a:stretch>
          <a:fillRect/>
        </a:stretch>
      </xdr:blipFill>
      <xdr:spPr>
        <a:xfrm>
          <a:off x="3566675" y="6150068"/>
          <a:ext cx="568841" cy="384081"/>
        </a:xfrm>
        <a:prstGeom prst="rect">
          <a:avLst/>
        </a:prstGeom>
      </xdr:spPr>
    </xdr:pic>
    <xdr:clientData/>
  </xdr:twoCellAnchor>
  <xdr:twoCellAnchor>
    <xdr:from>
      <xdr:col>6</xdr:col>
      <xdr:colOff>168699</xdr:colOff>
      <xdr:row>28</xdr:row>
      <xdr:rowOff>55248</xdr:rowOff>
    </xdr:from>
    <xdr:to>
      <xdr:col>8</xdr:col>
      <xdr:colOff>120650</xdr:colOff>
      <xdr:row>31</xdr:row>
      <xdr:rowOff>111975</xdr:rowOff>
    </xdr:to>
    <xdr:sp macro="" textlink="TotalFatal">
      <xdr:nvSpPr>
        <xdr:cNvPr id="36" name="TextBox 35">
          <a:extLst>
            <a:ext uri="{FF2B5EF4-FFF2-40B4-BE49-F238E27FC236}">
              <a16:creationId xmlns:a16="http://schemas.microsoft.com/office/drawing/2014/main" id="{6329408E-3F37-4E03-A53D-FD642AAA181B}"/>
            </a:ext>
          </a:extLst>
        </xdr:cNvPr>
        <xdr:cNvSpPr txBox="1"/>
      </xdr:nvSpPr>
      <xdr:spPr>
        <a:xfrm>
          <a:off x="3826299" y="5494023"/>
          <a:ext cx="1171151" cy="628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F9FAE47-55C5-4DB2-B999-52AF7BFDCF64}" type="TxLink">
            <a:rPr lang="en-US" sz="2400" b="1" i="0" u="none" strike="noStrike">
              <a:solidFill>
                <a:srgbClr val="000000"/>
              </a:solidFill>
              <a:latin typeface="Calibri"/>
              <a:ea typeface="Calibri"/>
              <a:cs typeface="Calibri"/>
            </a:rPr>
            <a:pPr algn="ctr"/>
            <a:t>13K</a:t>
          </a:fld>
          <a:endParaRPr lang="en-US" sz="2400" b="1">
            <a:solidFill>
              <a:schemeClr val="tx1"/>
            </a:solidFill>
          </a:endParaRPr>
        </a:p>
      </xdr:txBody>
    </xdr:sp>
    <xdr:clientData/>
  </xdr:twoCellAnchor>
  <xdr:twoCellAnchor>
    <xdr:from>
      <xdr:col>6</xdr:col>
      <xdr:colOff>304800</xdr:colOff>
      <xdr:row>31</xdr:row>
      <xdr:rowOff>141184</xdr:rowOff>
    </xdr:from>
    <xdr:to>
      <xdr:col>8</xdr:col>
      <xdr:colOff>173989</xdr:colOff>
      <xdr:row>34</xdr:row>
      <xdr:rowOff>1695</xdr:rowOff>
    </xdr:to>
    <xdr:sp macro="" textlink="FatalLY">
      <xdr:nvSpPr>
        <xdr:cNvPr id="37" name="TextBox 36">
          <a:extLst>
            <a:ext uri="{FF2B5EF4-FFF2-40B4-BE49-F238E27FC236}">
              <a16:creationId xmlns:a16="http://schemas.microsoft.com/office/drawing/2014/main" id="{CF6BECB3-91C8-43A6-9E54-9417308835DB}"/>
            </a:ext>
          </a:extLst>
        </xdr:cNvPr>
        <xdr:cNvSpPr txBox="1"/>
      </xdr:nvSpPr>
      <xdr:spPr>
        <a:xfrm>
          <a:off x="3962400" y="6151459"/>
          <a:ext cx="1088389" cy="4320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227E10E-017D-4D62-A7E4-3F68C66A0FD4}" type="TxLink">
            <a:rPr lang="en-US" sz="1400" b="0" i="0" u="none" strike="noStrike">
              <a:solidFill>
                <a:srgbClr val="000000"/>
              </a:solidFill>
              <a:latin typeface="Calibri"/>
              <a:ea typeface="Calibri"/>
              <a:cs typeface="Calibri"/>
            </a:rPr>
            <a:pPr/>
            <a:t>🔽30% LY </a:t>
          </a:fld>
          <a:endParaRPr lang="en-US" sz="1400">
            <a:solidFill>
              <a:schemeClr val="tx1"/>
            </a:solidFill>
          </a:endParaRPr>
        </a:p>
      </xdr:txBody>
    </xdr:sp>
    <xdr:clientData/>
  </xdr:twoCellAnchor>
  <xdr:twoCellAnchor>
    <xdr:from>
      <xdr:col>12</xdr:col>
      <xdr:colOff>163410</xdr:colOff>
      <xdr:row>26</xdr:row>
      <xdr:rowOff>170180</xdr:rowOff>
    </xdr:from>
    <xdr:to>
      <xdr:col>14</xdr:col>
      <xdr:colOff>603250</xdr:colOff>
      <xdr:row>28</xdr:row>
      <xdr:rowOff>184572</xdr:rowOff>
    </xdr:to>
    <xdr:sp macro="" textlink="">
      <xdr:nvSpPr>
        <xdr:cNvPr id="38" name="TextBox 37">
          <a:extLst>
            <a:ext uri="{FF2B5EF4-FFF2-40B4-BE49-F238E27FC236}">
              <a16:creationId xmlns:a16="http://schemas.microsoft.com/office/drawing/2014/main" id="{36DE51AF-A06A-4EA4-8067-D5E8A33F8AD6}"/>
            </a:ext>
          </a:extLst>
        </xdr:cNvPr>
        <xdr:cNvSpPr txBox="1"/>
      </xdr:nvSpPr>
      <xdr:spPr>
        <a:xfrm>
          <a:off x="7478610" y="5227955"/>
          <a:ext cx="1659040" cy="3953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chemeClr val="tx1"/>
              </a:solidFill>
            </a:rPr>
            <a:t>Total</a:t>
          </a:r>
          <a:r>
            <a:rPr lang="en-US" sz="1800" baseline="0">
              <a:solidFill>
                <a:schemeClr val="tx1"/>
              </a:solidFill>
            </a:rPr>
            <a:t> Involved</a:t>
          </a:r>
          <a:endParaRPr lang="en-US" sz="1800">
            <a:solidFill>
              <a:schemeClr val="tx1"/>
            </a:solidFill>
          </a:endParaRPr>
        </a:p>
      </xdr:txBody>
    </xdr:sp>
    <xdr:clientData/>
  </xdr:twoCellAnchor>
  <xdr:twoCellAnchor>
    <xdr:from>
      <xdr:col>12</xdr:col>
      <xdr:colOff>285115</xdr:colOff>
      <xdr:row>28</xdr:row>
      <xdr:rowOff>86997</xdr:rowOff>
    </xdr:from>
    <xdr:to>
      <xdr:col>14</xdr:col>
      <xdr:colOff>237066</xdr:colOff>
      <xdr:row>31</xdr:row>
      <xdr:rowOff>143724</xdr:rowOff>
    </xdr:to>
    <xdr:sp macro="" textlink="Totalinvolved">
      <xdr:nvSpPr>
        <xdr:cNvPr id="39" name="TextBox 38">
          <a:extLst>
            <a:ext uri="{FF2B5EF4-FFF2-40B4-BE49-F238E27FC236}">
              <a16:creationId xmlns:a16="http://schemas.microsoft.com/office/drawing/2014/main" id="{5E7B214D-3926-4500-A089-2D3FE4C69ADE}"/>
            </a:ext>
          </a:extLst>
        </xdr:cNvPr>
        <xdr:cNvSpPr txBox="1"/>
      </xdr:nvSpPr>
      <xdr:spPr>
        <a:xfrm>
          <a:off x="7600315" y="5525772"/>
          <a:ext cx="1171151" cy="628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DD3D4C5-324C-404B-9785-666C3DDAFA78}" type="TxLink">
            <a:rPr lang="en-US" sz="2400" b="1" i="0" u="none" strike="noStrike">
              <a:solidFill>
                <a:srgbClr val="000000"/>
              </a:solidFill>
              <a:latin typeface="Calibri"/>
              <a:ea typeface="Calibri"/>
              <a:cs typeface="Calibri"/>
            </a:rPr>
            <a:pPr algn="ctr"/>
            <a:t>341K</a:t>
          </a:fld>
          <a:endParaRPr lang="en-US" sz="2400" b="1">
            <a:solidFill>
              <a:schemeClr val="tx1"/>
            </a:solidFill>
          </a:endParaRPr>
        </a:p>
      </xdr:txBody>
    </xdr:sp>
    <xdr:clientData/>
  </xdr:twoCellAnchor>
  <xdr:twoCellAnchor editAs="oneCell">
    <xdr:from>
      <xdr:col>12</xdr:col>
      <xdr:colOff>109071</xdr:colOff>
      <xdr:row>31</xdr:row>
      <xdr:rowOff>92045</xdr:rowOff>
    </xdr:from>
    <xdr:to>
      <xdr:col>13</xdr:col>
      <xdr:colOff>68312</xdr:colOff>
      <xdr:row>33</xdr:row>
      <xdr:rowOff>95126</xdr:rowOff>
    </xdr:to>
    <xdr:pic>
      <xdr:nvPicPr>
        <xdr:cNvPr id="40" name="Picture 39">
          <a:extLst>
            <a:ext uri="{FF2B5EF4-FFF2-40B4-BE49-F238E27FC236}">
              <a16:creationId xmlns:a16="http://schemas.microsoft.com/office/drawing/2014/main" id="{6ED1779D-9615-4C0A-8676-03C7AB702F87}"/>
            </a:ext>
          </a:extLst>
        </xdr:cNvPr>
        <xdr:cNvPicPr>
          <a:picLocks noChangeAspect="1"/>
        </xdr:cNvPicPr>
      </xdr:nvPicPr>
      <xdr:blipFill>
        <a:blip xmlns:r="http://schemas.openxmlformats.org/officeDocument/2006/relationships" r:embed="rId2"/>
        <a:stretch>
          <a:fillRect/>
        </a:stretch>
      </xdr:blipFill>
      <xdr:spPr>
        <a:xfrm>
          <a:off x="7424271" y="6102320"/>
          <a:ext cx="568841" cy="384081"/>
        </a:xfrm>
        <a:prstGeom prst="rect">
          <a:avLst/>
        </a:prstGeom>
      </xdr:spPr>
    </xdr:pic>
    <xdr:clientData/>
  </xdr:twoCellAnchor>
  <xdr:twoCellAnchor>
    <xdr:from>
      <xdr:col>12</xdr:col>
      <xdr:colOff>505882</xdr:colOff>
      <xdr:row>31</xdr:row>
      <xdr:rowOff>109434</xdr:rowOff>
    </xdr:from>
    <xdr:to>
      <xdr:col>14</xdr:col>
      <xdr:colOff>375071</xdr:colOff>
      <xdr:row>33</xdr:row>
      <xdr:rowOff>160445</xdr:rowOff>
    </xdr:to>
    <xdr:sp macro="" textlink="InvolvedLY">
      <xdr:nvSpPr>
        <xdr:cNvPr id="41" name="TextBox 40">
          <a:extLst>
            <a:ext uri="{FF2B5EF4-FFF2-40B4-BE49-F238E27FC236}">
              <a16:creationId xmlns:a16="http://schemas.microsoft.com/office/drawing/2014/main" id="{72AC14DA-62F3-45AE-9FD8-E752E95BB46C}"/>
            </a:ext>
          </a:extLst>
        </xdr:cNvPr>
        <xdr:cNvSpPr txBox="1"/>
      </xdr:nvSpPr>
      <xdr:spPr>
        <a:xfrm>
          <a:off x="7821082" y="6119709"/>
          <a:ext cx="1088389" cy="4320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16B0D4A-FE27-4885-9F8B-815EFEEF296B}" type="TxLink">
            <a:rPr lang="en-US" sz="1400" b="0" i="0" u="none" strike="noStrike">
              <a:solidFill>
                <a:srgbClr val="000000"/>
              </a:solidFill>
              <a:latin typeface="Calibri"/>
              <a:ea typeface="Calibri"/>
              <a:cs typeface="Calibri"/>
            </a:rPr>
            <a:pPr/>
            <a:t>🔽28% LY </a:t>
          </a:fld>
          <a:endParaRPr lang="en-US" sz="1400">
            <a:solidFill>
              <a:schemeClr val="tx1"/>
            </a:solidFill>
          </a:endParaRPr>
        </a:p>
      </xdr:txBody>
    </xdr:sp>
    <xdr:clientData/>
  </xdr:twoCellAnchor>
  <xdr:twoCellAnchor>
    <xdr:from>
      <xdr:col>14</xdr:col>
      <xdr:colOff>455083</xdr:colOff>
      <xdr:row>26</xdr:row>
      <xdr:rowOff>84667</xdr:rowOff>
    </xdr:from>
    <xdr:to>
      <xdr:col>17</xdr:col>
      <xdr:colOff>465667</xdr:colOff>
      <xdr:row>32</xdr:row>
      <xdr:rowOff>74084</xdr:rowOff>
    </xdr:to>
    <xdr:graphicFrame macro="">
      <xdr:nvGraphicFramePr>
        <xdr:cNvPr id="42" name="Chart 41">
          <a:extLst>
            <a:ext uri="{FF2B5EF4-FFF2-40B4-BE49-F238E27FC236}">
              <a16:creationId xmlns:a16="http://schemas.microsoft.com/office/drawing/2014/main" id="{8029957C-857D-4C64-9F33-D3C4B89305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158750</xdr:colOff>
      <xdr:row>18</xdr:row>
      <xdr:rowOff>105833</xdr:rowOff>
    </xdr:from>
    <xdr:to>
      <xdr:col>11</xdr:col>
      <xdr:colOff>497415</xdr:colOff>
      <xdr:row>28</xdr:row>
      <xdr:rowOff>179916</xdr:rowOff>
    </xdr:to>
    <xdr:graphicFrame macro="">
      <xdr:nvGraphicFramePr>
        <xdr:cNvPr id="43" name="Chart 42">
          <a:extLst>
            <a:ext uri="{FF2B5EF4-FFF2-40B4-BE49-F238E27FC236}">
              <a16:creationId xmlns:a16="http://schemas.microsoft.com/office/drawing/2014/main" id="{206EB1DF-1CF2-4B23-8C08-4504BEE96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560918</xdr:colOff>
      <xdr:row>19</xdr:row>
      <xdr:rowOff>105834</xdr:rowOff>
    </xdr:from>
    <xdr:to>
      <xdr:col>17</xdr:col>
      <xdr:colOff>444501</xdr:colOff>
      <xdr:row>24</xdr:row>
      <xdr:rowOff>139699</xdr:rowOff>
    </xdr:to>
    <xdr:graphicFrame macro="">
      <xdr:nvGraphicFramePr>
        <xdr:cNvPr id="44" name="Chart 43">
          <a:extLst>
            <a:ext uri="{FF2B5EF4-FFF2-40B4-BE49-F238E27FC236}">
              <a16:creationId xmlns:a16="http://schemas.microsoft.com/office/drawing/2014/main" id="{8B3EC5EF-4FF5-46C3-B42F-A4CEB5AB8C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201176</xdr:colOff>
      <xdr:row>26</xdr:row>
      <xdr:rowOff>105834</xdr:rowOff>
    </xdr:from>
    <xdr:to>
      <xdr:col>11</xdr:col>
      <xdr:colOff>243417</xdr:colOff>
      <xdr:row>32</xdr:row>
      <xdr:rowOff>153552</xdr:rowOff>
    </xdr:to>
    <xdr:graphicFrame macro="">
      <xdr:nvGraphicFramePr>
        <xdr:cNvPr id="45" name="Chart 44">
          <a:extLst>
            <a:ext uri="{FF2B5EF4-FFF2-40B4-BE49-F238E27FC236}">
              <a16:creationId xmlns:a16="http://schemas.microsoft.com/office/drawing/2014/main" id="{BA57C219-BDE1-4237-8BF9-E1FFB5B7E4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oneCellAnchor>
    <xdr:from>
      <xdr:col>6</xdr:col>
      <xdr:colOff>546100</xdr:colOff>
      <xdr:row>6</xdr:row>
      <xdr:rowOff>84667</xdr:rowOff>
    </xdr:from>
    <xdr:ext cx="7454900" cy="370416"/>
    <xdr:sp macro="" textlink="">
      <xdr:nvSpPr>
        <xdr:cNvPr id="54" name="TextBox 53">
          <a:extLst>
            <a:ext uri="{FF2B5EF4-FFF2-40B4-BE49-F238E27FC236}">
              <a16:creationId xmlns:a16="http://schemas.microsoft.com/office/drawing/2014/main" id="{E81ABF8D-952B-438B-A1E3-DB22034E49F4}"/>
            </a:ext>
          </a:extLst>
        </xdr:cNvPr>
        <xdr:cNvSpPr txBox="1"/>
      </xdr:nvSpPr>
      <xdr:spPr>
        <a:xfrm>
          <a:off x="4203700" y="1227667"/>
          <a:ext cx="7454900" cy="3704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2000" b="1">
              <a:solidFill>
                <a:schemeClr val="tx1"/>
              </a:solidFill>
              <a:effectLst/>
            </a:rPr>
            <a:t>A Data-Driven Analysis of Road Accidents in Nigeria (2020–2024)</a:t>
          </a:r>
        </a:p>
      </xdr:txBody>
    </xdr:sp>
    <xdr:clientData/>
  </xdr:oneCellAnchor>
  <xdr:twoCellAnchor editAs="oneCell">
    <xdr:from>
      <xdr:col>5</xdr:col>
      <xdr:colOff>550335</xdr:colOff>
      <xdr:row>28</xdr:row>
      <xdr:rowOff>137583</xdr:rowOff>
    </xdr:from>
    <xdr:to>
      <xdr:col>6</xdr:col>
      <xdr:colOff>330528</xdr:colOff>
      <xdr:row>31</xdr:row>
      <xdr:rowOff>31750</xdr:rowOff>
    </xdr:to>
    <xdr:pic>
      <xdr:nvPicPr>
        <xdr:cNvPr id="55" name="Picture 54">
          <a:extLst>
            <a:ext uri="{FF2B5EF4-FFF2-40B4-BE49-F238E27FC236}">
              <a16:creationId xmlns:a16="http://schemas.microsoft.com/office/drawing/2014/main" id="{362D0A3B-5826-4E46-8EC5-0FB6ED264C7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3598335" y="5576358"/>
          <a:ext cx="389793" cy="465667"/>
        </a:xfrm>
        <a:prstGeom prst="rect">
          <a:avLst/>
        </a:prstGeom>
      </xdr:spPr>
    </xdr:pic>
    <xdr:clientData/>
  </xdr:twoCellAnchor>
  <xdr:twoCellAnchor editAs="oneCell">
    <xdr:from>
      <xdr:col>12</xdr:col>
      <xdr:colOff>77064</xdr:colOff>
      <xdr:row>28</xdr:row>
      <xdr:rowOff>81915</xdr:rowOff>
    </xdr:from>
    <xdr:to>
      <xdr:col>12</xdr:col>
      <xdr:colOff>605052</xdr:colOff>
      <xdr:row>31</xdr:row>
      <xdr:rowOff>38403</xdr:rowOff>
    </xdr:to>
    <xdr:pic>
      <xdr:nvPicPr>
        <xdr:cNvPr id="56" name="Picture 55">
          <a:extLst>
            <a:ext uri="{FF2B5EF4-FFF2-40B4-BE49-F238E27FC236}">
              <a16:creationId xmlns:a16="http://schemas.microsoft.com/office/drawing/2014/main" id="{0E432865-B92D-4EFB-9242-F73197DB054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rot="13315837" flipV="1">
          <a:off x="7392264" y="5520690"/>
          <a:ext cx="527988" cy="527988"/>
        </a:xfrm>
        <a:prstGeom prst="rect">
          <a:avLst/>
        </a:prstGeom>
      </xdr:spPr>
    </xdr:pic>
    <xdr:clientData/>
  </xdr:twoCellAnchor>
  <xdr:twoCellAnchor editAs="oneCell">
    <xdr:from>
      <xdr:col>5</xdr:col>
      <xdr:colOff>458750</xdr:colOff>
      <xdr:row>21</xdr:row>
      <xdr:rowOff>162417</xdr:rowOff>
    </xdr:from>
    <xdr:to>
      <xdr:col>6</xdr:col>
      <xdr:colOff>201083</xdr:colOff>
      <xdr:row>23</xdr:row>
      <xdr:rowOff>137583</xdr:rowOff>
    </xdr:to>
    <xdr:pic>
      <xdr:nvPicPr>
        <xdr:cNvPr id="57" name="Picture 56">
          <a:extLst>
            <a:ext uri="{FF2B5EF4-FFF2-40B4-BE49-F238E27FC236}">
              <a16:creationId xmlns:a16="http://schemas.microsoft.com/office/drawing/2014/main" id="{B3001DAF-EE75-4827-9CF6-22072373A90B}"/>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3506750" y="4267692"/>
          <a:ext cx="351933" cy="356166"/>
        </a:xfrm>
        <a:prstGeom prst="rect">
          <a:avLst/>
        </a:prstGeom>
      </xdr:spPr>
    </xdr:pic>
    <xdr:clientData/>
  </xdr:twoCellAnchor>
  <xdr:twoCellAnchor editAs="oneCell">
    <xdr:from>
      <xdr:col>11</xdr:col>
      <xdr:colOff>603251</xdr:colOff>
      <xdr:row>13</xdr:row>
      <xdr:rowOff>84669</xdr:rowOff>
    </xdr:from>
    <xdr:to>
      <xdr:col>12</xdr:col>
      <xdr:colOff>529168</xdr:colOff>
      <xdr:row>16</xdr:row>
      <xdr:rowOff>27017</xdr:rowOff>
    </xdr:to>
    <xdr:pic>
      <xdr:nvPicPr>
        <xdr:cNvPr id="58" name="Picture 57">
          <a:extLst>
            <a:ext uri="{FF2B5EF4-FFF2-40B4-BE49-F238E27FC236}">
              <a16:creationId xmlns:a16="http://schemas.microsoft.com/office/drawing/2014/main" id="{B75C34E3-4A5F-4117-BCC7-B15D3A19084B}"/>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7308851" y="2665944"/>
          <a:ext cx="535517" cy="513848"/>
        </a:xfrm>
        <a:prstGeom prst="rect">
          <a:avLst/>
        </a:prstGeom>
      </xdr:spPr>
    </xdr:pic>
    <xdr:clientData/>
  </xdr:twoCellAnchor>
  <xdr:twoCellAnchor editAs="oneCell">
    <xdr:from>
      <xdr:col>12</xdr:col>
      <xdr:colOff>113168</xdr:colOff>
      <xdr:row>21</xdr:row>
      <xdr:rowOff>74084</xdr:rowOff>
    </xdr:from>
    <xdr:to>
      <xdr:col>12</xdr:col>
      <xdr:colOff>484800</xdr:colOff>
      <xdr:row>23</xdr:row>
      <xdr:rowOff>42334</xdr:rowOff>
    </xdr:to>
    <xdr:pic>
      <xdr:nvPicPr>
        <xdr:cNvPr id="59" name="Picture 58">
          <a:extLst>
            <a:ext uri="{FF2B5EF4-FFF2-40B4-BE49-F238E27FC236}">
              <a16:creationId xmlns:a16="http://schemas.microsoft.com/office/drawing/2014/main" id="{A041E2B2-3A02-4C43-8215-1A24D3D32AE1}"/>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7428368" y="4179359"/>
          <a:ext cx="371632" cy="349250"/>
        </a:xfrm>
        <a:prstGeom prst="rect">
          <a:avLst/>
        </a:prstGeom>
      </xdr:spPr>
    </xdr:pic>
    <xdr:clientData/>
  </xdr:twoCellAnchor>
  <xdr:twoCellAnchor editAs="oneCell">
    <xdr:from>
      <xdr:col>5</xdr:col>
      <xdr:colOff>444499</xdr:colOff>
      <xdr:row>13</xdr:row>
      <xdr:rowOff>63500</xdr:rowOff>
    </xdr:from>
    <xdr:to>
      <xdr:col>6</xdr:col>
      <xdr:colOff>419255</xdr:colOff>
      <xdr:row>16</xdr:row>
      <xdr:rowOff>42333</xdr:rowOff>
    </xdr:to>
    <xdr:pic>
      <xdr:nvPicPr>
        <xdr:cNvPr id="60" name="Picture 59">
          <a:extLst>
            <a:ext uri="{FF2B5EF4-FFF2-40B4-BE49-F238E27FC236}">
              <a16:creationId xmlns:a16="http://schemas.microsoft.com/office/drawing/2014/main" id="{927AFB31-2AEE-4FD7-9F6D-126A047CCEAA}"/>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3492499" y="2644775"/>
          <a:ext cx="584356" cy="550333"/>
        </a:xfrm>
        <a:prstGeom prst="rect">
          <a:avLst/>
        </a:prstGeom>
      </xdr:spPr>
    </xdr:pic>
    <xdr:clientData/>
  </xdr:twoCellAnchor>
  <xdr:twoCellAnchor editAs="oneCell">
    <xdr:from>
      <xdr:col>5</xdr:col>
      <xdr:colOff>370416</xdr:colOff>
      <xdr:row>5</xdr:row>
      <xdr:rowOff>104398</xdr:rowOff>
    </xdr:from>
    <xdr:to>
      <xdr:col>6</xdr:col>
      <xdr:colOff>539750</xdr:colOff>
      <xdr:row>9</xdr:row>
      <xdr:rowOff>158750</xdr:rowOff>
    </xdr:to>
    <xdr:pic>
      <xdr:nvPicPr>
        <xdr:cNvPr id="61" name="Picture 60">
          <a:extLst>
            <a:ext uri="{FF2B5EF4-FFF2-40B4-BE49-F238E27FC236}">
              <a16:creationId xmlns:a16="http://schemas.microsoft.com/office/drawing/2014/main" id="{41C09BF6-F838-49B7-962E-5622D8311CFF}"/>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3418416" y="1056898"/>
          <a:ext cx="778934" cy="816352"/>
        </a:xfrm>
        <a:prstGeom prst="rect">
          <a:avLst/>
        </a:prstGeom>
      </xdr:spPr>
    </xdr:pic>
    <xdr:clientData/>
  </xdr:twoCellAnchor>
  <xdr:twoCellAnchor editAs="oneCell">
    <xdr:from>
      <xdr:col>25</xdr:col>
      <xdr:colOff>349249</xdr:colOff>
      <xdr:row>5</xdr:row>
      <xdr:rowOff>10584</xdr:rowOff>
    </xdr:from>
    <xdr:to>
      <xdr:col>27</xdr:col>
      <xdr:colOff>201083</xdr:colOff>
      <xdr:row>10</xdr:row>
      <xdr:rowOff>2</xdr:rowOff>
    </xdr:to>
    <xdr:pic>
      <xdr:nvPicPr>
        <xdr:cNvPr id="62" name="Picture 61">
          <a:extLst>
            <a:ext uri="{FF2B5EF4-FFF2-40B4-BE49-F238E27FC236}">
              <a16:creationId xmlns:a16="http://schemas.microsoft.com/office/drawing/2014/main" id="{F74B6635-F484-411F-A2D0-A061AF8E4831}"/>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15589249" y="963084"/>
          <a:ext cx="1071034" cy="9419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349250</xdr:colOff>
      <xdr:row>1</xdr:row>
      <xdr:rowOff>110067</xdr:rowOff>
    </xdr:from>
    <xdr:ext cx="7454900" cy="698500"/>
    <xdr:sp macro="" textlink="">
      <xdr:nvSpPr>
        <xdr:cNvPr id="63" name="TextBox 62">
          <a:extLst>
            <a:ext uri="{FF2B5EF4-FFF2-40B4-BE49-F238E27FC236}">
              <a16:creationId xmlns:a16="http://schemas.microsoft.com/office/drawing/2014/main" id="{42628AC9-1F57-412E-A247-0C3709F9233D}"/>
            </a:ext>
          </a:extLst>
        </xdr:cNvPr>
        <xdr:cNvSpPr txBox="1"/>
      </xdr:nvSpPr>
      <xdr:spPr>
        <a:xfrm>
          <a:off x="349250" y="300567"/>
          <a:ext cx="7454900" cy="6985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endParaRPr lang="en-US" sz="2000" b="1">
            <a:solidFill>
              <a:schemeClr val="tx1"/>
            </a:solidFill>
            <a:effectLst/>
          </a:endParaRPr>
        </a:p>
      </xdr:txBody>
    </xdr:sp>
    <xdr:clientData/>
  </xdr:oneCellAnchor>
  <xdr:oneCellAnchor>
    <xdr:from>
      <xdr:col>6</xdr:col>
      <xdr:colOff>476250</xdr:colOff>
      <xdr:row>8</xdr:row>
      <xdr:rowOff>14816</xdr:rowOff>
    </xdr:from>
    <xdr:ext cx="7454900" cy="376767"/>
    <xdr:sp macro="" textlink="">
      <xdr:nvSpPr>
        <xdr:cNvPr id="64" name="TextBox 63">
          <a:extLst>
            <a:ext uri="{FF2B5EF4-FFF2-40B4-BE49-F238E27FC236}">
              <a16:creationId xmlns:a16="http://schemas.microsoft.com/office/drawing/2014/main" id="{3B14BA60-E1A2-440A-8EED-A9E92E34EC46}"/>
            </a:ext>
          </a:extLst>
        </xdr:cNvPr>
        <xdr:cNvSpPr txBox="1"/>
      </xdr:nvSpPr>
      <xdr:spPr>
        <a:xfrm>
          <a:off x="4133850" y="1538816"/>
          <a:ext cx="7454900" cy="3767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400" b="0">
              <a:solidFill>
                <a:schemeClr val="tx1"/>
              </a:solidFill>
              <a:effectLst/>
            </a:rPr>
            <a:t>An insight into causes, impact, and trends shaping road safety outcomes across the nation.</a:t>
          </a:r>
        </a:p>
      </xdr:txBody>
    </xdr:sp>
    <xdr:clientData/>
  </xdr:oneCellAnchor>
  <xdr:twoCellAnchor editAs="oneCell">
    <xdr:from>
      <xdr:col>19</xdr:col>
      <xdr:colOff>86783</xdr:colOff>
      <xdr:row>6</xdr:row>
      <xdr:rowOff>148166</xdr:rowOff>
    </xdr:from>
    <xdr:to>
      <xdr:col>25</xdr:col>
      <xdr:colOff>116417</xdr:colOff>
      <xdr:row>9</xdr:row>
      <xdr:rowOff>169333</xdr:rowOff>
    </xdr:to>
    <mc:AlternateContent xmlns:mc="http://schemas.openxmlformats.org/markup-compatibility/2006">
      <mc:Choice xmlns:a14="http://schemas.microsoft.com/office/drawing/2010/main" Requires="a14">
        <xdr:graphicFrame macro="">
          <xdr:nvGraphicFramePr>
            <xdr:cNvPr id="65" name="Year 1">
              <a:extLst>
                <a:ext uri="{FF2B5EF4-FFF2-40B4-BE49-F238E27FC236}">
                  <a16:creationId xmlns:a16="http://schemas.microsoft.com/office/drawing/2014/main" id="{BC78C7CB-64B0-4E7C-A65E-20DA7348E3AA}"/>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11623939" y="1291166"/>
              <a:ext cx="3672947" cy="5926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607218</xdr:colOff>
      <xdr:row>31</xdr:row>
      <xdr:rowOff>166687</xdr:rowOff>
    </xdr:from>
    <xdr:to>
      <xdr:col>14</xdr:col>
      <xdr:colOff>226218</xdr:colOff>
      <xdr:row>33</xdr:row>
      <xdr:rowOff>11906</xdr:rowOff>
    </xdr:to>
    <xdr:sp macro="" textlink="">
      <xdr:nvSpPr>
        <xdr:cNvPr id="66" name="Rectangle 65">
          <a:extLst>
            <a:ext uri="{FF2B5EF4-FFF2-40B4-BE49-F238E27FC236}">
              <a16:creationId xmlns:a16="http://schemas.microsoft.com/office/drawing/2014/main" id="{3999C921-B731-4909-B338-3EF68B786502}"/>
            </a:ext>
          </a:extLst>
        </xdr:cNvPr>
        <xdr:cNvSpPr/>
      </xdr:nvSpPr>
      <xdr:spPr>
        <a:xfrm>
          <a:off x="7922418" y="6176962"/>
          <a:ext cx="838200" cy="226219"/>
        </a:xfrm>
        <a:prstGeom prst="rect">
          <a:avLst/>
        </a:prstGeom>
        <a:solidFill>
          <a:srgbClr val="800000">
            <a:alpha val="27843"/>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581024</xdr:colOff>
      <xdr:row>24</xdr:row>
      <xdr:rowOff>92868</xdr:rowOff>
    </xdr:from>
    <xdr:to>
      <xdr:col>14</xdr:col>
      <xdr:colOff>200024</xdr:colOff>
      <xdr:row>25</xdr:row>
      <xdr:rowOff>128587</xdr:rowOff>
    </xdr:to>
    <xdr:sp macro="" textlink="">
      <xdr:nvSpPr>
        <xdr:cNvPr id="67" name="Rectangle 66">
          <a:extLst>
            <a:ext uri="{FF2B5EF4-FFF2-40B4-BE49-F238E27FC236}">
              <a16:creationId xmlns:a16="http://schemas.microsoft.com/office/drawing/2014/main" id="{0615071E-6E30-461F-B285-35DD67258A4F}"/>
            </a:ext>
          </a:extLst>
        </xdr:cNvPr>
        <xdr:cNvSpPr/>
      </xdr:nvSpPr>
      <xdr:spPr>
        <a:xfrm>
          <a:off x="7896224" y="4769643"/>
          <a:ext cx="838200" cy="226219"/>
        </a:xfrm>
        <a:prstGeom prst="rect">
          <a:avLst/>
        </a:prstGeom>
        <a:solidFill>
          <a:srgbClr val="800000">
            <a:alpha val="27843"/>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542925</xdr:colOff>
      <xdr:row>17</xdr:row>
      <xdr:rowOff>42862</xdr:rowOff>
    </xdr:from>
    <xdr:to>
      <xdr:col>14</xdr:col>
      <xdr:colOff>161925</xdr:colOff>
      <xdr:row>18</xdr:row>
      <xdr:rowOff>78581</xdr:rowOff>
    </xdr:to>
    <xdr:sp macro="" textlink="">
      <xdr:nvSpPr>
        <xdr:cNvPr id="68" name="Rectangle 67">
          <a:extLst>
            <a:ext uri="{FF2B5EF4-FFF2-40B4-BE49-F238E27FC236}">
              <a16:creationId xmlns:a16="http://schemas.microsoft.com/office/drawing/2014/main" id="{238FEEDC-8D32-44CC-BCF4-C091CB2CC56B}"/>
            </a:ext>
          </a:extLst>
        </xdr:cNvPr>
        <xdr:cNvSpPr/>
      </xdr:nvSpPr>
      <xdr:spPr>
        <a:xfrm>
          <a:off x="7858125" y="3386137"/>
          <a:ext cx="838200" cy="226219"/>
        </a:xfrm>
        <a:prstGeom prst="rect">
          <a:avLst/>
        </a:prstGeom>
        <a:solidFill>
          <a:srgbClr val="800000">
            <a:alpha val="27843"/>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409574</xdr:colOff>
      <xdr:row>32</xdr:row>
      <xdr:rowOff>28575</xdr:rowOff>
    </xdr:from>
    <xdr:to>
      <xdr:col>8</xdr:col>
      <xdr:colOff>28575</xdr:colOff>
      <xdr:row>33</xdr:row>
      <xdr:rowOff>64294</xdr:rowOff>
    </xdr:to>
    <xdr:sp macro="" textlink="">
      <xdr:nvSpPr>
        <xdr:cNvPr id="69" name="Rectangle 68">
          <a:extLst>
            <a:ext uri="{FF2B5EF4-FFF2-40B4-BE49-F238E27FC236}">
              <a16:creationId xmlns:a16="http://schemas.microsoft.com/office/drawing/2014/main" id="{67BA220A-2D1A-485C-B717-63BE7B73AE63}"/>
            </a:ext>
          </a:extLst>
        </xdr:cNvPr>
        <xdr:cNvSpPr/>
      </xdr:nvSpPr>
      <xdr:spPr>
        <a:xfrm>
          <a:off x="4067174" y="6229350"/>
          <a:ext cx="838201" cy="226219"/>
        </a:xfrm>
        <a:prstGeom prst="rect">
          <a:avLst/>
        </a:prstGeom>
        <a:solidFill>
          <a:srgbClr val="800000">
            <a:alpha val="27843"/>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428624</xdr:colOff>
      <xdr:row>24</xdr:row>
      <xdr:rowOff>130968</xdr:rowOff>
    </xdr:from>
    <xdr:to>
      <xdr:col>8</xdr:col>
      <xdr:colOff>47625</xdr:colOff>
      <xdr:row>25</xdr:row>
      <xdr:rowOff>166687</xdr:rowOff>
    </xdr:to>
    <xdr:sp macro="" textlink="">
      <xdr:nvSpPr>
        <xdr:cNvPr id="70" name="Rectangle 69">
          <a:extLst>
            <a:ext uri="{FF2B5EF4-FFF2-40B4-BE49-F238E27FC236}">
              <a16:creationId xmlns:a16="http://schemas.microsoft.com/office/drawing/2014/main" id="{CD373528-DEA2-4ADF-9B91-E06CE1143603}"/>
            </a:ext>
          </a:extLst>
        </xdr:cNvPr>
        <xdr:cNvSpPr/>
      </xdr:nvSpPr>
      <xdr:spPr>
        <a:xfrm>
          <a:off x="4086224" y="4807743"/>
          <a:ext cx="838201" cy="226219"/>
        </a:xfrm>
        <a:prstGeom prst="rect">
          <a:avLst/>
        </a:prstGeom>
        <a:solidFill>
          <a:srgbClr val="800000">
            <a:alpha val="27843"/>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366712</xdr:colOff>
      <xdr:row>17</xdr:row>
      <xdr:rowOff>33337</xdr:rowOff>
    </xdr:from>
    <xdr:to>
      <xdr:col>7</xdr:col>
      <xdr:colOff>592932</xdr:colOff>
      <xdr:row>18</xdr:row>
      <xdr:rowOff>69056</xdr:rowOff>
    </xdr:to>
    <xdr:sp macro="" textlink="">
      <xdr:nvSpPr>
        <xdr:cNvPr id="71" name="Rectangle 70">
          <a:extLst>
            <a:ext uri="{FF2B5EF4-FFF2-40B4-BE49-F238E27FC236}">
              <a16:creationId xmlns:a16="http://schemas.microsoft.com/office/drawing/2014/main" id="{C292BD04-B8BB-4BE8-993C-E1944AEEE556}"/>
            </a:ext>
          </a:extLst>
        </xdr:cNvPr>
        <xdr:cNvSpPr/>
      </xdr:nvSpPr>
      <xdr:spPr>
        <a:xfrm>
          <a:off x="4024312" y="3376612"/>
          <a:ext cx="835820" cy="226219"/>
        </a:xfrm>
        <a:prstGeom prst="rect">
          <a:avLst/>
        </a:prstGeom>
        <a:solidFill>
          <a:srgbClr val="800000">
            <a:alpha val="27843"/>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338477</xdr:colOff>
      <xdr:row>34</xdr:row>
      <xdr:rowOff>18785</xdr:rowOff>
    </xdr:from>
    <xdr:to>
      <xdr:col>18</xdr:col>
      <xdr:colOff>83343</xdr:colOff>
      <xdr:row>46</xdr:row>
      <xdr:rowOff>11165</xdr:rowOff>
    </xdr:to>
    <xdr:graphicFrame macro="">
      <xdr:nvGraphicFramePr>
        <xdr:cNvPr id="72" name="Chart 71">
          <a:extLst>
            <a:ext uri="{FF2B5EF4-FFF2-40B4-BE49-F238E27FC236}">
              <a16:creationId xmlns:a16="http://schemas.microsoft.com/office/drawing/2014/main" id="{7DDA71DF-B111-4175-8485-247476AE8D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18</xdr:col>
      <xdr:colOff>217909</xdr:colOff>
      <xdr:row>12</xdr:row>
      <xdr:rowOff>130968</xdr:rowOff>
    </xdr:from>
    <xdr:to>
      <xdr:col>22</xdr:col>
      <xdr:colOff>607217</xdr:colOff>
      <xdr:row>33</xdr:row>
      <xdr:rowOff>83343</xdr:rowOff>
    </xdr:to>
    <xdr:graphicFrame macro="">
      <xdr:nvGraphicFramePr>
        <xdr:cNvPr id="73" name="Chart 72">
          <a:extLst>
            <a:ext uri="{FF2B5EF4-FFF2-40B4-BE49-F238E27FC236}">
              <a16:creationId xmlns:a16="http://schemas.microsoft.com/office/drawing/2014/main" id="{786CAE4B-37A7-459E-80D3-B8F07EEE13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22</xdr:col>
      <xdr:colOff>560387</xdr:colOff>
      <xdr:row>12</xdr:row>
      <xdr:rowOff>71437</xdr:rowOff>
    </xdr:from>
    <xdr:to>
      <xdr:col>27</xdr:col>
      <xdr:colOff>511969</xdr:colOff>
      <xdr:row>33</xdr:row>
      <xdr:rowOff>130968</xdr:rowOff>
    </xdr:to>
    <xdr:graphicFrame macro="">
      <xdr:nvGraphicFramePr>
        <xdr:cNvPr id="74" name="Chart 73">
          <a:extLst>
            <a:ext uri="{FF2B5EF4-FFF2-40B4-BE49-F238E27FC236}">
              <a16:creationId xmlns:a16="http://schemas.microsoft.com/office/drawing/2014/main" id="{32F454AA-F934-4899-BDF5-A43EC6554F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18</xdr:col>
      <xdr:colOff>233362</xdr:colOff>
      <xdr:row>34</xdr:row>
      <xdr:rowOff>71438</xdr:rowOff>
    </xdr:from>
    <xdr:to>
      <xdr:col>27</xdr:col>
      <xdr:colOff>202406</xdr:colOff>
      <xdr:row>46</xdr:row>
      <xdr:rowOff>107156</xdr:rowOff>
    </xdr:to>
    <mc:AlternateContent xmlns:mc="http://schemas.openxmlformats.org/markup-compatibility/2006">
      <mc:Choice xmlns:cx4="http://schemas.microsoft.com/office/drawing/2016/5/10/chartex" Requires="cx4">
        <xdr:graphicFrame macro="">
          <xdr:nvGraphicFramePr>
            <xdr:cNvPr id="75" name="Chart 74">
              <a:extLst>
                <a:ext uri="{FF2B5EF4-FFF2-40B4-BE49-F238E27FC236}">
                  <a16:creationId xmlns:a16="http://schemas.microsoft.com/office/drawing/2014/main" id="{8E4888CF-C782-4E4B-AD02-844568B09EF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11163300" y="6655594"/>
              <a:ext cx="5434012" cy="232171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oneCellAnchor>
    <xdr:from>
      <xdr:col>17</xdr:col>
      <xdr:colOff>595312</xdr:colOff>
      <xdr:row>11</xdr:row>
      <xdr:rowOff>119061</xdr:rowOff>
    </xdr:from>
    <xdr:ext cx="3048000" cy="345281"/>
    <xdr:sp macro="" textlink="">
      <xdr:nvSpPr>
        <xdr:cNvPr id="77" name="TextBox 76">
          <a:extLst>
            <a:ext uri="{FF2B5EF4-FFF2-40B4-BE49-F238E27FC236}">
              <a16:creationId xmlns:a16="http://schemas.microsoft.com/office/drawing/2014/main" id="{1E2BD0C4-B7BE-4228-AAB2-36C3CA7C24A2}"/>
            </a:ext>
          </a:extLst>
        </xdr:cNvPr>
        <xdr:cNvSpPr txBox="1"/>
      </xdr:nvSpPr>
      <xdr:spPr>
        <a:xfrm>
          <a:off x="10918031" y="2214561"/>
          <a:ext cx="3048000" cy="3452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000" b="1">
              <a:solidFill>
                <a:schemeClr val="tx1"/>
              </a:solidFill>
              <a:effectLst/>
              <a:latin typeface="+mn-lt"/>
              <a:ea typeface="+mn-ea"/>
              <a:cs typeface="+mn-cs"/>
            </a:rPr>
            <a:t>Yearly Distribution</a:t>
          </a:r>
          <a:r>
            <a:rPr lang="en-US" sz="1000" b="1" baseline="0">
              <a:solidFill>
                <a:schemeClr val="tx1"/>
              </a:solidFill>
              <a:effectLst/>
              <a:latin typeface="+mn-lt"/>
              <a:ea typeface="+mn-ea"/>
              <a:cs typeface="+mn-cs"/>
            </a:rPr>
            <a:t> Of Accident By (MDV,FTQ,TBT)</a:t>
          </a:r>
          <a:endParaRPr lang="en-US" sz="1000" b="1">
            <a:effectLst/>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n-US" sz="1000">
            <a:solidFill>
              <a:schemeClr val="tx1"/>
            </a:solidFill>
            <a:effectLst/>
          </a:endParaRPr>
        </a:p>
      </xdr:txBody>
    </xdr:sp>
    <xdr:clientData/>
  </xdr:oneCellAnchor>
  <xdr:oneCellAnchor>
    <xdr:from>
      <xdr:col>18</xdr:col>
      <xdr:colOff>95249</xdr:colOff>
      <xdr:row>33</xdr:row>
      <xdr:rowOff>166688</xdr:rowOff>
    </xdr:from>
    <xdr:ext cx="2024063" cy="428625"/>
    <xdr:sp macro="" textlink="">
      <xdr:nvSpPr>
        <xdr:cNvPr id="78" name="TextBox 77">
          <a:extLst>
            <a:ext uri="{FF2B5EF4-FFF2-40B4-BE49-F238E27FC236}">
              <a16:creationId xmlns:a16="http://schemas.microsoft.com/office/drawing/2014/main" id="{32B8BDEB-B0EB-4E49-BAA2-130EC1FCC7F1}"/>
            </a:ext>
          </a:extLst>
        </xdr:cNvPr>
        <xdr:cNvSpPr txBox="1"/>
      </xdr:nvSpPr>
      <xdr:spPr>
        <a:xfrm>
          <a:off x="11025187" y="6560344"/>
          <a:ext cx="2024063" cy="4286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200" b="0">
              <a:solidFill>
                <a:schemeClr val="tx1"/>
              </a:solidFill>
              <a:effectLst/>
              <a:latin typeface="+mn-lt"/>
              <a:ea typeface="+mn-ea"/>
              <a:cs typeface="+mn-cs"/>
            </a:rPr>
            <a:t>Top</a:t>
          </a:r>
          <a:r>
            <a:rPr lang="en-US" sz="1200" b="0" baseline="0">
              <a:solidFill>
                <a:schemeClr val="tx1"/>
              </a:solidFill>
              <a:effectLst/>
              <a:latin typeface="+mn-lt"/>
              <a:ea typeface="+mn-ea"/>
              <a:cs typeface="+mn-cs"/>
            </a:rPr>
            <a:t> 15 State By Crash Deaths</a:t>
          </a:r>
          <a:endParaRPr lang="en-US" sz="1200">
            <a:solidFill>
              <a:schemeClr val="tx1"/>
            </a:solidFill>
            <a:effectLst/>
          </a:endParaRPr>
        </a:p>
      </xdr:txBody>
    </xdr:sp>
    <xdr:clientData/>
  </xdr:oneCellAnchor>
  <xdr:oneCellAnchor>
    <xdr:from>
      <xdr:col>22</xdr:col>
      <xdr:colOff>333375</xdr:colOff>
      <xdr:row>11</xdr:row>
      <xdr:rowOff>83345</xdr:rowOff>
    </xdr:from>
    <xdr:ext cx="2952750" cy="369094"/>
    <xdr:sp macro="" textlink="">
      <xdr:nvSpPr>
        <xdr:cNvPr id="79" name="TextBox 78">
          <a:extLst>
            <a:ext uri="{FF2B5EF4-FFF2-40B4-BE49-F238E27FC236}">
              <a16:creationId xmlns:a16="http://schemas.microsoft.com/office/drawing/2014/main" id="{BA7F451B-63B1-4E12-ABAD-5B066D12C3BF}"/>
            </a:ext>
          </a:extLst>
        </xdr:cNvPr>
        <xdr:cNvSpPr txBox="1"/>
      </xdr:nvSpPr>
      <xdr:spPr>
        <a:xfrm>
          <a:off x="13692188" y="2178845"/>
          <a:ext cx="2952750" cy="3690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200" b="0">
              <a:solidFill>
                <a:schemeClr val="tx1"/>
              </a:solidFill>
              <a:effectLst/>
              <a:latin typeface="+mn-lt"/>
              <a:ea typeface="+mn-ea"/>
              <a:cs typeface="+mn-cs"/>
            </a:rPr>
            <a:t>Crash</a:t>
          </a:r>
          <a:r>
            <a:rPr lang="en-US" sz="1200" b="0" baseline="0">
              <a:solidFill>
                <a:schemeClr val="tx1"/>
              </a:solidFill>
              <a:effectLst/>
              <a:latin typeface="+mn-lt"/>
              <a:ea typeface="+mn-ea"/>
              <a:cs typeface="+mn-cs"/>
            </a:rPr>
            <a:t> Causes:Road &amp; Weather</a:t>
          </a:r>
          <a:endParaRPr lang="en-US" sz="1200">
            <a:solidFill>
              <a:schemeClr val="tx1"/>
            </a:solidFill>
            <a:effectLst/>
          </a:endParaRPr>
        </a:p>
      </xdr:txBody>
    </xdr:sp>
    <xdr:clientData/>
  </xdr:oneCellAnchor>
  <xdr:oneCellAnchor>
    <xdr:from>
      <xdr:col>5</xdr:col>
      <xdr:colOff>130968</xdr:colOff>
      <xdr:row>34</xdr:row>
      <xdr:rowOff>83347</xdr:rowOff>
    </xdr:from>
    <xdr:ext cx="2416969" cy="488154"/>
    <xdr:sp macro="" textlink="">
      <xdr:nvSpPr>
        <xdr:cNvPr id="80" name="TextBox 79">
          <a:extLst>
            <a:ext uri="{FF2B5EF4-FFF2-40B4-BE49-F238E27FC236}">
              <a16:creationId xmlns:a16="http://schemas.microsoft.com/office/drawing/2014/main" id="{B1B64E68-AEB4-43A4-8CED-EA0849089A29}"/>
            </a:ext>
          </a:extLst>
        </xdr:cNvPr>
        <xdr:cNvSpPr txBox="1"/>
      </xdr:nvSpPr>
      <xdr:spPr>
        <a:xfrm>
          <a:off x="3167062" y="6667503"/>
          <a:ext cx="2416969" cy="4881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200" b="0">
              <a:solidFill>
                <a:schemeClr val="tx1"/>
              </a:solidFill>
              <a:effectLst/>
              <a:latin typeface="+mn-lt"/>
              <a:ea typeface="+mn-ea"/>
              <a:cs typeface="+mn-cs"/>
            </a:rPr>
            <a:t>Primary</a:t>
          </a:r>
          <a:r>
            <a:rPr lang="en-US" sz="1200" b="0" baseline="0">
              <a:solidFill>
                <a:schemeClr val="tx1"/>
              </a:solidFill>
              <a:effectLst/>
              <a:latin typeface="+mn-lt"/>
              <a:ea typeface="+mn-ea"/>
              <a:cs typeface="+mn-cs"/>
            </a:rPr>
            <a:t> Causes Of Crashes</a:t>
          </a:r>
          <a:endParaRPr lang="en-US" sz="1200">
            <a:solidFill>
              <a:schemeClr val="tx1"/>
            </a:solidFill>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5</xdr:col>
      <xdr:colOff>163830</xdr:colOff>
      <xdr:row>4</xdr:row>
      <xdr:rowOff>116416</xdr:rowOff>
    </xdr:from>
    <xdr:to>
      <xdr:col>27</xdr:col>
      <xdr:colOff>370417</xdr:colOff>
      <xdr:row>47</xdr:row>
      <xdr:rowOff>58236</xdr:rowOff>
    </xdr:to>
    <xdr:sp macro="" textlink="">
      <xdr:nvSpPr>
        <xdr:cNvPr id="3" name="Rectangle 2">
          <a:extLst>
            <a:ext uri="{FF2B5EF4-FFF2-40B4-BE49-F238E27FC236}">
              <a16:creationId xmlns:a16="http://schemas.microsoft.com/office/drawing/2014/main" id="{90CE0958-8E79-4D02-8BBB-FCEBE8581D4D}"/>
            </a:ext>
          </a:extLst>
        </xdr:cNvPr>
        <xdr:cNvSpPr/>
      </xdr:nvSpPr>
      <xdr:spPr>
        <a:xfrm>
          <a:off x="3232997" y="878416"/>
          <a:ext cx="13710920" cy="8239153"/>
        </a:xfrm>
        <a:prstGeom prst="rect">
          <a:avLst/>
        </a:prstGeom>
        <a:solidFill>
          <a:srgbClr val="CCCCCC">
            <a:alpha val="75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255542</xdr:colOff>
      <xdr:row>10</xdr:row>
      <xdr:rowOff>63500</xdr:rowOff>
    </xdr:from>
    <xdr:to>
      <xdr:col>27</xdr:col>
      <xdr:colOff>275167</xdr:colOff>
      <xdr:row>46</xdr:row>
      <xdr:rowOff>134439</xdr:rowOff>
    </xdr:to>
    <xdr:sp macro="" textlink="">
      <xdr:nvSpPr>
        <xdr:cNvPr id="6" name="Rectangle: Rounded Corners 5">
          <a:extLst>
            <a:ext uri="{FF2B5EF4-FFF2-40B4-BE49-F238E27FC236}">
              <a16:creationId xmlns:a16="http://schemas.microsoft.com/office/drawing/2014/main" id="{55E491EC-129C-4AB3-9B0D-A3689548CEAD}"/>
            </a:ext>
          </a:extLst>
        </xdr:cNvPr>
        <xdr:cNvSpPr/>
      </xdr:nvSpPr>
      <xdr:spPr>
        <a:xfrm>
          <a:off x="3324709" y="1968500"/>
          <a:ext cx="13523958" cy="7034772"/>
        </a:xfrm>
        <a:prstGeom prst="roundRect">
          <a:avLst>
            <a:gd name="adj" fmla="val 1645"/>
          </a:avLst>
        </a:prstGeom>
        <a:solidFill>
          <a:srgbClr val="800000">
            <a:alpha val="55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324970</xdr:colOff>
      <xdr:row>11</xdr:row>
      <xdr:rowOff>76292</xdr:rowOff>
    </xdr:from>
    <xdr:to>
      <xdr:col>11</xdr:col>
      <xdr:colOff>505945</xdr:colOff>
      <xdr:row>18</xdr:row>
      <xdr:rowOff>117820</xdr:rowOff>
    </xdr:to>
    <xdr:sp macro="" textlink="">
      <xdr:nvSpPr>
        <xdr:cNvPr id="7" name="Rectangle 6">
          <a:extLst>
            <a:ext uri="{FF2B5EF4-FFF2-40B4-BE49-F238E27FC236}">
              <a16:creationId xmlns:a16="http://schemas.microsoft.com/office/drawing/2014/main" id="{0A472CA8-6CF1-4792-ADCF-5C6FCAC20FD8}"/>
            </a:ext>
          </a:extLst>
        </xdr:cNvPr>
        <xdr:cNvSpPr/>
      </xdr:nvSpPr>
      <xdr:spPr>
        <a:xfrm>
          <a:off x="3394137" y="2055375"/>
          <a:ext cx="3863975" cy="1300945"/>
        </a:xfrm>
        <a:prstGeom prst="rect">
          <a:avLst/>
        </a:prstGeom>
        <a:solidFill>
          <a:srgbClr val="F5F5F5">
            <a:alpha val="7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309563</xdr:colOff>
      <xdr:row>26</xdr:row>
      <xdr:rowOff>86876</xdr:rowOff>
    </xdr:from>
    <xdr:to>
      <xdr:col>11</xdr:col>
      <xdr:colOff>509151</xdr:colOff>
      <xdr:row>33</xdr:row>
      <xdr:rowOff>128404</xdr:rowOff>
    </xdr:to>
    <xdr:sp macro="" textlink="">
      <xdr:nvSpPr>
        <xdr:cNvPr id="8" name="Rectangle 7">
          <a:extLst>
            <a:ext uri="{FF2B5EF4-FFF2-40B4-BE49-F238E27FC236}">
              <a16:creationId xmlns:a16="http://schemas.microsoft.com/office/drawing/2014/main" id="{64F22BC9-2379-424D-90DB-4B056A181D78}"/>
            </a:ext>
          </a:extLst>
        </xdr:cNvPr>
        <xdr:cNvSpPr/>
      </xdr:nvSpPr>
      <xdr:spPr>
        <a:xfrm>
          <a:off x="3345657" y="5147032"/>
          <a:ext cx="3842900" cy="1375028"/>
        </a:xfrm>
        <a:prstGeom prst="rect">
          <a:avLst/>
        </a:prstGeom>
        <a:solidFill>
          <a:srgbClr val="F5F5F5">
            <a:alpha val="7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547098</xdr:colOff>
      <xdr:row>18</xdr:row>
      <xdr:rowOff>168244</xdr:rowOff>
    </xdr:from>
    <xdr:to>
      <xdr:col>18</xdr:col>
      <xdr:colOff>118473</xdr:colOff>
      <xdr:row>26</xdr:row>
      <xdr:rowOff>27952</xdr:rowOff>
    </xdr:to>
    <xdr:sp macro="" textlink="">
      <xdr:nvSpPr>
        <xdr:cNvPr id="9" name="Rectangle 8">
          <a:extLst>
            <a:ext uri="{FF2B5EF4-FFF2-40B4-BE49-F238E27FC236}">
              <a16:creationId xmlns:a16="http://schemas.microsoft.com/office/drawing/2014/main" id="{8A4C9638-F164-4711-9B73-EA74B2FF81AD}"/>
            </a:ext>
          </a:extLst>
        </xdr:cNvPr>
        <xdr:cNvSpPr/>
      </xdr:nvSpPr>
      <xdr:spPr>
        <a:xfrm>
          <a:off x="7299265" y="3406744"/>
          <a:ext cx="3868208" cy="1299041"/>
        </a:xfrm>
        <a:prstGeom prst="rect">
          <a:avLst/>
        </a:prstGeom>
        <a:solidFill>
          <a:srgbClr val="F5F5F5">
            <a:alpha val="7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551210</xdr:colOff>
      <xdr:row>11</xdr:row>
      <xdr:rowOff>78197</xdr:rowOff>
    </xdr:from>
    <xdr:to>
      <xdr:col>18</xdr:col>
      <xdr:colOff>120680</xdr:colOff>
      <xdr:row>18</xdr:row>
      <xdr:rowOff>119725</xdr:rowOff>
    </xdr:to>
    <xdr:sp macro="" textlink="">
      <xdr:nvSpPr>
        <xdr:cNvPr id="10" name="Rectangle 9">
          <a:extLst>
            <a:ext uri="{FF2B5EF4-FFF2-40B4-BE49-F238E27FC236}">
              <a16:creationId xmlns:a16="http://schemas.microsoft.com/office/drawing/2014/main" id="{1818F739-B645-4B49-81C0-C4AD57C09800}"/>
            </a:ext>
          </a:extLst>
        </xdr:cNvPr>
        <xdr:cNvSpPr/>
      </xdr:nvSpPr>
      <xdr:spPr>
        <a:xfrm>
          <a:off x="7303377" y="2057280"/>
          <a:ext cx="3866303" cy="1300945"/>
        </a:xfrm>
        <a:prstGeom prst="rect">
          <a:avLst/>
        </a:prstGeom>
        <a:solidFill>
          <a:srgbClr val="F5F5F5">
            <a:alpha val="7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312178</xdr:colOff>
      <xdr:row>18</xdr:row>
      <xdr:rowOff>168245</xdr:rowOff>
    </xdr:from>
    <xdr:to>
      <xdr:col>11</xdr:col>
      <xdr:colOff>502678</xdr:colOff>
      <xdr:row>26</xdr:row>
      <xdr:rowOff>27953</xdr:rowOff>
    </xdr:to>
    <xdr:sp macro="" textlink="">
      <xdr:nvSpPr>
        <xdr:cNvPr id="11" name="Rectangle 10">
          <a:extLst>
            <a:ext uri="{FF2B5EF4-FFF2-40B4-BE49-F238E27FC236}">
              <a16:creationId xmlns:a16="http://schemas.microsoft.com/office/drawing/2014/main" id="{47F97874-06B1-4B73-9F81-CCCC83CB0AA1}"/>
            </a:ext>
          </a:extLst>
        </xdr:cNvPr>
        <xdr:cNvSpPr/>
      </xdr:nvSpPr>
      <xdr:spPr>
        <a:xfrm>
          <a:off x="3381345" y="3406745"/>
          <a:ext cx="3873500" cy="1299041"/>
        </a:xfrm>
        <a:prstGeom prst="rect">
          <a:avLst/>
        </a:prstGeom>
        <a:solidFill>
          <a:srgbClr val="F5F5F5">
            <a:alpha val="7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564153</xdr:colOff>
      <xdr:row>26</xdr:row>
      <xdr:rowOff>81462</xdr:rowOff>
    </xdr:from>
    <xdr:to>
      <xdr:col>18</xdr:col>
      <xdr:colOff>135528</xdr:colOff>
      <xdr:row>33</xdr:row>
      <xdr:rowOff>121085</xdr:rowOff>
    </xdr:to>
    <xdr:sp macro="" textlink="">
      <xdr:nvSpPr>
        <xdr:cNvPr id="12" name="Rectangle 11">
          <a:extLst>
            <a:ext uri="{FF2B5EF4-FFF2-40B4-BE49-F238E27FC236}">
              <a16:creationId xmlns:a16="http://schemas.microsoft.com/office/drawing/2014/main" id="{C75DEEF1-C2F7-48A0-9DD3-72E6F24DE9F3}"/>
            </a:ext>
          </a:extLst>
        </xdr:cNvPr>
        <xdr:cNvSpPr/>
      </xdr:nvSpPr>
      <xdr:spPr>
        <a:xfrm>
          <a:off x="7316320" y="4759295"/>
          <a:ext cx="3868208" cy="1299040"/>
        </a:xfrm>
        <a:prstGeom prst="rect">
          <a:avLst/>
        </a:prstGeom>
        <a:solidFill>
          <a:srgbClr val="F5F5F5">
            <a:alpha val="7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297656</xdr:colOff>
      <xdr:row>34</xdr:row>
      <xdr:rowOff>21166</xdr:rowOff>
    </xdr:from>
    <xdr:to>
      <xdr:col>18</xdr:col>
      <xdr:colOff>137583</xdr:colOff>
      <xdr:row>46</xdr:row>
      <xdr:rowOff>54428</xdr:rowOff>
    </xdr:to>
    <xdr:sp macro="" textlink="">
      <xdr:nvSpPr>
        <xdr:cNvPr id="13" name="Rectangle 12">
          <a:extLst>
            <a:ext uri="{FF2B5EF4-FFF2-40B4-BE49-F238E27FC236}">
              <a16:creationId xmlns:a16="http://schemas.microsoft.com/office/drawing/2014/main" id="{95304848-DA6E-491B-8435-13C6FC3323BE}"/>
            </a:ext>
          </a:extLst>
        </xdr:cNvPr>
        <xdr:cNvSpPr/>
      </xdr:nvSpPr>
      <xdr:spPr>
        <a:xfrm>
          <a:off x="3333750" y="6605322"/>
          <a:ext cx="7733771" cy="2319262"/>
        </a:xfrm>
        <a:prstGeom prst="rect">
          <a:avLst/>
        </a:prstGeom>
        <a:solidFill>
          <a:srgbClr val="F5F5F5">
            <a:alpha val="7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18</xdr:col>
      <xdr:colOff>175048</xdr:colOff>
      <xdr:row>11</xdr:row>
      <xdr:rowOff>82006</xdr:rowOff>
    </xdr:from>
    <xdr:to>
      <xdr:col>22</xdr:col>
      <xdr:colOff>433917</xdr:colOff>
      <xdr:row>33</xdr:row>
      <xdr:rowOff>117928</xdr:rowOff>
    </xdr:to>
    <xdr:sp macro="" textlink="">
      <xdr:nvSpPr>
        <xdr:cNvPr id="14" name="Rectangle 13">
          <a:extLst>
            <a:ext uri="{FF2B5EF4-FFF2-40B4-BE49-F238E27FC236}">
              <a16:creationId xmlns:a16="http://schemas.microsoft.com/office/drawing/2014/main" id="{9BF8CFD7-E5C3-47CB-8372-ACC5032E33E3}"/>
            </a:ext>
          </a:extLst>
        </xdr:cNvPr>
        <xdr:cNvSpPr/>
      </xdr:nvSpPr>
      <xdr:spPr>
        <a:xfrm>
          <a:off x="11224048" y="2177506"/>
          <a:ext cx="2714202" cy="4332755"/>
        </a:xfrm>
        <a:prstGeom prst="rect">
          <a:avLst/>
        </a:prstGeom>
        <a:solidFill>
          <a:srgbClr val="F5F5F5">
            <a:alpha val="7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22</xdr:col>
      <xdr:colOff>508000</xdr:colOff>
      <xdr:row>11</xdr:row>
      <xdr:rowOff>74084</xdr:rowOff>
    </xdr:from>
    <xdr:to>
      <xdr:col>27</xdr:col>
      <xdr:colOff>190500</xdr:colOff>
      <xdr:row>33</xdr:row>
      <xdr:rowOff>123341</xdr:rowOff>
    </xdr:to>
    <xdr:sp macro="" textlink="">
      <xdr:nvSpPr>
        <xdr:cNvPr id="15" name="Rectangle 14">
          <a:extLst>
            <a:ext uri="{FF2B5EF4-FFF2-40B4-BE49-F238E27FC236}">
              <a16:creationId xmlns:a16="http://schemas.microsoft.com/office/drawing/2014/main" id="{7CAE107A-AFE7-44B3-A659-C260156629B3}"/>
            </a:ext>
          </a:extLst>
        </xdr:cNvPr>
        <xdr:cNvSpPr/>
      </xdr:nvSpPr>
      <xdr:spPr>
        <a:xfrm>
          <a:off x="14012333" y="2169584"/>
          <a:ext cx="2751667" cy="4346090"/>
        </a:xfrm>
        <a:prstGeom prst="rect">
          <a:avLst/>
        </a:prstGeom>
        <a:solidFill>
          <a:srgbClr val="F5F5F5">
            <a:alpha val="7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18</xdr:col>
      <xdr:colOff>190500</xdr:colOff>
      <xdr:row>34</xdr:row>
      <xdr:rowOff>17355</xdr:rowOff>
    </xdr:from>
    <xdr:to>
      <xdr:col>27</xdr:col>
      <xdr:colOff>190499</xdr:colOff>
      <xdr:row>46</xdr:row>
      <xdr:rowOff>74082</xdr:rowOff>
    </xdr:to>
    <xdr:sp macro="" textlink="">
      <xdr:nvSpPr>
        <xdr:cNvPr id="17" name="Rectangle 16">
          <a:extLst>
            <a:ext uri="{FF2B5EF4-FFF2-40B4-BE49-F238E27FC236}">
              <a16:creationId xmlns:a16="http://schemas.microsoft.com/office/drawing/2014/main" id="{5FA3EC2F-4832-4BF3-B94B-1A146F347A0F}"/>
            </a:ext>
          </a:extLst>
        </xdr:cNvPr>
        <xdr:cNvSpPr/>
      </xdr:nvSpPr>
      <xdr:spPr>
        <a:xfrm>
          <a:off x="11239500" y="6600188"/>
          <a:ext cx="5524499" cy="2342727"/>
        </a:xfrm>
        <a:prstGeom prst="rect">
          <a:avLst/>
        </a:prstGeom>
        <a:solidFill>
          <a:srgbClr val="F5F5F5">
            <a:alpha val="7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6</xdr:col>
      <xdr:colOff>296333</xdr:colOff>
      <xdr:row>16</xdr:row>
      <xdr:rowOff>153881</xdr:rowOff>
    </xdr:from>
    <xdr:to>
      <xdr:col>8</xdr:col>
      <xdr:colOff>165522</xdr:colOff>
      <xdr:row>19</xdr:row>
      <xdr:rowOff>14392</xdr:rowOff>
    </xdr:to>
    <xdr:sp macro="" textlink="CaseLY">
      <xdr:nvSpPr>
        <xdr:cNvPr id="18" name="TextBox 17">
          <a:extLst>
            <a:ext uri="{FF2B5EF4-FFF2-40B4-BE49-F238E27FC236}">
              <a16:creationId xmlns:a16="http://schemas.microsoft.com/office/drawing/2014/main" id="{9AE3345A-C349-4F89-8209-4D8B49F39675}"/>
            </a:ext>
          </a:extLst>
        </xdr:cNvPr>
        <xdr:cNvSpPr txBox="1"/>
      </xdr:nvSpPr>
      <xdr:spPr>
        <a:xfrm>
          <a:off x="3979333" y="3032548"/>
          <a:ext cx="1096856" cy="4002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1D26538-0F25-4DC8-B8B8-C02C64556AE9}" type="TxLink">
            <a:rPr lang="en-US" sz="1400" b="0" i="0" u="none" strike="noStrike">
              <a:solidFill>
                <a:schemeClr val="tx1"/>
              </a:solidFill>
              <a:latin typeface="Calibri"/>
              <a:ea typeface="Calibri"/>
              <a:cs typeface="Calibri"/>
            </a:rPr>
            <a:pPr/>
            <a:t>🔽34% LY </a:t>
          </a:fld>
          <a:endParaRPr lang="en-US" sz="1400">
            <a:solidFill>
              <a:schemeClr val="tx1"/>
            </a:solidFill>
          </a:endParaRPr>
        </a:p>
      </xdr:txBody>
    </xdr:sp>
    <xdr:clientData/>
  </xdr:twoCellAnchor>
  <xdr:twoCellAnchor>
    <xdr:from>
      <xdr:col>6</xdr:col>
      <xdr:colOff>206800</xdr:colOff>
      <xdr:row>13</xdr:row>
      <xdr:rowOff>93346</xdr:rowOff>
    </xdr:from>
    <xdr:to>
      <xdr:col>8</xdr:col>
      <xdr:colOff>158751</xdr:colOff>
      <xdr:row>16</xdr:row>
      <xdr:rowOff>150073</xdr:rowOff>
    </xdr:to>
    <xdr:sp macro="" textlink="TotalCase">
      <xdr:nvSpPr>
        <xdr:cNvPr id="19" name="TextBox 18">
          <a:extLst>
            <a:ext uri="{FF2B5EF4-FFF2-40B4-BE49-F238E27FC236}">
              <a16:creationId xmlns:a16="http://schemas.microsoft.com/office/drawing/2014/main" id="{3135CF5C-8975-45EA-B76E-33803F77957F}"/>
            </a:ext>
          </a:extLst>
        </xdr:cNvPr>
        <xdr:cNvSpPr txBox="1"/>
      </xdr:nvSpPr>
      <xdr:spPr>
        <a:xfrm>
          <a:off x="3889800" y="2432263"/>
          <a:ext cx="1179618" cy="5964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9267CE7-B183-410F-AE70-C36CFF62DDA5}" type="TxLink">
            <a:rPr lang="en-US" sz="2400" b="1" i="0" u="none" strike="noStrike">
              <a:solidFill>
                <a:schemeClr val="tx1"/>
              </a:solidFill>
              <a:latin typeface="Calibri"/>
              <a:ea typeface="Calibri"/>
              <a:cs typeface="Calibri"/>
            </a:rPr>
            <a:pPr algn="ctr"/>
            <a:t>53K</a:t>
          </a:fld>
          <a:endParaRPr lang="en-US" sz="2400" b="1">
            <a:solidFill>
              <a:schemeClr val="tx1"/>
            </a:solidFill>
          </a:endParaRPr>
        </a:p>
      </xdr:txBody>
    </xdr:sp>
    <xdr:clientData/>
  </xdr:twoCellAnchor>
  <xdr:twoCellAnchor>
    <xdr:from>
      <xdr:col>5</xdr:col>
      <xdr:colOff>514774</xdr:colOff>
      <xdr:row>16</xdr:row>
      <xdr:rowOff>172296</xdr:rowOff>
    </xdr:from>
    <xdr:to>
      <xdr:col>6</xdr:col>
      <xdr:colOff>476250</xdr:colOff>
      <xdr:row>18</xdr:row>
      <xdr:rowOff>99059</xdr:rowOff>
    </xdr:to>
    <xdr:sp macro="" textlink="">
      <xdr:nvSpPr>
        <xdr:cNvPr id="20" name="TextBox 19">
          <a:extLst>
            <a:ext uri="{FF2B5EF4-FFF2-40B4-BE49-F238E27FC236}">
              <a16:creationId xmlns:a16="http://schemas.microsoft.com/office/drawing/2014/main" id="{8E9F9E45-19FB-4929-9BCF-BD20F9B9C364}"/>
            </a:ext>
          </a:extLst>
        </xdr:cNvPr>
        <xdr:cNvSpPr txBox="1"/>
      </xdr:nvSpPr>
      <xdr:spPr>
        <a:xfrm>
          <a:off x="3583941" y="3050963"/>
          <a:ext cx="575309" cy="2865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tx1"/>
              </a:solidFill>
            </a:rPr>
            <a:t>YoY :</a:t>
          </a:r>
        </a:p>
      </xdr:txBody>
    </xdr:sp>
    <xdr:clientData/>
  </xdr:twoCellAnchor>
  <xdr:twoCellAnchor>
    <xdr:from>
      <xdr:col>2</xdr:col>
      <xdr:colOff>349251</xdr:colOff>
      <xdr:row>20</xdr:row>
      <xdr:rowOff>84668</xdr:rowOff>
    </xdr:from>
    <xdr:to>
      <xdr:col>5</xdr:col>
      <xdr:colOff>74083</xdr:colOff>
      <xdr:row>27</xdr:row>
      <xdr:rowOff>21168</xdr:rowOff>
    </xdr:to>
    <xdr:sp macro="" textlink="">
      <xdr:nvSpPr>
        <xdr:cNvPr id="22" name="TextBox 21">
          <a:extLst>
            <a:ext uri="{FF2B5EF4-FFF2-40B4-BE49-F238E27FC236}">
              <a16:creationId xmlns:a16="http://schemas.microsoft.com/office/drawing/2014/main" id="{CC698BDA-FBB9-4377-A144-F310B7A37B43}"/>
            </a:ext>
          </a:extLst>
        </xdr:cNvPr>
        <xdr:cNvSpPr txBox="1"/>
      </xdr:nvSpPr>
      <xdr:spPr>
        <a:xfrm>
          <a:off x="1576918" y="4000501"/>
          <a:ext cx="1566332" cy="1270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tx1"/>
            </a:solidFill>
          </a:endParaRPr>
        </a:p>
      </xdr:txBody>
    </xdr:sp>
    <xdr:clientData/>
  </xdr:twoCellAnchor>
  <xdr:twoCellAnchor>
    <xdr:from>
      <xdr:col>5</xdr:col>
      <xdr:colOff>610025</xdr:colOff>
      <xdr:row>11</xdr:row>
      <xdr:rowOff>34713</xdr:rowOff>
    </xdr:from>
    <xdr:to>
      <xdr:col>8</xdr:col>
      <xdr:colOff>141395</xdr:colOff>
      <xdr:row>12</xdr:row>
      <xdr:rowOff>133772</xdr:rowOff>
    </xdr:to>
    <xdr:sp macro="" textlink="">
      <xdr:nvSpPr>
        <xdr:cNvPr id="23" name="TextBox 22">
          <a:extLst>
            <a:ext uri="{FF2B5EF4-FFF2-40B4-BE49-F238E27FC236}">
              <a16:creationId xmlns:a16="http://schemas.microsoft.com/office/drawing/2014/main" id="{2484D64E-4B31-4C9B-821E-D62B848E8C86}"/>
            </a:ext>
          </a:extLst>
        </xdr:cNvPr>
        <xdr:cNvSpPr txBox="1"/>
      </xdr:nvSpPr>
      <xdr:spPr>
        <a:xfrm>
          <a:off x="3679192" y="2013796"/>
          <a:ext cx="1372870" cy="278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chemeClr val="tx1"/>
              </a:solidFill>
            </a:rPr>
            <a:t>Total</a:t>
          </a:r>
          <a:r>
            <a:rPr lang="en-US" sz="1800" baseline="0">
              <a:solidFill>
                <a:schemeClr val="tx1"/>
              </a:solidFill>
            </a:rPr>
            <a:t> Cases</a:t>
          </a:r>
          <a:r>
            <a:rPr lang="en-US" sz="1800">
              <a:solidFill>
                <a:schemeClr val="tx1"/>
              </a:solidFill>
            </a:rPr>
            <a:t> </a:t>
          </a:r>
        </a:p>
      </xdr:txBody>
    </xdr:sp>
    <xdr:clientData/>
  </xdr:twoCellAnchor>
  <xdr:twoCellAnchor>
    <xdr:from>
      <xdr:col>4</xdr:col>
      <xdr:colOff>123191</xdr:colOff>
      <xdr:row>17</xdr:row>
      <xdr:rowOff>161714</xdr:rowOff>
    </xdr:from>
    <xdr:to>
      <xdr:col>5</xdr:col>
      <xdr:colOff>84666</xdr:colOff>
      <xdr:row>19</xdr:row>
      <xdr:rowOff>88476</xdr:rowOff>
    </xdr:to>
    <xdr:sp macro="" textlink="">
      <xdr:nvSpPr>
        <xdr:cNvPr id="24" name="TextBox 23">
          <a:extLst>
            <a:ext uri="{FF2B5EF4-FFF2-40B4-BE49-F238E27FC236}">
              <a16:creationId xmlns:a16="http://schemas.microsoft.com/office/drawing/2014/main" id="{F649F632-F782-433E-A708-AC739EB98118}"/>
            </a:ext>
          </a:extLst>
        </xdr:cNvPr>
        <xdr:cNvSpPr txBox="1"/>
      </xdr:nvSpPr>
      <xdr:spPr>
        <a:xfrm>
          <a:off x="2578524" y="3220297"/>
          <a:ext cx="575309" cy="2865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tx1"/>
            </a:solidFill>
          </a:endParaRPr>
        </a:p>
      </xdr:txBody>
    </xdr:sp>
    <xdr:clientData/>
  </xdr:twoCellAnchor>
  <xdr:twoCellAnchor>
    <xdr:from>
      <xdr:col>8</xdr:col>
      <xdr:colOff>190501</xdr:colOff>
      <xdr:row>9</xdr:row>
      <xdr:rowOff>158750</xdr:rowOff>
    </xdr:from>
    <xdr:to>
      <xdr:col>11</xdr:col>
      <xdr:colOff>444501</xdr:colOff>
      <xdr:row>24</xdr:row>
      <xdr:rowOff>185420</xdr:rowOff>
    </xdr:to>
    <xdr:graphicFrame macro="">
      <xdr:nvGraphicFramePr>
        <xdr:cNvPr id="21" name="Chart 20">
          <a:extLst>
            <a:ext uri="{FF2B5EF4-FFF2-40B4-BE49-F238E27FC236}">
              <a16:creationId xmlns:a16="http://schemas.microsoft.com/office/drawing/2014/main" id="{82F1D769-7AE6-40E7-8E5C-4D66A06451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280883</xdr:colOff>
      <xdr:row>13</xdr:row>
      <xdr:rowOff>93346</xdr:rowOff>
    </xdr:from>
    <xdr:to>
      <xdr:col>14</xdr:col>
      <xdr:colOff>232834</xdr:colOff>
      <xdr:row>16</xdr:row>
      <xdr:rowOff>150073</xdr:rowOff>
    </xdr:to>
    <xdr:sp macro="" textlink="TotalCasualty">
      <xdr:nvSpPr>
        <xdr:cNvPr id="26" name="TextBox 25">
          <a:extLst>
            <a:ext uri="{FF2B5EF4-FFF2-40B4-BE49-F238E27FC236}">
              <a16:creationId xmlns:a16="http://schemas.microsoft.com/office/drawing/2014/main" id="{0EECC846-3083-45C3-85DC-A832A83BCD6B}"/>
            </a:ext>
          </a:extLst>
        </xdr:cNvPr>
        <xdr:cNvSpPr txBox="1"/>
      </xdr:nvSpPr>
      <xdr:spPr>
        <a:xfrm>
          <a:off x="7646883" y="2675679"/>
          <a:ext cx="1179618" cy="628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5D484CA-EEF2-49C7-BE50-6D50EEF031CC}" type="TxLink">
            <a:rPr lang="en-US" sz="2400" b="1" i="0" u="none" strike="noStrike">
              <a:solidFill>
                <a:srgbClr val="000000"/>
              </a:solidFill>
              <a:latin typeface="Calibri"/>
              <a:ea typeface="Calibri"/>
              <a:cs typeface="Calibri"/>
            </a:rPr>
            <a:pPr algn="ctr"/>
            <a:t>179K</a:t>
          </a:fld>
          <a:endParaRPr lang="en-US" sz="2400" b="1">
            <a:solidFill>
              <a:schemeClr val="tx1"/>
            </a:solidFill>
          </a:endParaRPr>
        </a:p>
      </xdr:txBody>
    </xdr:sp>
    <xdr:clientData/>
  </xdr:twoCellAnchor>
  <xdr:twoCellAnchor editAs="oneCell">
    <xdr:from>
      <xdr:col>12</xdr:col>
      <xdr:colOff>32627</xdr:colOff>
      <xdr:row>16</xdr:row>
      <xdr:rowOff>173447</xdr:rowOff>
    </xdr:from>
    <xdr:to>
      <xdr:col>12</xdr:col>
      <xdr:colOff>605701</xdr:colOff>
      <xdr:row>18</xdr:row>
      <xdr:rowOff>176528</xdr:rowOff>
    </xdr:to>
    <xdr:pic>
      <xdr:nvPicPr>
        <xdr:cNvPr id="2" name="Picture 1">
          <a:extLst>
            <a:ext uri="{FF2B5EF4-FFF2-40B4-BE49-F238E27FC236}">
              <a16:creationId xmlns:a16="http://schemas.microsoft.com/office/drawing/2014/main" id="{D075BCB8-C576-4F31-AF47-BDF7789A3450}"/>
            </a:ext>
          </a:extLst>
        </xdr:cNvPr>
        <xdr:cNvPicPr>
          <a:picLocks noChangeAspect="1"/>
        </xdr:cNvPicPr>
      </xdr:nvPicPr>
      <xdr:blipFill>
        <a:blip xmlns:r="http://schemas.openxmlformats.org/officeDocument/2006/relationships" r:embed="rId2"/>
        <a:stretch>
          <a:fillRect/>
        </a:stretch>
      </xdr:blipFill>
      <xdr:spPr>
        <a:xfrm>
          <a:off x="7398627" y="3221447"/>
          <a:ext cx="573074" cy="384081"/>
        </a:xfrm>
        <a:prstGeom prst="rect">
          <a:avLst/>
        </a:prstGeom>
      </xdr:spPr>
    </xdr:pic>
    <xdr:clientData/>
  </xdr:twoCellAnchor>
  <xdr:twoCellAnchor>
    <xdr:from>
      <xdr:col>12</xdr:col>
      <xdr:colOff>455083</xdr:colOff>
      <xdr:row>16</xdr:row>
      <xdr:rowOff>175049</xdr:rowOff>
    </xdr:from>
    <xdr:to>
      <xdr:col>14</xdr:col>
      <xdr:colOff>324272</xdr:colOff>
      <xdr:row>19</xdr:row>
      <xdr:rowOff>35560</xdr:rowOff>
    </xdr:to>
    <xdr:sp macro="" textlink="CasualtyLY">
      <xdr:nvSpPr>
        <xdr:cNvPr id="29" name="TextBox 28">
          <a:extLst>
            <a:ext uri="{FF2B5EF4-FFF2-40B4-BE49-F238E27FC236}">
              <a16:creationId xmlns:a16="http://schemas.microsoft.com/office/drawing/2014/main" id="{E2124927-0806-4194-8242-5C84D98B576C}"/>
            </a:ext>
          </a:extLst>
        </xdr:cNvPr>
        <xdr:cNvSpPr txBox="1"/>
      </xdr:nvSpPr>
      <xdr:spPr>
        <a:xfrm>
          <a:off x="7821083" y="3223049"/>
          <a:ext cx="1096856" cy="4320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4A04064-2135-42EF-9AA8-1A400600A43E}" type="TxLink">
            <a:rPr lang="en-US" sz="1400" b="0" i="0" u="none" strike="noStrike">
              <a:solidFill>
                <a:srgbClr val="000000"/>
              </a:solidFill>
              <a:latin typeface="Calibri"/>
              <a:ea typeface="Calibri"/>
              <a:cs typeface="Calibri"/>
            </a:rPr>
            <a:pPr/>
            <a:t>🔽29% LY </a:t>
          </a:fld>
          <a:endParaRPr lang="en-US" sz="1400">
            <a:solidFill>
              <a:schemeClr val="tx1"/>
            </a:solidFill>
          </a:endParaRPr>
        </a:p>
      </xdr:txBody>
    </xdr:sp>
    <xdr:clientData/>
  </xdr:twoCellAnchor>
  <xdr:twoCellAnchor>
    <xdr:from>
      <xdr:col>12</xdr:col>
      <xdr:colOff>197276</xdr:colOff>
      <xdr:row>11</xdr:row>
      <xdr:rowOff>66463</xdr:rowOff>
    </xdr:from>
    <xdr:to>
      <xdr:col>15</xdr:col>
      <xdr:colOff>169334</xdr:colOff>
      <xdr:row>12</xdr:row>
      <xdr:rowOff>165522</xdr:rowOff>
    </xdr:to>
    <xdr:sp macro="" textlink="">
      <xdr:nvSpPr>
        <xdr:cNvPr id="30" name="TextBox 29">
          <a:extLst>
            <a:ext uri="{FF2B5EF4-FFF2-40B4-BE49-F238E27FC236}">
              <a16:creationId xmlns:a16="http://schemas.microsoft.com/office/drawing/2014/main" id="{5AFD616D-84D1-4E20-A7BE-435CE48C8E0A}"/>
            </a:ext>
          </a:extLst>
        </xdr:cNvPr>
        <xdr:cNvSpPr txBox="1"/>
      </xdr:nvSpPr>
      <xdr:spPr>
        <a:xfrm>
          <a:off x="7563276" y="2161963"/>
          <a:ext cx="1813558" cy="3953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chemeClr val="tx1"/>
              </a:solidFill>
            </a:rPr>
            <a:t>Total</a:t>
          </a:r>
          <a:r>
            <a:rPr lang="en-US" sz="1800" baseline="0">
              <a:solidFill>
                <a:schemeClr val="tx1"/>
              </a:solidFill>
            </a:rPr>
            <a:t> Casualties</a:t>
          </a:r>
          <a:endParaRPr lang="en-US" sz="1800">
            <a:solidFill>
              <a:schemeClr val="tx1"/>
            </a:solidFill>
          </a:endParaRPr>
        </a:p>
      </xdr:txBody>
    </xdr:sp>
    <xdr:clientData/>
  </xdr:twoCellAnchor>
  <xdr:twoCellAnchor>
    <xdr:from>
      <xdr:col>14</xdr:col>
      <xdr:colOff>179915</xdr:colOff>
      <xdr:row>11</xdr:row>
      <xdr:rowOff>52916</xdr:rowOff>
    </xdr:from>
    <xdr:to>
      <xdr:col>18</xdr:col>
      <xdr:colOff>275165</xdr:colOff>
      <xdr:row>23</xdr:row>
      <xdr:rowOff>21167</xdr:rowOff>
    </xdr:to>
    <xdr:graphicFrame macro="">
      <xdr:nvGraphicFramePr>
        <xdr:cNvPr id="31" name="Chart 30">
          <a:extLst>
            <a:ext uri="{FF2B5EF4-FFF2-40B4-BE49-F238E27FC236}">
              <a16:creationId xmlns:a16="http://schemas.microsoft.com/office/drawing/2014/main" id="{F3C1BE3E-E85C-4B87-A3B0-AD3F13876B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582084</xdr:colOff>
      <xdr:row>19</xdr:row>
      <xdr:rowOff>63500</xdr:rowOff>
    </xdr:from>
    <xdr:to>
      <xdr:col>8</xdr:col>
      <xdr:colOff>254000</xdr:colOff>
      <xdr:row>21</xdr:row>
      <xdr:rowOff>77892</xdr:rowOff>
    </xdr:to>
    <xdr:sp macro="" textlink="">
      <xdr:nvSpPr>
        <xdr:cNvPr id="32" name="TextBox 31">
          <a:extLst>
            <a:ext uri="{FF2B5EF4-FFF2-40B4-BE49-F238E27FC236}">
              <a16:creationId xmlns:a16="http://schemas.microsoft.com/office/drawing/2014/main" id="{778707BE-FC0D-47EA-A39C-0BFD9ACB95D6}"/>
            </a:ext>
          </a:extLst>
        </xdr:cNvPr>
        <xdr:cNvSpPr txBox="1"/>
      </xdr:nvSpPr>
      <xdr:spPr>
        <a:xfrm>
          <a:off x="3651251" y="3788833"/>
          <a:ext cx="1513416" cy="3953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chemeClr val="tx1"/>
              </a:solidFill>
            </a:rPr>
            <a:t>Total</a:t>
          </a:r>
          <a:r>
            <a:rPr lang="en-US" sz="1800" baseline="0">
              <a:solidFill>
                <a:schemeClr val="tx1"/>
              </a:solidFill>
            </a:rPr>
            <a:t> Killed</a:t>
          </a:r>
          <a:endParaRPr lang="en-US" sz="1800">
            <a:solidFill>
              <a:schemeClr val="tx1"/>
            </a:solidFill>
          </a:endParaRPr>
        </a:p>
      </xdr:txBody>
    </xdr:sp>
    <xdr:clientData/>
  </xdr:twoCellAnchor>
  <xdr:twoCellAnchor editAs="oneCell">
    <xdr:from>
      <xdr:col>5</xdr:col>
      <xdr:colOff>523844</xdr:colOff>
      <xdr:row>24</xdr:row>
      <xdr:rowOff>51828</xdr:rowOff>
    </xdr:from>
    <xdr:to>
      <xdr:col>6</xdr:col>
      <xdr:colOff>483085</xdr:colOff>
      <xdr:row>26</xdr:row>
      <xdr:rowOff>54909</xdr:rowOff>
    </xdr:to>
    <xdr:pic>
      <xdr:nvPicPr>
        <xdr:cNvPr id="4" name="Picture 3">
          <a:extLst>
            <a:ext uri="{FF2B5EF4-FFF2-40B4-BE49-F238E27FC236}">
              <a16:creationId xmlns:a16="http://schemas.microsoft.com/office/drawing/2014/main" id="{E54FB587-6D75-4925-9549-ADC6478BFBAF}"/>
            </a:ext>
          </a:extLst>
        </xdr:cNvPr>
        <xdr:cNvPicPr>
          <a:picLocks noChangeAspect="1"/>
        </xdr:cNvPicPr>
      </xdr:nvPicPr>
      <xdr:blipFill>
        <a:blip xmlns:r="http://schemas.openxmlformats.org/officeDocument/2006/relationships" r:embed="rId2"/>
        <a:stretch>
          <a:fillRect/>
        </a:stretch>
      </xdr:blipFill>
      <xdr:spPr>
        <a:xfrm>
          <a:off x="3593011" y="4729661"/>
          <a:ext cx="573074" cy="384081"/>
        </a:xfrm>
        <a:prstGeom prst="rect">
          <a:avLst/>
        </a:prstGeom>
      </xdr:spPr>
    </xdr:pic>
    <xdr:clientData/>
  </xdr:twoCellAnchor>
  <xdr:twoCellAnchor>
    <xdr:from>
      <xdr:col>6</xdr:col>
      <xdr:colOff>338666</xdr:colOff>
      <xdr:row>24</xdr:row>
      <xdr:rowOff>58633</xdr:rowOff>
    </xdr:from>
    <xdr:to>
      <xdr:col>8</xdr:col>
      <xdr:colOff>207855</xdr:colOff>
      <xdr:row>26</xdr:row>
      <xdr:rowOff>109644</xdr:rowOff>
    </xdr:to>
    <xdr:sp macro="" textlink="KilledLY">
      <xdr:nvSpPr>
        <xdr:cNvPr id="33" name="TextBox 32">
          <a:extLst>
            <a:ext uri="{FF2B5EF4-FFF2-40B4-BE49-F238E27FC236}">
              <a16:creationId xmlns:a16="http://schemas.microsoft.com/office/drawing/2014/main" id="{5060837E-BD86-452F-AD71-056C5965671C}"/>
            </a:ext>
          </a:extLst>
        </xdr:cNvPr>
        <xdr:cNvSpPr txBox="1"/>
      </xdr:nvSpPr>
      <xdr:spPr>
        <a:xfrm>
          <a:off x="4021666" y="4736466"/>
          <a:ext cx="1096856" cy="4320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EF614E0-BE70-4847-9E0B-F073BCDDAC99}" type="TxLink">
            <a:rPr lang="en-US" sz="1400" b="0" i="0" u="none" strike="noStrike">
              <a:solidFill>
                <a:srgbClr val="000000"/>
              </a:solidFill>
              <a:latin typeface="Calibri"/>
              <a:ea typeface="Calibri"/>
              <a:cs typeface="Calibri"/>
            </a:rPr>
            <a:pPr/>
            <a:t>🔽25% LY </a:t>
          </a:fld>
          <a:endParaRPr lang="en-US" sz="1400">
            <a:solidFill>
              <a:schemeClr val="tx1"/>
            </a:solidFill>
          </a:endParaRPr>
        </a:p>
      </xdr:txBody>
    </xdr:sp>
    <xdr:clientData/>
  </xdr:twoCellAnchor>
  <xdr:twoCellAnchor>
    <xdr:from>
      <xdr:col>6</xdr:col>
      <xdr:colOff>153883</xdr:colOff>
      <xdr:row>21</xdr:row>
      <xdr:rowOff>29847</xdr:rowOff>
    </xdr:from>
    <xdr:to>
      <xdr:col>8</xdr:col>
      <xdr:colOff>105834</xdr:colOff>
      <xdr:row>24</xdr:row>
      <xdr:rowOff>86574</xdr:rowOff>
    </xdr:to>
    <xdr:sp macro="" textlink="TotalKilled">
      <xdr:nvSpPr>
        <xdr:cNvPr id="34" name="TextBox 33">
          <a:extLst>
            <a:ext uri="{FF2B5EF4-FFF2-40B4-BE49-F238E27FC236}">
              <a16:creationId xmlns:a16="http://schemas.microsoft.com/office/drawing/2014/main" id="{F7A421B8-FB0B-46D1-AE70-83B346F349E4}"/>
            </a:ext>
          </a:extLst>
        </xdr:cNvPr>
        <xdr:cNvSpPr txBox="1"/>
      </xdr:nvSpPr>
      <xdr:spPr>
        <a:xfrm>
          <a:off x="3836883" y="4136180"/>
          <a:ext cx="1179618" cy="628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A955CB3-534C-44B2-8584-D793FD50251B}" type="TxLink">
            <a:rPr lang="en-US" sz="2400" b="1" i="0" u="none" strike="noStrike">
              <a:solidFill>
                <a:srgbClr val="000000"/>
              </a:solidFill>
              <a:latin typeface="Calibri"/>
              <a:ea typeface="Calibri"/>
              <a:cs typeface="Calibri"/>
            </a:rPr>
            <a:pPr algn="ctr"/>
            <a:t>25K</a:t>
          </a:fld>
          <a:endParaRPr lang="en-US" sz="2400" b="1">
            <a:solidFill>
              <a:schemeClr val="tx1"/>
            </a:solidFill>
          </a:endParaRPr>
        </a:p>
      </xdr:txBody>
    </xdr:sp>
    <xdr:clientData/>
  </xdr:twoCellAnchor>
  <xdr:twoCellAnchor>
    <xdr:from>
      <xdr:col>12</xdr:col>
      <xdr:colOff>190926</xdr:colOff>
      <xdr:row>19</xdr:row>
      <xdr:rowOff>28364</xdr:rowOff>
    </xdr:from>
    <xdr:to>
      <xdr:col>15</xdr:col>
      <xdr:colOff>162984</xdr:colOff>
      <xdr:row>21</xdr:row>
      <xdr:rowOff>42756</xdr:rowOff>
    </xdr:to>
    <xdr:sp macro="" textlink="">
      <xdr:nvSpPr>
        <xdr:cNvPr id="36" name="TextBox 35">
          <a:extLst>
            <a:ext uri="{FF2B5EF4-FFF2-40B4-BE49-F238E27FC236}">
              <a16:creationId xmlns:a16="http://schemas.microsoft.com/office/drawing/2014/main" id="{A3C9CF96-732E-4774-A5B6-984B9BB05084}"/>
            </a:ext>
          </a:extLst>
        </xdr:cNvPr>
        <xdr:cNvSpPr txBox="1"/>
      </xdr:nvSpPr>
      <xdr:spPr>
        <a:xfrm>
          <a:off x="7556926" y="3753697"/>
          <a:ext cx="1813558" cy="3953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chemeClr val="tx1"/>
              </a:solidFill>
            </a:rPr>
            <a:t>Total</a:t>
          </a:r>
          <a:r>
            <a:rPr lang="en-US" sz="1800" baseline="0">
              <a:solidFill>
                <a:schemeClr val="tx1"/>
              </a:solidFill>
            </a:rPr>
            <a:t> Injured</a:t>
          </a:r>
          <a:endParaRPr lang="en-US" sz="1800">
            <a:solidFill>
              <a:schemeClr val="tx1"/>
            </a:solidFill>
          </a:endParaRPr>
        </a:p>
      </xdr:txBody>
    </xdr:sp>
    <xdr:clientData/>
  </xdr:twoCellAnchor>
  <xdr:twoCellAnchor editAs="oneCell">
    <xdr:from>
      <xdr:col>12</xdr:col>
      <xdr:colOff>102598</xdr:colOff>
      <xdr:row>24</xdr:row>
      <xdr:rowOff>51828</xdr:rowOff>
    </xdr:from>
    <xdr:to>
      <xdr:col>13</xdr:col>
      <xdr:colOff>61839</xdr:colOff>
      <xdr:row>26</xdr:row>
      <xdr:rowOff>54909</xdr:rowOff>
    </xdr:to>
    <xdr:pic>
      <xdr:nvPicPr>
        <xdr:cNvPr id="5" name="Picture 4">
          <a:extLst>
            <a:ext uri="{FF2B5EF4-FFF2-40B4-BE49-F238E27FC236}">
              <a16:creationId xmlns:a16="http://schemas.microsoft.com/office/drawing/2014/main" id="{E112117F-70E0-4EB3-84D5-02A9921C1DF3}"/>
            </a:ext>
          </a:extLst>
        </xdr:cNvPr>
        <xdr:cNvPicPr>
          <a:picLocks noChangeAspect="1"/>
        </xdr:cNvPicPr>
      </xdr:nvPicPr>
      <xdr:blipFill>
        <a:blip xmlns:r="http://schemas.openxmlformats.org/officeDocument/2006/relationships" r:embed="rId2"/>
        <a:stretch>
          <a:fillRect/>
        </a:stretch>
      </xdr:blipFill>
      <xdr:spPr>
        <a:xfrm>
          <a:off x="7468598" y="4729661"/>
          <a:ext cx="573074" cy="384081"/>
        </a:xfrm>
        <a:prstGeom prst="rect">
          <a:avLst/>
        </a:prstGeom>
      </xdr:spPr>
    </xdr:pic>
    <xdr:clientData/>
  </xdr:twoCellAnchor>
  <xdr:twoCellAnchor>
    <xdr:from>
      <xdr:col>12</xdr:col>
      <xdr:colOff>491066</xdr:colOff>
      <xdr:row>24</xdr:row>
      <xdr:rowOff>52283</xdr:rowOff>
    </xdr:from>
    <xdr:to>
      <xdr:col>14</xdr:col>
      <xdr:colOff>360255</xdr:colOff>
      <xdr:row>26</xdr:row>
      <xdr:rowOff>103294</xdr:rowOff>
    </xdr:to>
    <xdr:sp macro="" textlink="InjuredLY">
      <xdr:nvSpPr>
        <xdr:cNvPr id="37" name="TextBox 36">
          <a:extLst>
            <a:ext uri="{FF2B5EF4-FFF2-40B4-BE49-F238E27FC236}">
              <a16:creationId xmlns:a16="http://schemas.microsoft.com/office/drawing/2014/main" id="{4D3CE119-F905-45F6-898A-5C5CBCC32E4A}"/>
            </a:ext>
          </a:extLst>
        </xdr:cNvPr>
        <xdr:cNvSpPr txBox="1"/>
      </xdr:nvSpPr>
      <xdr:spPr>
        <a:xfrm>
          <a:off x="7857066" y="4730116"/>
          <a:ext cx="1096856" cy="4320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2FD2039-B55C-4C16-A5AE-98312E4623F8}" type="TxLink">
            <a:rPr lang="en-US" sz="1400" b="0" i="0" u="none" strike="noStrike">
              <a:solidFill>
                <a:srgbClr val="000000"/>
              </a:solidFill>
              <a:latin typeface="Calibri"/>
              <a:ea typeface="Calibri"/>
              <a:cs typeface="Calibri"/>
            </a:rPr>
            <a:pPr/>
            <a:t>🔽30% LY </a:t>
          </a:fld>
          <a:endParaRPr lang="en-US" sz="1400">
            <a:solidFill>
              <a:schemeClr val="tx1"/>
            </a:solidFill>
          </a:endParaRPr>
        </a:p>
      </xdr:txBody>
    </xdr:sp>
    <xdr:clientData/>
  </xdr:twoCellAnchor>
  <xdr:twoCellAnchor>
    <xdr:from>
      <xdr:col>12</xdr:col>
      <xdr:colOff>280882</xdr:colOff>
      <xdr:row>21</xdr:row>
      <xdr:rowOff>8680</xdr:rowOff>
    </xdr:from>
    <xdr:to>
      <xdr:col>14</xdr:col>
      <xdr:colOff>232833</xdr:colOff>
      <xdr:row>24</xdr:row>
      <xdr:rowOff>65407</xdr:rowOff>
    </xdr:to>
    <xdr:sp macro="" textlink="TotalInjured">
      <xdr:nvSpPr>
        <xdr:cNvPr id="38" name="TextBox 37">
          <a:extLst>
            <a:ext uri="{FF2B5EF4-FFF2-40B4-BE49-F238E27FC236}">
              <a16:creationId xmlns:a16="http://schemas.microsoft.com/office/drawing/2014/main" id="{1C56793D-7600-4487-80B0-12EC71F35318}"/>
            </a:ext>
          </a:extLst>
        </xdr:cNvPr>
        <xdr:cNvSpPr txBox="1"/>
      </xdr:nvSpPr>
      <xdr:spPr>
        <a:xfrm>
          <a:off x="7646882" y="4115013"/>
          <a:ext cx="1179618" cy="628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0CB76B2-4B31-4D35-BEE6-19696F8EB6A0}" type="TxLink">
            <a:rPr lang="en-US" sz="2400" b="1" i="0" u="none" strike="noStrike">
              <a:solidFill>
                <a:srgbClr val="000000"/>
              </a:solidFill>
              <a:latin typeface="Calibri"/>
              <a:ea typeface="Calibri"/>
              <a:cs typeface="Calibri"/>
            </a:rPr>
            <a:pPr algn="ctr"/>
            <a:t>154K</a:t>
          </a:fld>
          <a:endParaRPr lang="en-US" sz="2400" b="1">
            <a:solidFill>
              <a:schemeClr val="tx1"/>
            </a:solidFill>
          </a:endParaRPr>
        </a:p>
      </xdr:txBody>
    </xdr:sp>
    <xdr:clientData/>
  </xdr:twoCellAnchor>
  <xdr:twoCellAnchor>
    <xdr:from>
      <xdr:col>5</xdr:col>
      <xdr:colOff>588858</xdr:colOff>
      <xdr:row>26</xdr:row>
      <xdr:rowOff>172296</xdr:rowOff>
    </xdr:from>
    <xdr:to>
      <xdr:col>8</xdr:col>
      <xdr:colOff>370416</xdr:colOff>
      <xdr:row>28</xdr:row>
      <xdr:rowOff>186688</xdr:rowOff>
    </xdr:to>
    <xdr:sp macro="" textlink="">
      <xdr:nvSpPr>
        <xdr:cNvPr id="39" name="TextBox 38">
          <a:extLst>
            <a:ext uri="{FF2B5EF4-FFF2-40B4-BE49-F238E27FC236}">
              <a16:creationId xmlns:a16="http://schemas.microsoft.com/office/drawing/2014/main" id="{1F8744C2-C80B-40D4-A993-FF8E60085DDA}"/>
            </a:ext>
          </a:extLst>
        </xdr:cNvPr>
        <xdr:cNvSpPr txBox="1"/>
      </xdr:nvSpPr>
      <xdr:spPr>
        <a:xfrm>
          <a:off x="3658025" y="5231129"/>
          <a:ext cx="1623058" cy="3953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chemeClr val="tx1"/>
              </a:solidFill>
            </a:rPr>
            <a:t>Total</a:t>
          </a:r>
          <a:r>
            <a:rPr lang="en-US" sz="1800" baseline="0">
              <a:solidFill>
                <a:schemeClr val="tx1"/>
              </a:solidFill>
            </a:rPr>
            <a:t> Fatalities</a:t>
          </a:r>
          <a:endParaRPr lang="en-US" sz="1800">
            <a:solidFill>
              <a:schemeClr val="tx1"/>
            </a:solidFill>
          </a:endParaRPr>
        </a:p>
      </xdr:txBody>
    </xdr:sp>
    <xdr:clientData/>
  </xdr:twoCellAnchor>
  <xdr:twoCellAnchor editAs="oneCell">
    <xdr:from>
      <xdr:col>5</xdr:col>
      <xdr:colOff>518675</xdr:colOff>
      <xdr:row>31</xdr:row>
      <xdr:rowOff>139793</xdr:rowOff>
    </xdr:from>
    <xdr:to>
      <xdr:col>6</xdr:col>
      <xdr:colOff>477916</xdr:colOff>
      <xdr:row>33</xdr:row>
      <xdr:rowOff>142874</xdr:rowOff>
    </xdr:to>
    <xdr:pic>
      <xdr:nvPicPr>
        <xdr:cNvPr id="16" name="Picture 15">
          <a:extLst>
            <a:ext uri="{FF2B5EF4-FFF2-40B4-BE49-F238E27FC236}">
              <a16:creationId xmlns:a16="http://schemas.microsoft.com/office/drawing/2014/main" id="{EE45AC45-3581-40A0-A02F-EAFA8209A3CE}"/>
            </a:ext>
          </a:extLst>
        </xdr:cNvPr>
        <xdr:cNvPicPr>
          <a:picLocks noChangeAspect="1"/>
        </xdr:cNvPicPr>
      </xdr:nvPicPr>
      <xdr:blipFill>
        <a:blip xmlns:r="http://schemas.openxmlformats.org/officeDocument/2006/relationships" r:embed="rId2"/>
        <a:stretch>
          <a:fillRect/>
        </a:stretch>
      </xdr:blipFill>
      <xdr:spPr>
        <a:xfrm>
          <a:off x="3587842" y="6151126"/>
          <a:ext cx="573074" cy="384081"/>
        </a:xfrm>
        <a:prstGeom prst="rect">
          <a:avLst/>
        </a:prstGeom>
      </xdr:spPr>
    </xdr:pic>
    <xdr:clientData/>
  </xdr:twoCellAnchor>
  <xdr:twoCellAnchor>
    <xdr:from>
      <xdr:col>6</xdr:col>
      <xdr:colOff>168699</xdr:colOff>
      <xdr:row>28</xdr:row>
      <xdr:rowOff>55248</xdr:rowOff>
    </xdr:from>
    <xdr:to>
      <xdr:col>8</xdr:col>
      <xdr:colOff>120650</xdr:colOff>
      <xdr:row>31</xdr:row>
      <xdr:rowOff>111975</xdr:rowOff>
    </xdr:to>
    <xdr:sp macro="" textlink="TotalFatal">
      <xdr:nvSpPr>
        <xdr:cNvPr id="40" name="TextBox 39">
          <a:extLst>
            <a:ext uri="{FF2B5EF4-FFF2-40B4-BE49-F238E27FC236}">
              <a16:creationId xmlns:a16="http://schemas.microsoft.com/office/drawing/2014/main" id="{3EDF426A-800D-4417-BADF-9C1353E7A3E7}"/>
            </a:ext>
          </a:extLst>
        </xdr:cNvPr>
        <xdr:cNvSpPr txBox="1"/>
      </xdr:nvSpPr>
      <xdr:spPr>
        <a:xfrm>
          <a:off x="3851699" y="5495081"/>
          <a:ext cx="1179618" cy="628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F9FAE47-55C5-4DB2-B999-52AF7BFDCF64}" type="TxLink">
            <a:rPr lang="en-US" sz="2400" b="1" i="0" u="none" strike="noStrike">
              <a:solidFill>
                <a:srgbClr val="000000"/>
              </a:solidFill>
              <a:latin typeface="Calibri"/>
              <a:ea typeface="Calibri"/>
              <a:cs typeface="Calibri"/>
            </a:rPr>
            <a:pPr algn="ctr"/>
            <a:t>13K</a:t>
          </a:fld>
          <a:endParaRPr lang="en-US" sz="2400" b="1">
            <a:solidFill>
              <a:schemeClr val="tx1"/>
            </a:solidFill>
          </a:endParaRPr>
        </a:p>
      </xdr:txBody>
    </xdr:sp>
    <xdr:clientData/>
  </xdr:twoCellAnchor>
  <xdr:twoCellAnchor>
    <xdr:from>
      <xdr:col>6</xdr:col>
      <xdr:colOff>304800</xdr:colOff>
      <xdr:row>31</xdr:row>
      <xdr:rowOff>141184</xdr:rowOff>
    </xdr:from>
    <xdr:to>
      <xdr:col>8</xdr:col>
      <xdr:colOff>173989</xdr:colOff>
      <xdr:row>34</xdr:row>
      <xdr:rowOff>1695</xdr:rowOff>
    </xdr:to>
    <xdr:sp macro="" textlink="FatalLY">
      <xdr:nvSpPr>
        <xdr:cNvPr id="41" name="TextBox 40">
          <a:extLst>
            <a:ext uri="{FF2B5EF4-FFF2-40B4-BE49-F238E27FC236}">
              <a16:creationId xmlns:a16="http://schemas.microsoft.com/office/drawing/2014/main" id="{3E950E24-ABAB-46C3-BA08-3A5AA7B34106}"/>
            </a:ext>
          </a:extLst>
        </xdr:cNvPr>
        <xdr:cNvSpPr txBox="1"/>
      </xdr:nvSpPr>
      <xdr:spPr>
        <a:xfrm>
          <a:off x="3987800" y="6152517"/>
          <a:ext cx="1096856" cy="4320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227E10E-017D-4D62-A7E4-3F68C66A0FD4}" type="TxLink">
            <a:rPr lang="en-US" sz="1400" b="0" i="0" u="none" strike="noStrike">
              <a:solidFill>
                <a:srgbClr val="000000"/>
              </a:solidFill>
              <a:latin typeface="Calibri"/>
              <a:ea typeface="Calibri"/>
              <a:cs typeface="Calibri"/>
            </a:rPr>
            <a:pPr/>
            <a:t>🔽30% LY </a:t>
          </a:fld>
          <a:endParaRPr lang="en-US" sz="1400">
            <a:solidFill>
              <a:schemeClr val="tx1"/>
            </a:solidFill>
          </a:endParaRPr>
        </a:p>
      </xdr:txBody>
    </xdr:sp>
    <xdr:clientData/>
  </xdr:twoCellAnchor>
  <xdr:twoCellAnchor>
    <xdr:from>
      <xdr:col>12</xdr:col>
      <xdr:colOff>163410</xdr:colOff>
      <xdr:row>26</xdr:row>
      <xdr:rowOff>170180</xdr:rowOff>
    </xdr:from>
    <xdr:to>
      <xdr:col>14</xdr:col>
      <xdr:colOff>603250</xdr:colOff>
      <xdr:row>28</xdr:row>
      <xdr:rowOff>184572</xdr:rowOff>
    </xdr:to>
    <xdr:sp macro="" textlink="">
      <xdr:nvSpPr>
        <xdr:cNvPr id="42" name="TextBox 41">
          <a:extLst>
            <a:ext uri="{FF2B5EF4-FFF2-40B4-BE49-F238E27FC236}">
              <a16:creationId xmlns:a16="http://schemas.microsoft.com/office/drawing/2014/main" id="{85AA0BC1-7706-44C1-B9AF-CDDBC3448858}"/>
            </a:ext>
          </a:extLst>
        </xdr:cNvPr>
        <xdr:cNvSpPr txBox="1"/>
      </xdr:nvSpPr>
      <xdr:spPr>
        <a:xfrm>
          <a:off x="7529410" y="5229013"/>
          <a:ext cx="1667507" cy="3953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chemeClr val="tx1"/>
              </a:solidFill>
            </a:rPr>
            <a:t>Total</a:t>
          </a:r>
          <a:r>
            <a:rPr lang="en-US" sz="1800" baseline="0">
              <a:solidFill>
                <a:schemeClr val="tx1"/>
              </a:solidFill>
            </a:rPr>
            <a:t> Involved</a:t>
          </a:r>
          <a:endParaRPr lang="en-US" sz="1800">
            <a:solidFill>
              <a:schemeClr val="tx1"/>
            </a:solidFill>
          </a:endParaRPr>
        </a:p>
      </xdr:txBody>
    </xdr:sp>
    <xdr:clientData/>
  </xdr:twoCellAnchor>
  <xdr:twoCellAnchor>
    <xdr:from>
      <xdr:col>12</xdr:col>
      <xdr:colOff>285115</xdr:colOff>
      <xdr:row>28</xdr:row>
      <xdr:rowOff>86997</xdr:rowOff>
    </xdr:from>
    <xdr:to>
      <xdr:col>14</xdr:col>
      <xdr:colOff>237066</xdr:colOff>
      <xdr:row>31</xdr:row>
      <xdr:rowOff>143724</xdr:rowOff>
    </xdr:to>
    <xdr:sp macro="" textlink="Totalinvolved">
      <xdr:nvSpPr>
        <xdr:cNvPr id="43" name="TextBox 42">
          <a:extLst>
            <a:ext uri="{FF2B5EF4-FFF2-40B4-BE49-F238E27FC236}">
              <a16:creationId xmlns:a16="http://schemas.microsoft.com/office/drawing/2014/main" id="{4E9DE861-A461-483D-84D0-FF3CD66C3159}"/>
            </a:ext>
          </a:extLst>
        </xdr:cNvPr>
        <xdr:cNvSpPr txBox="1"/>
      </xdr:nvSpPr>
      <xdr:spPr>
        <a:xfrm>
          <a:off x="7651115" y="5526830"/>
          <a:ext cx="1179618" cy="628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DD3D4C5-324C-404B-9785-666C3DDAFA78}" type="TxLink">
            <a:rPr lang="en-US" sz="2400" b="1" i="0" u="none" strike="noStrike">
              <a:solidFill>
                <a:srgbClr val="000000"/>
              </a:solidFill>
              <a:latin typeface="Calibri"/>
              <a:ea typeface="Calibri"/>
              <a:cs typeface="Calibri"/>
            </a:rPr>
            <a:pPr algn="ctr"/>
            <a:t>341K</a:t>
          </a:fld>
          <a:endParaRPr lang="en-US" sz="2400" b="1">
            <a:solidFill>
              <a:schemeClr val="tx1"/>
            </a:solidFill>
          </a:endParaRPr>
        </a:p>
      </xdr:txBody>
    </xdr:sp>
    <xdr:clientData/>
  </xdr:twoCellAnchor>
  <xdr:twoCellAnchor editAs="oneCell">
    <xdr:from>
      <xdr:col>12</xdr:col>
      <xdr:colOff>109071</xdr:colOff>
      <xdr:row>31</xdr:row>
      <xdr:rowOff>92045</xdr:rowOff>
    </xdr:from>
    <xdr:to>
      <xdr:col>13</xdr:col>
      <xdr:colOff>68312</xdr:colOff>
      <xdr:row>33</xdr:row>
      <xdr:rowOff>95126</xdr:rowOff>
    </xdr:to>
    <xdr:pic>
      <xdr:nvPicPr>
        <xdr:cNvPr id="44" name="Picture 43">
          <a:extLst>
            <a:ext uri="{FF2B5EF4-FFF2-40B4-BE49-F238E27FC236}">
              <a16:creationId xmlns:a16="http://schemas.microsoft.com/office/drawing/2014/main" id="{AD8D59C9-3AD4-4551-B0C4-42A2FA83974F}"/>
            </a:ext>
          </a:extLst>
        </xdr:cNvPr>
        <xdr:cNvPicPr>
          <a:picLocks noChangeAspect="1"/>
        </xdr:cNvPicPr>
      </xdr:nvPicPr>
      <xdr:blipFill>
        <a:blip xmlns:r="http://schemas.openxmlformats.org/officeDocument/2006/relationships" r:embed="rId2"/>
        <a:stretch>
          <a:fillRect/>
        </a:stretch>
      </xdr:blipFill>
      <xdr:spPr>
        <a:xfrm>
          <a:off x="7475071" y="6103378"/>
          <a:ext cx="573074" cy="384081"/>
        </a:xfrm>
        <a:prstGeom prst="rect">
          <a:avLst/>
        </a:prstGeom>
      </xdr:spPr>
    </xdr:pic>
    <xdr:clientData/>
  </xdr:twoCellAnchor>
  <xdr:twoCellAnchor>
    <xdr:from>
      <xdr:col>12</xdr:col>
      <xdr:colOff>505882</xdr:colOff>
      <xdr:row>31</xdr:row>
      <xdr:rowOff>109434</xdr:rowOff>
    </xdr:from>
    <xdr:to>
      <xdr:col>14</xdr:col>
      <xdr:colOff>375071</xdr:colOff>
      <xdr:row>33</xdr:row>
      <xdr:rowOff>160445</xdr:rowOff>
    </xdr:to>
    <xdr:sp macro="" textlink="InvolvedLY">
      <xdr:nvSpPr>
        <xdr:cNvPr id="45" name="TextBox 44">
          <a:extLst>
            <a:ext uri="{FF2B5EF4-FFF2-40B4-BE49-F238E27FC236}">
              <a16:creationId xmlns:a16="http://schemas.microsoft.com/office/drawing/2014/main" id="{8F9CD96F-2E5C-48F8-B8E9-E2EE8DFE58C9}"/>
            </a:ext>
          </a:extLst>
        </xdr:cNvPr>
        <xdr:cNvSpPr txBox="1"/>
      </xdr:nvSpPr>
      <xdr:spPr>
        <a:xfrm>
          <a:off x="7871882" y="6120767"/>
          <a:ext cx="1096856" cy="4320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16B0D4A-FE27-4885-9F8B-815EFEEF296B}" type="TxLink">
            <a:rPr lang="en-US" sz="1400" b="0" i="0" u="none" strike="noStrike">
              <a:solidFill>
                <a:srgbClr val="000000"/>
              </a:solidFill>
              <a:latin typeface="Calibri"/>
              <a:ea typeface="Calibri"/>
              <a:cs typeface="Calibri"/>
            </a:rPr>
            <a:pPr/>
            <a:t>🔽28% LY </a:t>
          </a:fld>
          <a:endParaRPr lang="en-US" sz="1400">
            <a:solidFill>
              <a:schemeClr val="tx1"/>
            </a:solidFill>
          </a:endParaRPr>
        </a:p>
      </xdr:txBody>
    </xdr:sp>
    <xdr:clientData/>
  </xdr:twoCellAnchor>
  <xdr:twoCellAnchor>
    <xdr:from>
      <xdr:col>14</xdr:col>
      <xdr:colOff>455083</xdr:colOff>
      <xdr:row>26</xdr:row>
      <xdr:rowOff>84667</xdr:rowOff>
    </xdr:from>
    <xdr:to>
      <xdr:col>17</xdr:col>
      <xdr:colOff>465667</xdr:colOff>
      <xdr:row>32</xdr:row>
      <xdr:rowOff>74084</xdr:rowOff>
    </xdr:to>
    <xdr:graphicFrame macro="">
      <xdr:nvGraphicFramePr>
        <xdr:cNvPr id="46" name="Chart 45">
          <a:extLst>
            <a:ext uri="{FF2B5EF4-FFF2-40B4-BE49-F238E27FC236}">
              <a16:creationId xmlns:a16="http://schemas.microsoft.com/office/drawing/2014/main" id="{ABC64B0D-67A9-4DDC-A992-4DCD80C548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158750</xdr:colOff>
      <xdr:row>18</xdr:row>
      <xdr:rowOff>105833</xdr:rowOff>
    </xdr:from>
    <xdr:to>
      <xdr:col>11</xdr:col>
      <xdr:colOff>497415</xdr:colOff>
      <xdr:row>28</xdr:row>
      <xdr:rowOff>179916</xdr:rowOff>
    </xdr:to>
    <xdr:graphicFrame macro="">
      <xdr:nvGraphicFramePr>
        <xdr:cNvPr id="47" name="Chart 46">
          <a:extLst>
            <a:ext uri="{FF2B5EF4-FFF2-40B4-BE49-F238E27FC236}">
              <a16:creationId xmlns:a16="http://schemas.microsoft.com/office/drawing/2014/main" id="{8F4AA796-03C5-4011-A52C-D68A49CDCA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560918</xdr:colOff>
      <xdr:row>19</xdr:row>
      <xdr:rowOff>105834</xdr:rowOff>
    </xdr:from>
    <xdr:to>
      <xdr:col>17</xdr:col>
      <xdr:colOff>444501</xdr:colOff>
      <xdr:row>24</xdr:row>
      <xdr:rowOff>139699</xdr:rowOff>
    </xdr:to>
    <xdr:graphicFrame macro="">
      <xdr:nvGraphicFramePr>
        <xdr:cNvPr id="48" name="Chart 47">
          <a:extLst>
            <a:ext uri="{FF2B5EF4-FFF2-40B4-BE49-F238E27FC236}">
              <a16:creationId xmlns:a16="http://schemas.microsoft.com/office/drawing/2014/main" id="{ED07DDA4-AD4E-49CE-8E40-4E02DD709B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201176</xdr:colOff>
      <xdr:row>26</xdr:row>
      <xdr:rowOff>105834</xdr:rowOff>
    </xdr:from>
    <xdr:to>
      <xdr:col>11</xdr:col>
      <xdr:colOff>243417</xdr:colOff>
      <xdr:row>32</xdr:row>
      <xdr:rowOff>153552</xdr:rowOff>
    </xdr:to>
    <xdr:graphicFrame macro="">
      <xdr:nvGraphicFramePr>
        <xdr:cNvPr id="49" name="Chart 48">
          <a:extLst>
            <a:ext uri="{FF2B5EF4-FFF2-40B4-BE49-F238E27FC236}">
              <a16:creationId xmlns:a16="http://schemas.microsoft.com/office/drawing/2014/main" id="{55F19347-78F1-4EC6-ACF3-8CB3EDEB96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381001</xdr:colOff>
      <xdr:row>34</xdr:row>
      <xdr:rowOff>105834</xdr:rowOff>
    </xdr:from>
    <xdr:to>
      <xdr:col>18</xdr:col>
      <xdr:colOff>74084</xdr:colOff>
      <xdr:row>46</xdr:row>
      <xdr:rowOff>0</xdr:rowOff>
    </xdr:to>
    <xdr:graphicFrame macro="">
      <xdr:nvGraphicFramePr>
        <xdr:cNvPr id="50" name="Chart 49">
          <a:extLst>
            <a:ext uri="{FF2B5EF4-FFF2-40B4-BE49-F238E27FC236}">
              <a16:creationId xmlns:a16="http://schemas.microsoft.com/office/drawing/2014/main" id="{12E79547-9E26-4E13-A01A-7A3655A6EB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oneCellAnchor>
    <xdr:from>
      <xdr:col>21</xdr:col>
      <xdr:colOff>137583</xdr:colOff>
      <xdr:row>34</xdr:row>
      <xdr:rowOff>52917</xdr:rowOff>
    </xdr:from>
    <xdr:ext cx="2688167" cy="338667"/>
    <xdr:sp macro="" textlink="">
      <xdr:nvSpPr>
        <xdr:cNvPr id="51" name="TextBox 50">
          <a:extLst>
            <a:ext uri="{FF2B5EF4-FFF2-40B4-BE49-F238E27FC236}">
              <a16:creationId xmlns:a16="http://schemas.microsoft.com/office/drawing/2014/main" id="{8CB2E6E2-FCEC-4C3A-BEE2-47C711E3BAD1}"/>
            </a:ext>
          </a:extLst>
        </xdr:cNvPr>
        <xdr:cNvSpPr txBox="1"/>
      </xdr:nvSpPr>
      <xdr:spPr>
        <a:xfrm>
          <a:off x="13028083" y="6635750"/>
          <a:ext cx="2688167" cy="3386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0">
              <a:solidFill>
                <a:schemeClr val="tx1"/>
              </a:solidFill>
              <a:effectLst/>
              <a:latin typeface="+mn-lt"/>
              <a:ea typeface="+mn-ea"/>
              <a:cs typeface="+mn-cs"/>
            </a:rPr>
            <a:t>Top 10 State with Most Crash Records</a:t>
          </a:r>
          <a:endParaRPr lang="en-US" sz="1400">
            <a:effectLst/>
          </a:endParaRPr>
        </a:p>
      </xdr:txBody>
    </xdr:sp>
    <xdr:clientData/>
  </xdr:oneCellAnchor>
  <xdr:twoCellAnchor>
    <xdr:from>
      <xdr:col>18</xdr:col>
      <xdr:colOff>190502</xdr:colOff>
      <xdr:row>35</xdr:row>
      <xdr:rowOff>0</xdr:rowOff>
    </xdr:from>
    <xdr:to>
      <xdr:col>27</xdr:col>
      <xdr:colOff>158750</xdr:colOff>
      <xdr:row>46</xdr:row>
      <xdr:rowOff>42333</xdr:rowOff>
    </xdr:to>
    <xdr:graphicFrame macro="">
      <xdr:nvGraphicFramePr>
        <xdr:cNvPr id="52" name="Chart 51">
          <a:extLst>
            <a:ext uri="{FF2B5EF4-FFF2-40B4-BE49-F238E27FC236}">
              <a16:creationId xmlns:a16="http://schemas.microsoft.com/office/drawing/2014/main" id="{261EF455-4AA8-4EA0-82DB-FBBB1D3A51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22</xdr:col>
      <xdr:colOff>508000</xdr:colOff>
      <xdr:row>11</xdr:row>
      <xdr:rowOff>264583</xdr:rowOff>
    </xdr:from>
    <xdr:to>
      <xdr:col>27</xdr:col>
      <xdr:colOff>179917</xdr:colOff>
      <xdr:row>33</xdr:row>
      <xdr:rowOff>84666</xdr:rowOff>
    </xdr:to>
    <xdr:graphicFrame macro="">
      <xdr:nvGraphicFramePr>
        <xdr:cNvPr id="53" name="Chart 52">
          <a:extLst>
            <a:ext uri="{FF2B5EF4-FFF2-40B4-BE49-F238E27FC236}">
              <a16:creationId xmlns:a16="http://schemas.microsoft.com/office/drawing/2014/main" id="{E33A693B-2A7C-469C-8298-9B28D1ABFA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18</xdr:col>
      <xdr:colOff>175048</xdr:colOff>
      <xdr:row>11</xdr:row>
      <xdr:rowOff>285750</xdr:rowOff>
    </xdr:from>
    <xdr:to>
      <xdr:col>22</xdr:col>
      <xdr:colOff>476250</xdr:colOff>
      <xdr:row>33</xdr:row>
      <xdr:rowOff>84666</xdr:rowOff>
    </xdr:to>
    <xdr:graphicFrame macro="">
      <xdr:nvGraphicFramePr>
        <xdr:cNvPr id="55" name="Chart 54">
          <a:extLst>
            <a:ext uri="{FF2B5EF4-FFF2-40B4-BE49-F238E27FC236}">
              <a16:creationId xmlns:a16="http://schemas.microsoft.com/office/drawing/2014/main" id="{661377EC-AE10-4156-98A6-D13578B4DE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oneCellAnchor>
    <xdr:from>
      <xdr:col>4</xdr:col>
      <xdr:colOff>595312</xdr:colOff>
      <xdr:row>34</xdr:row>
      <xdr:rowOff>67733</xdr:rowOff>
    </xdr:from>
    <xdr:ext cx="2714625" cy="479955"/>
    <xdr:sp macro="" textlink="">
      <xdr:nvSpPr>
        <xdr:cNvPr id="56" name="TextBox 55">
          <a:extLst>
            <a:ext uri="{FF2B5EF4-FFF2-40B4-BE49-F238E27FC236}">
              <a16:creationId xmlns:a16="http://schemas.microsoft.com/office/drawing/2014/main" id="{CDA21759-5574-44B8-9363-3FE95EAF6187}"/>
            </a:ext>
          </a:extLst>
        </xdr:cNvPr>
        <xdr:cNvSpPr txBox="1"/>
      </xdr:nvSpPr>
      <xdr:spPr>
        <a:xfrm>
          <a:off x="3024187" y="6651889"/>
          <a:ext cx="2714625" cy="4799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200" b="0">
              <a:solidFill>
                <a:schemeClr val="tx1"/>
              </a:solidFill>
              <a:effectLst/>
              <a:latin typeface="+mn-lt"/>
              <a:ea typeface="+mn-ea"/>
              <a:cs typeface="+mn-cs"/>
            </a:rPr>
            <a:t>Yearly</a:t>
          </a:r>
          <a:r>
            <a:rPr lang="en-US" sz="1200" b="0" baseline="0">
              <a:solidFill>
                <a:schemeClr val="tx1"/>
              </a:solidFill>
              <a:effectLst/>
              <a:latin typeface="+mn-lt"/>
              <a:ea typeface="+mn-ea"/>
              <a:cs typeface="+mn-cs"/>
            </a:rPr>
            <a:t> Severity Trends</a:t>
          </a:r>
          <a:endParaRPr lang="en-US" sz="1200">
            <a:solidFill>
              <a:schemeClr val="tx1"/>
            </a:solidFill>
            <a:effectLst/>
          </a:endParaRPr>
        </a:p>
      </xdr:txBody>
    </xdr:sp>
    <xdr:clientData/>
  </xdr:oneCellAnchor>
  <xdr:oneCellAnchor>
    <xdr:from>
      <xdr:col>18</xdr:col>
      <xdr:colOff>156633</xdr:colOff>
      <xdr:row>11</xdr:row>
      <xdr:rowOff>93132</xdr:rowOff>
    </xdr:from>
    <xdr:ext cx="2688167" cy="351368"/>
    <xdr:sp macro="" textlink="">
      <xdr:nvSpPr>
        <xdr:cNvPr id="57" name="TextBox 56">
          <a:extLst>
            <a:ext uri="{FF2B5EF4-FFF2-40B4-BE49-F238E27FC236}">
              <a16:creationId xmlns:a16="http://schemas.microsoft.com/office/drawing/2014/main" id="{9314FD0B-06CF-4738-8305-980ED452B905}"/>
            </a:ext>
          </a:extLst>
        </xdr:cNvPr>
        <xdr:cNvSpPr txBox="1"/>
      </xdr:nvSpPr>
      <xdr:spPr>
        <a:xfrm>
          <a:off x="11205633" y="2188632"/>
          <a:ext cx="2688167" cy="35136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200" b="0">
              <a:solidFill>
                <a:schemeClr val="tx1"/>
              </a:solidFill>
              <a:effectLst/>
              <a:latin typeface="+mn-lt"/>
              <a:ea typeface="+mn-ea"/>
              <a:cs typeface="+mn-cs"/>
            </a:rPr>
            <a:t>Quarterly</a:t>
          </a:r>
          <a:r>
            <a:rPr lang="en-US" sz="1200" b="0" baseline="0">
              <a:solidFill>
                <a:schemeClr val="tx1"/>
              </a:solidFill>
              <a:effectLst/>
              <a:latin typeface="+mn-lt"/>
              <a:ea typeface="+mn-ea"/>
              <a:cs typeface="+mn-cs"/>
            </a:rPr>
            <a:t> Breakdown:Killed vs Injured</a:t>
          </a:r>
          <a:endParaRPr lang="en-US" sz="1200">
            <a:solidFill>
              <a:schemeClr val="tx1"/>
            </a:solidFill>
            <a:effectLst/>
          </a:endParaRPr>
        </a:p>
      </xdr:txBody>
    </xdr:sp>
    <xdr:clientData/>
  </xdr:oneCellAnchor>
  <xdr:oneCellAnchor>
    <xdr:from>
      <xdr:col>22</xdr:col>
      <xdr:colOff>436034</xdr:colOff>
      <xdr:row>11</xdr:row>
      <xdr:rowOff>76199</xdr:rowOff>
    </xdr:from>
    <xdr:ext cx="2688167" cy="351368"/>
    <xdr:sp macro="" textlink="">
      <xdr:nvSpPr>
        <xdr:cNvPr id="58" name="TextBox 57">
          <a:extLst>
            <a:ext uri="{FF2B5EF4-FFF2-40B4-BE49-F238E27FC236}">
              <a16:creationId xmlns:a16="http://schemas.microsoft.com/office/drawing/2014/main" id="{0A89DAAD-A194-48B1-8F71-486C7D7928EA}"/>
            </a:ext>
          </a:extLst>
        </xdr:cNvPr>
        <xdr:cNvSpPr txBox="1"/>
      </xdr:nvSpPr>
      <xdr:spPr>
        <a:xfrm>
          <a:off x="13940367" y="2171699"/>
          <a:ext cx="2688167" cy="35136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200" b="0">
              <a:solidFill>
                <a:schemeClr val="tx1"/>
              </a:solidFill>
              <a:effectLst/>
              <a:latin typeface="+mn-lt"/>
              <a:ea typeface="+mn-ea"/>
              <a:cs typeface="+mn-cs"/>
            </a:rPr>
            <a:t>Casualty Hotpots-Top</a:t>
          </a:r>
          <a:r>
            <a:rPr lang="en-US" sz="1200" b="0" baseline="0">
              <a:solidFill>
                <a:schemeClr val="tx1"/>
              </a:solidFill>
              <a:effectLst/>
              <a:latin typeface="+mn-lt"/>
              <a:ea typeface="+mn-ea"/>
              <a:cs typeface="+mn-cs"/>
            </a:rPr>
            <a:t> 10 State</a:t>
          </a:r>
          <a:endParaRPr lang="en-US" sz="1200">
            <a:solidFill>
              <a:schemeClr val="tx1"/>
            </a:solidFill>
            <a:effectLst/>
          </a:endParaRPr>
        </a:p>
      </xdr:txBody>
    </xdr:sp>
    <xdr:clientData/>
  </xdr:oneCellAnchor>
  <xdr:oneCellAnchor>
    <xdr:from>
      <xdr:col>6</xdr:col>
      <xdr:colOff>546100</xdr:colOff>
      <xdr:row>6</xdr:row>
      <xdr:rowOff>84667</xdr:rowOff>
    </xdr:from>
    <xdr:ext cx="7454900" cy="370416"/>
    <xdr:sp macro="" textlink="">
      <xdr:nvSpPr>
        <xdr:cNvPr id="59" name="TextBox 58">
          <a:extLst>
            <a:ext uri="{FF2B5EF4-FFF2-40B4-BE49-F238E27FC236}">
              <a16:creationId xmlns:a16="http://schemas.microsoft.com/office/drawing/2014/main" id="{E2751C65-C64B-41A0-8829-735587029BB6}"/>
            </a:ext>
          </a:extLst>
        </xdr:cNvPr>
        <xdr:cNvSpPr txBox="1"/>
      </xdr:nvSpPr>
      <xdr:spPr>
        <a:xfrm>
          <a:off x="4229100" y="1227667"/>
          <a:ext cx="7454900" cy="3704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2000" b="1">
              <a:solidFill>
                <a:schemeClr val="tx1"/>
              </a:solidFill>
              <a:effectLst/>
            </a:rPr>
            <a:t>A Data-Driven Analysis of Road Accidents in Nigeria (2020–2024)</a:t>
          </a:r>
        </a:p>
      </xdr:txBody>
    </xdr:sp>
    <xdr:clientData/>
  </xdr:oneCellAnchor>
  <xdr:twoCellAnchor editAs="oneCell">
    <xdr:from>
      <xdr:col>5</xdr:col>
      <xdr:colOff>550335</xdr:colOff>
      <xdr:row>28</xdr:row>
      <xdr:rowOff>137583</xdr:rowOff>
    </xdr:from>
    <xdr:to>
      <xdr:col>6</xdr:col>
      <xdr:colOff>330528</xdr:colOff>
      <xdr:row>31</xdr:row>
      <xdr:rowOff>31750</xdr:rowOff>
    </xdr:to>
    <xdr:pic>
      <xdr:nvPicPr>
        <xdr:cNvPr id="61" name="Picture 60">
          <a:extLst>
            <a:ext uri="{FF2B5EF4-FFF2-40B4-BE49-F238E27FC236}">
              <a16:creationId xmlns:a16="http://schemas.microsoft.com/office/drawing/2014/main" id="{8D4B93B1-BBF4-4910-A83A-A747725D43C3}"/>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3619502" y="5577416"/>
          <a:ext cx="394026" cy="465667"/>
        </a:xfrm>
        <a:prstGeom prst="rect">
          <a:avLst/>
        </a:prstGeom>
      </xdr:spPr>
    </xdr:pic>
    <xdr:clientData/>
  </xdr:twoCellAnchor>
  <xdr:twoCellAnchor editAs="oneCell">
    <xdr:from>
      <xdr:col>12</xdr:col>
      <xdr:colOff>77064</xdr:colOff>
      <xdr:row>28</xdr:row>
      <xdr:rowOff>81915</xdr:rowOff>
    </xdr:from>
    <xdr:to>
      <xdr:col>12</xdr:col>
      <xdr:colOff>605052</xdr:colOff>
      <xdr:row>31</xdr:row>
      <xdr:rowOff>38403</xdr:rowOff>
    </xdr:to>
    <xdr:pic>
      <xdr:nvPicPr>
        <xdr:cNvPr id="63" name="Picture 62">
          <a:extLst>
            <a:ext uri="{FF2B5EF4-FFF2-40B4-BE49-F238E27FC236}">
              <a16:creationId xmlns:a16="http://schemas.microsoft.com/office/drawing/2014/main" id="{40F1AF4B-B00A-402C-A350-02D3B962DA25}"/>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rot="13315837" flipV="1">
          <a:off x="7443064" y="5521748"/>
          <a:ext cx="527988" cy="527988"/>
        </a:xfrm>
        <a:prstGeom prst="rect">
          <a:avLst/>
        </a:prstGeom>
      </xdr:spPr>
    </xdr:pic>
    <xdr:clientData/>
  </xdr:twoCellAnchor>
  <xdr:twoCellAnchor editAs="oneCell">
    <xdr:from>
      <xdr:col>5</xdr:col>
      <xdr:colOff>458750</xdr:colOff>
      <xdr:row>21</xdr:row>
      <xdr:rowOff>162417</xdr:rowOff>
    </xdr:from>
    <xdr:to>
      <xdr:col>6</xdr:col>
      <xdr:colOff>201083</xdr:colOff>
      <xdr:row>23</xdr:row>
      <xdr:rowOff>137583</xdr:rowOff>
    </xdr:to>
    <xdr:pic>
      <xdr:nvPicPr>
        <xdr:cNvPr id="65" name="Picture 64">
          <a:extLst>
            <a:ext uri="{FF2B5EF4-FFF2-40B4-BE49-F238E27FC236}">
              <a16:creationId xmlns:a16="http://schemas.microsoft.com/office/drawing/2014/main" id="{11BE586B-CAC4-4DDD-89E7-BF9F51AB4BA4}"/>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3527917" y="4268750"/>
          <a:ext cx="356166" cy="356166"/>
        </a:xfrm>
        <a:prstGeom prst="rect">
          <a:avLst/>
        </a:prstGeom>
      </xdr:spPr>
    </xdr:pic>
    <xdr:clientData/>
  </xdr:twoCellAnchor>
  <xdr:twoCellAnchor editAs="oneCell">
    <xdr:from>
      <xdr:col>11</xdr:col>
      <xdr:colOff>603251</xdr:colOff>
      <xdr:row>13</xdr:row>
      <xdr:rowOff>84669</xdr:rowOff>
    </xdr:from>
    <xdr:to>
      <xdr:col>12</xdr:col>
      <xdr:colOff>529168</xdr:colOff>
      <xdr:row>16</xdr:row>
      <xdr:rowOff>27017</xdr:rowOff>
    </xdr:to>
    <xdr:pic>
      <xdr:nvPicPr>
        <xdr:cNvPr id="67" name="Picture 66">
          <a:extLst>
            <a:ext uri="{FF2B5EF4-FFF2-40B4-BE49-F238E27FC236}">
              <a16:creationId xmlns:a16="http://schemas.microsoft.com/office/drawing/2014/main" id="{9764AFA3-3765-4348-8370-F2DA50D39118}"/>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7355418" y="2667002"/>
          <a:ext cx="539750" cy="513848"/>
        </a:xfrm>
        <a:prstGeom prst="rect">
          <a:avLst/>
        </a:prstGeom>
      </xdr:spPr>
    </xdr:pic>
    <xdr:clientData/>
  </xdr:twoCellAnchor>
  <xdr:twoCellAnchor editAs="oneCell">
    <xdr:from>
      <xdr:col>12</xdr:col>
      <xdr:colOff>113168</xdr:colOff>
      <xdr:row>21</xdr:row>
      <xdr:rowOff>74084</xdr:rowOff>
    </xdr:from>
    <xdr:to>
      <xdr:col>12</xdr:col>
      <xdr:colOff>484800</xdr:colOff>
      <xdr:row>23</xdr:row>
      <xdr:rowOff>42334</xdr:rowOff>
    </xdr:to>
    <xdr:pic>
      <xdr:nvPicPr>
        <xdr:cNvPr id="69" name="Picture 68">
          <a:extLst>
            <a:ext uri="{FF2B5EF4-FFF2-40B4-BE49-F238E27FC236}">
              <a16:creationId xmlns:a16="http://schemas.microsoft.com/office/drawing/2014/main" id="{531A8EEC-F4CD-415D-BEB4-4F5B601A3A5D}"/>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7479168" y="4180417"/>
          <a:ext cx="371632" cy="349250"/>
        </a:xfrm>
        <a:prstGeom prst="rect">
          <a:avLst/>
        </a:prstGeom>
      </xdr:spPr>
    </xdr:pic>
    <xdr:clientData/>
  </xdr:twoCellAnchor>
  <xdr:twoCellAnchor editAs="oneCell">
    <xdr:from>
      <xdr:col>5</xdr:col>
      <xdr:colOff>444499</xdr:colOff>
      <xdr:row>13</xdr:row>
      <xdr:rowOff>63500</xdr:rowOff>
    </xdr:from>
    <xdr:to>
      <xdr:col>6</xdr:col>
      <xdr:colOff>419255</xdr:colOff>
      <xdr:row>16</xdr:row>
      <xdr:rowOff>42333</xdr:rowOff>
    </xdr:to>
    <xdr:pic>
      <xdr:nvPicPr>
        <xdr:cNvPr id="71" name="Picture 70">
          <a:extLst>
            <a:ext uri="{FF2B5EF4-FFF2-40B4-BE49-F238E27FC236}">
              <a16:creationId xmlns:a16="http://schemas.microsoft.com/office/drawing/2014/main" id="{92A64AF9-7946-488E-8F5D-5C19B0995868}"/>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3513666" y="2645833"/>
          <a:ext cx="588589" cy="550333"/>
        </a:xfrm>
        <a:prstGeom prst="rect">
          <a:avLst/>
        </a:prstGeom>
      </xdr:spPr>
    </xdr:pic>
    <xdr:clientData/>
  </xdr:twoCellAnchor>
  <xdr:twoCellAnchor editAs="oneCell">
    <xdr:from>
      <xdr:col>5</xdr:col>
      <xdr:colOff>370416</xdr:colOff>
      <xdr:row>5</xdr:row>
      <xdr:rowOff>104398</xdr:rowOff>
    </xdr:from>
    <xdr:to>
      <xdr:col>6</xdr:col>
      <xdr:colOff>539750</xdr:colOff>
      <xdr:row>9</xdr:row>
      <xdr:rowOff>158750</xdr:rowOff>
    </xdr:to>
    <xdr:pic>
      <xdr:nvPicPr>
        <xdr:cNvPr id="73" name="Picture 72">
          <a:extLst>
            <a:ext uri="{FF2B5EF4-FFF2-40B4-BE49-F238E27FC236}">
              <a16:creationId xmlns:a16="http://schemas.microsoft.com/office/drawing/2014/main" id="{A1B6E4EA-CA88-4803-81E0-C76ECA830793}"/>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3439583" y="1056898"/>
          <a:ext cx="783167" cy="816352"/>
        </a:xfrm>
        <a:prstGeom prst="rect">
          <a:avLst/>
        </a:prstGeom>
      </xdr:spPr>
    </xdr:pic>
    <xdr:clientData/>
  </xdr:twoCellAnchor>
  <xdr:twoCellAnchor editAs="oneCell">
    <xdr:from>
      <xdr:col>25</xdr:col>
      <xdr:colOff>349249</xdr:colOff>
      <xdr:row>5</xdr:row>
      <xdr:rowOff>10584</xdr:rowOff>
    </xdr:from>
    <xdr:to>
      <xdr:col>27</xdr:col>
      <xdr:colOff>201083</xdr:colOff>
      <xdr:row>10</xdr:row>
      <xdr:rowOff>2</xdr:rowOff>
    </xdr:to>
    <xdr:pic>
      <xdr:nvPicPr>
        <xdr:cNvPr id="76" name="Picture 75">
          <a:extLst>
            <a:ext uri="{FF2B5EF4-FFF2-40B4-BE49-F238E27FC236}">
              <a16:creationId xmlns:a16="http://schemas.microsoft.com/office/drawing/2014/main" id="{4816819F-6335-4E55-BF51-603BFD989170}"/>
            </a:ext>
          </a:extLst>
        </xdr:cNvPr>
        <xdr:cNvPicPr>
          <a:picLocks noChangeAspect="1" noChangeArrowheads="1"/>
        </xdr:cNvPicPr>
      </xdr:nvPicPr>
      <xdr:blipFill>
        <a:blip xmlns:r="http://schemas.openxmlformats.org/officeDocument/2006/relationships" r:embed="rId19" cstate="print">
          <a:extLst>
            <a:ext uri="{28A0092B-C50C-407E-A947-70E740481C1C}">
              <a14:useLocalDpi xmlns:a14="http://schemas.microsoft.com/office/drawing/2010/main" val="0"/>
            </a:ext>
          </a:extLst>
        </a:blip>
        <a:srcRect/>
        <a:stretch>
          <a:fillRect/>
        </a:stretch>
      </xdr:blipFill>
      <xdr:spPr bwMode="auto">
        <a:xfrm>
          <a:off x="15695082" y="963084"/>
          <a:ext cx="1079501" cy="9419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349250</xdr:colOff>
      <xdr:row>1</xdr:row>
      <xdr:rowOff>110067</xdr:rowOff>
    </xdr:from>
    <xdr:ext cx="7454900" cy="698500"/>
    <xdr:sp macro="" textlink="">
      <xdr:nvSpPr>
        <xdr:cNvPr id="77" name="TextBox 76">
          <a:extLst>
            <a:ext uri="{FF2B5EF4-FFF2-40B4-BE49-F238E27FC236}">
              <a16:creationId xmlns:a16="http://schemas.microsoft.com/office/drawing/2014/main" id="{A9F99A94-CC0E-4CDB-BC71-F14BA36E8A81}"/>
            </a:ext>
          </a:extLst>
        </xdr:cNvPr>
        <xdr:cNvSpPr txBox="1"/>
      </xdr:nvSpPr>
      <xdr:spPr>
        <a:xfrm>
          <a:off x="349250" y="300567"/>
          <a:ext cx="7454900" cy="6985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endParaRPr lang="en-US" sz="2000" b="1">
            <a:solidFill>
              <a:schemeClr val="tx1"/>
            </a:solidFill>
            <a:effectLst/>
          </a:endParaRPr>
        </a:p>
      </xdr:txBody>
    </xdr:sp>
    <xdr:clientData/>
  </xdr:oneCellAnchor>
  <xdr:oneCellAnchor>
    <xdr:from>
      <xdr:col>6</xdr:col>
      <xdr:colOff>476250</xdr:colOff>
      <xdr:row>8</xdr:row>
      <xdr:rowOff>14816</xdr:rowOff>
    </xdr:from>
    <xdr:ext cx="7454900" cy="376767"/>
    <xdr:sp macro="" textlink="">
      <xdr:nvSpPr>
        <xdr:cNvPr id="79" name="TextBox 78">
          <a:extLst>
            <a:ext uri="{FF2B5EF4-FFF2-40B4-BE49-F238E27FC236}">
              <a16:creationId xmlns:a16="http://schemas.microsoft.com/office/drawing/2014/main" id="{5460F7B1-2952-42A0-AFE5-DC8507DE4205}"/>
            </a:ext>
          </a:extLst>
        </xdr:cNvPr>
        <xdr:cNvSpPr txBox="1"/>
      </xdr:nvSpPr>
      <xdr:spPr>
        <a:xfrm>
          <a:off x="4159250" y="1538816"/>
          <a:ext cx="7454900" cy="3767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400" b="0">
              <a:solidFill>
                <a:schemeClr val="tx1"/>
              </a:solidFill>
              <a:effectLst/>
            </a:rPr>
            <a:t>An insight into causes, impact, and trends shaping road safety outcomes across the nation.</a:t>
          </a:r>
        </a:p>
      </xdr:txBody>
    </xdr:sp>
    <xdr:clientData/>
  </xdr:oneCellAnchor>
  <xdr:twoCellAnchor editAs="oneCell">
    <xdr:from>
      <xdr:col>19</xdr:col>
      <xdr:colOff>86783</xdr:colOff>
      <xdr:row>6</xdr:row>
      <xdr:rowOff>148166</xdr:rowOff>
    </xdr:from>
    <xdr:to>
      <xdr:col>25</xdr:col>
      <xdr:colOff>116417</xdr:colOff>
      <xdr:row>9</xdr:row>
      <xdr:rowOff>169333</xdr:rowOff>
    </xdr:to>
    <mc:AlternateContent xmlns:mc="http://schemas.openxmlformats.org/markup-compatibility/2006" xmlns:a14="http://schemas.microsoft.com/office/drawing/2010/main">
      <mc:Choice Requires="a14">
        <xdr:graphicFrame macro="">
          <xdr:nvGraphicFramePr>
            <xdr:cNvPr id="80" name="Year">
              <a:extLst>
                <a:ext uri="{FF2B5EF4-FFF2-40B4-BE49-F238E27FC236}">
                  <a16:creationId xmlns:a16="http://schemas.microsoft.com/office/drawing/2014/main" id="{7CAC5638-5973-4833-98F0-3B552FEED511}"/>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1749616" y="1291166"/>
              <a:ext cx="3712634" cy="5926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607218</xdr:colOff>
      <xdr:row>31</xdr:row>
      <xdr:rowOff>166687</xdr:rowOff>
    </xdr:from>
    <xdr:to>
      <xdr:col>14</xdr:col>
      <xdr:colOff>226218</xdr:colOff>
      <xdr:row>33</xdr:row>
      <xdr:rowOff>11906</xdr:rowOff>
    </xdr:to>
    <xdr:sp macro="" textlink="">
      <xdr:nvSpPr>
        <xdr:cNvPr id="25" name="Rectangle 24">
          <a:extLst>
            <a:ext uri="{FF2B5EF4-FFF2-40B4-BE49-F238E27FC236}">
              <a16:creationId xmlns:a16="http://schemas.microsoft.com/office/drawing/2014/main" id="{856261B1-5D74-4390-917F-E020F2D54EE8}"/>
            </a:ext>
          </a:extLst>
        </xdr:cNvPr>
        <xdr:cNvSpPr/>
      </xdr:nvSpPr>
      <xdr:spPr>
        <a:xfrm>
          <a:off x="7893843" y="6179343"/>
          <a:ext cx="833438" cy="226219"/>
        </a:xfrm>
        <a:prstGeom prst="rect">
          <a:avLst/>
        </a:prstGeom>
        <a:solidFill>
          <a:srgbClr val="800000">
            <a:alpha val="27843"/>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581024</xdr:colOff>
      <xdr:row>24</xdr:row>
      <xdr:rowOff>92868</xdr:rowOff>
    </xdr:from>
    <xdr:to>
      <xdr:col>14</xdr:col>
      <xdr:colOff>200024</xdr:colOff>
      <xdr:row>25</xdr:row>
      <xdr:rowOff>128587</xdr:rowOff>
    </xdr:to>
    <xdr:sp macro="" textlink="">
      <xdr:nvSpPr>
        <xdr:cNvPr id="70" name="Rectangle 69">
          <a:extLst>
            <a:ext uri="{FF2B5EF4-FFF2-40B4-BE49-F238E27FC236}">
              <a16:creationId xmlns:a16="http://schemas.microsoft.com/office/drawing/2014/main" id="{F5E1ED8A-41B1-47D5-A9D2-28B25803A7C4}"/>
            </a:ext>
          </a:extLst>
        </xdr:cNvPr>
        <xdr:cNvSpPr/>
      </xdr:nvSpPr>
      <xdr:spPr>
        <a:xfrm>
          <a:off x="7867649" y="4772024"/>
          <a:ext cx="833438" cy="226219"/>
        </a:xfrm>
        <a:prstGeom prst="rect">
          <a:avLst/>
        </a:prstGeom>
        <a:solidFill>
          <a:srgbClr val="800000">
            <a:alpha val="27843"/>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542925</xdr:colOff>
      <xdr:row>17</xdr:row>
      <xdr:rowOff>42862</xdr:rowOff>
    </xdr:from>
    <xdr:to>
      <xdr:col>14</xdr:col>
      <xdr:colOff>161925</xdr:colOff>
      <xdr:row>18</xdr:row>
      <xdr:rowOff>78581</xdr:rowOff>
    </xdr:to>
    <xdr:sp macro="" textlink="">
      <xdr:nvSpPr>
        <xdr:cNvPr id="72" name="Rectangle 71">
          <a:extLst>
            <a:ext uri="{FF2B5EF4-FFF2-40B4-BE49-F238E27FC236}">
              <a16:creationId xmlns:a16="http://schemas.microsoft.com/office/drawing/2014/main" id="{224E5E30-1A7D-4215-97C9-108A100277CE}"/>
            </a:ext>
          </a:extLst>
        </xdr:cNvPr>
        <xdr:cNvSpPr/>
      </xdr:nvSpPr>
      <xdr:spPr>
        <a:xfrm>
          <a:off x="7829550" y="3388518"/>
          <a:ext cx="833438" cy="226219"/>
        </a:xfrm>
        <a:prstGeom prst="rect">
          <a:avLst/>
        </a:prstGeom>
        <a:solidFill>
          <a:srgbClr val="800000">
            <a:alpha val="27843"/>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409574</xdr:colOff>
      <xdr:row>32</xdr:row>
      <xdr:rowOff>28575</xdr:rowOff>
    </xdr:from>
    <xdr:to>
      <xdr:col>8</xdr:col>
      <xdr:colOff>28575</xdr:colOff>
      <xdr:row>33</xdr:row>
      <xdr:rowOff>64294</xdr:rowOff>
    </xdr:to>
    <xdr:sp macro="" textlink="">
      <xdr:nvSpPr>
        <xdr:cNvPr id="74" name="Rectangle 73">
          <a:extLst>
            <a:ext uri="{FF2B5EF4-FFF2-40B4-BE49-F238E27FC236}">
              <a16:creationId xmlns:a16="http://schemas.microsoft.com/office/drawing/2014/main" id="{49E06190-E8E9-4465-A2C0-3CBFC252283F}"/>
            </a:ext>
          </a:extLst>
        </xdr:cNvPr>
        <xdr:cNvSpPr/>
      </xdr:nvSpPr>
      <xdr:spPr>
        <a:xfrm>
          <a:off x="4052887" y="6231731"/>
          <a:ext cx="833438" cy="226219"/>
        </a:xfrm>
        <a:prstGeom prst="rect">
          <a:avLst/>
        </a:prstGeom>
        <a:solidFill>
          <a:srgbClr val="800000">
            <a:alpha val="27843"/>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428624</xdr:colOff>
      <xdr:row>24</xdr:row>
      <xdr:rowOff>130968</xdr:rowOff>
    </xdr:from>
    <xdr:to>
      <xdr:col>8</xdr:col>
      <xdr:colOff>47625</xdr:colOff>
      <xdr:row>25</xdr:row>
      <xdr:rowOff>166687</xdr:rowOff>
    </xdr:to>
    <xdr:sp macro="" textlink="">
      <xdr:nvSpPr>
        <xdr:cNvPr id="78" name="Rectangle 77">
          <a:extLst>
            <a:ext uri="{FF2B5EF4-FFF2-40B4-BE49-F238E27FC236}">
              <a16:creationId xmlns:a16="http://schemas.microsoft.com/office/drawing/2014/main" id="{47F4DCF3-8770-4754-8CBC-0F204E0BD51B}"/>
            </a:ext>
          </a:extLst>
        </xdr:cNvPr>
        <xdr:cNvSpPr/>
      </xdr:nvSpPr>
      <xdr:spPr>
        <a:xfrm>
          <a:off x="4071937" y="4810124"/>
          <a:ext cx="833438" cy="226219"/>
        </a:xfrm>
        <a:prstGeom prst="rect">
          <a:avLst/>
        </a:prstGeom>
        <a:solidFill>
          <a:srgbClr val="800000">
            <a:alpha val="27843"/>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366712</xdr:colOff>
      <xdr:row>17</xdr:row>
      <xdr:rowOff>33337</xdr:rowOff>
    </xdr:from>
    <xdr:to>
      <xdr:col>7</xdr:col>
      <xdr:colOff>592932</xdr:colOff>
      <xdr:row>18</xdr:row>
      <xdr:rowOff>69056</xdr:rowOff>
    </xdr:to>
    <xdr:sp macro="" textlink="">
      <xdr:nvSpPr>
        <xdr:cNvPr id="81" name="Rectangle 80">
          <a:extLst>
            <a:ext uri="{FF2B5EF4-FFF2-40B4-BE49-F238E27FC236}">
              <a16:creationId xmlns:a16="http://schemas.microsoft.com/office/drawing/2014/main" id="{1760F132-9F3B-4C28-866C-0FA72401CEBD}"/>
            </a:ext>
          </a:extLst>
        </xdr:cNvPr>
        <xdr:cNvSpPr/>
      </xdr:nvSpPr>
      <xdr:spPr>
        <a:xfrm>
          <a:off x="4010025" y="3378993"/>
          <a:ext cx="833438" cy="226219"/>
        </a:xfrm>
        <a:prstGeom prst="rect">
          <a:avLst/>
        </a:prstGeom>
        <a:solidFill>
          <a:srgbClr val="800000">
            <a:alpha val="27843"/>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895.162146759256" createdVersion="7" refreshedVersion="7" minRefreshableVersion="3" recordCount="667" xr:uid="{A153ED14-9B89-4462-A0CB-A85C17CEF833}">
  <cacheSource type="worksheet">
    <worksheetSource name="QUARTER_1_2021"/>
  </cacheSource>
  <cacheFields count="30">
    <cacheField name="QUARTER" numFmtId="14">
      <sharedItems count="4">
        <s v="QUARTER 4"/>
        <s v="QUARTER 3"/>
        <s v="QUARTER 2"/>
        <s v="QUARTER 1"/>
      </sharedItems>
    </cacheField>
    <cacheField name="Year" numFmtId="0">
      <sharedItems count="5">
        <s v="2020"/>
        <s v="2021"/>
        <s v="2022"/>
        <s v="2023"/>
        <s v="2024"/>
      </sharedItems>
    </cacheField>
    <cacheField name="STATE" numFmtId="0">
      <sharedItems containsBlank="1" count="38">
        <s v="Abia"/>
        <s v="Adamawa"/>
        <s v="Akwa Ibom"/>
        <s v="Anambra"/>
        <s v="Bauchi"/>
        <s v="Bayelsa"/>
        <s v="Benue"/>
        <s v="Borno"/>
        <s v="Cross River"/>
        <s v="Delta"/>
        <s v="Ebonyi"/>
        <s v="Edo"/>
        <s v="Ekiti"/>
        <s v="Enugu"/>
        <s v="FCT"/>
        <s v="Gombe"/>
        <s v="Imo"/>
        <s v="Jigawa"/>
        <s v="Kaduna"/>
        <s v="Kano"/>
        <s v="Katsina"/>
        <s v="Kebbi"/>
        <s v="Kogi"/>
        <s v="Kwara"/>
        <s v="Lagos"/>
        <s v="Nasarawa"/>
        <s v="Niger"/>
        <s v="Ogun"/>
        <s v="Ondo"/>
        <s v="Osun"/>
        <s v="Oyo"/>
        <s v="Plateau"/>
        <s v="Rivers"/>
        <s v="Sokoto"/>
        <s v="Taraba"/>
        <s v="Yobe"/>
        <s v="Zamfara"/>
        <m/>
      </sharedItems>
    </cacheField>
    <cacheField name="FATAL" numFmtId="0">
      <sharedItems containsString="0" containsBlank="1" containsNumber="1" containsInteger="1" minValue="0" maxValue="104"/>
    </cacheField>
    <cacheField name="SERIOUS" numFmtId="0">
      <sharedItems containsString="0" containsBlank="1" containsNumber="1" containsInteger="1" minValue="1" maxValue="345"/>
    </cacheField>
    <cacheField name="MINOR" numFmtId="0">
      <sharedItems containsString="0" containsBlank="1" containsNumber="1" containsInteger="1" minValue="0" maxValue="94"/>
    </cacheField>
    <cacheField name="TOTAL CASES" numFmtId="0">
      <sharedItems containsString="0" containsBlank="1" containsNumber="1" containsInteger="1" minValue="1" maxValue="482"/>
    </cacheField>
    <cacheField name="NUMBER INJURED" numFmtId="0">
      <sharedItems containsString="0" containsBlank="1" containsNumber="1" containsInteger="1" minValue="2" maxValue="1149"/>
    </cacheField>
    <cacheField name="NUMBER KILLED" numFmtId="0">
      <sharedItems containsString="0" containsBlank="1" containsNumber="1" containsInteger="1" minValue="0" maxValue="224"/>
    </cacheField>
    <cacheField name="TOTAL CASUALTY" numFmtId="0">
      <sharedItems containsString="0" containsBlank="1" containsNumber="1" containsInteger="1" minValue="2" maxValue="1345"/>
    </cacheField>
    <cacheField name="PEOPLE INVOLVED" numFmtId="0">
      <sharedItems containsString="0" containsBlank="1" containsNumber="1" containsInteger="1" minValue="3" maxValue="2399"/>
    </cacheField>
    <cacheField name="SPV" numFmtId="0">
      <sharedItems containsSemiMixedTypes="0" containsString="0" containsNumber="1" containsInteger="1" minValue="0" maxValue="988"/>
    </cacheField>
    <cacheField name="UPD" numFmtId="0">
      <sharedItems containsSemiMixedTypes="0" containsString="0" containsNumber="1" containsInteger="1" minValue="0" maxValue="9"/>
    </cacheField>
    <cacheField name="TBT" numFmtId="0">
      <sharedItems containsSemiMixedTypes="0" containsString="0" containsNumber="1" containsInteger="1" minValue="0" maxValue="109"/>
    </cacheField>
    <cacheField name="MDV" numFmtId="0">
      <sharedItems containsSemiMixedTypes="0" containsString="0" containsNumber="1" containsInteger="1" minValue="0" maxValue="115"/>
    </cacheField>
    <cacheField name="BFL" numFmtId="0">
      <sharedItems containsSemiMixedTypes="0" containsString="0" containsNumber="1" containsInteger="1" minValue="0" maxValue="122"/>
    </cacheField>
    <cacheField name="OVL" numFmtId="0">
      <sharedItems containsSemiMixedTypes="0" containsString="0" containsNumber="1" containsInteger="1" minValue="0" maxValue="17"/>
    </cacheField>
    <cacheField name="DOT" numFmtId="0">
      <sharedItems containsSemiMixedTypes="0" containsString="0" containsNumber="1" containsInteger="1" minValue="0" maxValue="14"/>
    </cacheField>
    <cacheField name="WOT" numFmtId="0">
      <sharedItems containsSemiMixedTypes="0" containsString="0" containsNumber="1" containsInteger="1" minValue="0" maxValue="203"/>
    </cacheField>
    <cacheField name="DGD" numFmtId="0">
      <sharedItems containsSemiMixedTypes="0" containsString="0" containsNumber="1" containsInteger="1" minValue="0" maxValue="173"/>
    </cacheField>
    <cacheField name="BRD" numFmtId="0">
      <sharedItems containsSemiMixedTypes="0" containsString="0" containsNumber="1" containsInteger="1" minValue="0" maxValue="32"/>
    </cacheField>
    <cacheField name="RTV" numFmtId="0">
      <sharedItems containsSemiMixedTypes="0" containsString="0" containsNumber="1" containsInteger="1" minValue="0" maxValue="114"/>
    </cacheField>
    <cacheField name="OBS" numFmtId="0">
      <sharedItems containsSemiMixedTypes="0" containsString="0" containsNumber="1" containsInteger="1" minValue="0" maxValue="56"/>
    </cacheField>
    <cacheField name="SOS" numFmtId="0">
      <sharedItems containsSemiMixedTypes="0" containsString="0" containsNumber="1" containsInteger="1" minValue="0" maxValue="24"/>
    </cacheField>
    <cacheField name="DAD" numFmtId="0">
      <sharedItems containsSemiMixedTypes="0" containsString="0" containsNumber="1" containsInteger="1" minValue="0" maxValue="8"/>
    </cacheField>
    <cacheField name="PWR" numFmtId="0">
      <sharedItems containsSemiMixedTypes="0" containsString="0" containsNumber="1" containsInteger="1" minValue="0" maxValue="5"/>
    </cacheField>
    <cacheField name="FTQ" numFmtId="0">
      <sharedItems containsSemiMixedTypes="0" containsString="0" containsNumber="1" containsInteger="1" minValue="0" maxValue="158"/>
    </cacheField>
    <cacheField name="SLV" numFmtId="0">
      <sharedItems containsSemiMixedTypes="0" containsString="0" containsNumber="1" containsInteger="1" minValue="0" maxValue="200"/>
    </cacheField>
    <cacheField name="OTHERS" numFmtId="0">
      <sharedItems containsSemiMixedTypes="0" containsString="0" containsNumber="1" containsInteger="1" minValue="0" maxValue="420"/>
    </cacheField>
    <cacheField name="TOTAL" numFmtId="0">
      <sharedItems containsString="0" containsBlank="1" containsNumber="1" containsInteger="1" minValue="0" maxValue="864"/>
    </cacheField>
  </cacheFields>
  <extLst>
    <ext xmlns:x14="http://schemas.microsoft.com/office/spreadsheetml/2009/9/main" uri="{725AE2AE-9491-48be-B2B4-4EB974FC3084}">
      <x14:pivotCacheDefinition pivotCacheId="81074073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67">
  <r>
    <x v="0"/>
    <x v="0"/>
    <x v="0"/>
    <n v="10"/>
    <n v="19"/>
    <n v="1"/>
    <n v="30"/>
    <n v="146"/>
    <n v="31"/>
    <n v="177"/>
    <n v="279"/>
    <n v="19"/>
    <n v="0"/>
    <n v="4"/>
    <n v="0"/>
    <n v="3"/>
    <n v="0"/>
    <n v="0"/>
    <n v="5"/>
    <n v="0"/>
    <n v="0"/>
    <n v="3"/>
    <n v="0"/>
    <n v="0"/>
    <n v="0"/>
    <n v="0"/>
    <n v="0"/>
    <n v="2"/>
    <n v="1"/>
    <n v="37"/>
  </r>
  <r>
    <x v="0"/>
    <x v="0"/>
    <x v="1"/>
    <n v="14"/>
    <n v="63"/>
    <n v="0"/>
    <n v="77"/>
    <n v="234"/>
    <n v="36"/>
    <n v="270"/>
    <n v="443"/>
    <n v="57"/>
    <n v="0"/>
    <n v="3"/>
    <n v="2"/>
    <n v="0"/>
    <n v="1"/>
    <n v="0"/>
    <n v="17"/>
    <n v="1"/>
    <n v="0"/>
    <n v="3"/>
    <n v="10"/>
    <n v="0"/>
    <n v="0"/>
    <n v="0"/>
    <n v="0"/>
    <n v="0"/>
    <n v="0"/>
    <n v="94"/>
  </r>
  <r>
    <x v="0"/>
    <x v="0"/>
    <x v="2"/>
    <n v="6"/>
    <n v="13"/>
    <n v="3"/>
    <n v="22"/>
    <n v="28"/>
    <n v="7"/>
    <n v="35"/>
    <n v="89"/>
    <n v="15"/>
    <n v="0"/>
    <n v="0"/>
    <n v="0"/>
    <n v="2"/>
    <n v="0"/>
    <n v="0"/>
    <n v="1"/>
    <n v="4"/>
    <n v="0"/>
    <n v="1"/>
    <n v="0"/>
    <n v="0"/>
    <n v="0"/>
    <n v="0"/>
    <n v="1"/>
    <n v="0"/>
    <n v="0"/>
    <n v="24"/>
  </r>
  <r>
    <x v="0"/>
    <x v="0"/>
    <x v="3"/>
    <n v="14"/>
    <n v="41"/>
    <n v="17"/>
    <n v="72"/>
    <n v="152"/>
    <n v="20"/>
    <n v="172"/>
    <n v="526"/>
    <n v="43"/>
    <n v="0"/>
    <n v="3"/>
    <n v="0"/>
    <n v="9"/>
    <n v="0"/>
    <n v="0"/>
    <n v="4"/>
    <n v="0"/>
    <n v="0"/>
    <n v="6"/>
    <n v="1"/>
    <n v="0"/>
    <n v="1"/>
    <n v="0"/>
    <n v="0"/>
    <n v="6"/>
    <n v="10"/>
    <n v="83"/>
  </r>
  <r>
    <x v="0"/>
    <x v="0"/>
    <x v="4"/>
    <n v="45"/>
    <n v="108"/>
    <n v="1"/>
    <n v="154"/>
    <n v="685"/>
    <n v="90"/>
    <n v="775"/>
    <n v="1182"/>
    <n v="74"/>
    <n v="0"/>
    <n v="11"/>
    <n v="3"/>
    <n v="0"/>
    <n v="5"/>
    <n v="2"/>
    <n v="21"/>
    <n v="7"/>
    <n v="2"/>
    <n v="4"/>
    <n v="3"/>
    <n v="0"/>
    <n v="0"/>
    <n v="0"/>
    <n v="0"/>
    <n v="8"/>
    <n v="0"/>
    <n v="140"/>
  </r>
  <r>
    <x v="0"/>
    <x v="0"/>
    <x v="5"/>
    <n v="0"/>
    <n v="1"/>
    <n v="0"/>
    <n v="1"/>
    <n v="3"/>
    <n v="0"/>
    <n v="3"/>
    <n v="3"/>
    <n v="1"/>
    <n v="0"/>
    <n v="0"/>
    <n v="0"/>
    <n v="0"/>
    <n v="0"/>
    <n v="0"/>
    <n v="0"/>
    <n v="0"/>
    <n v="0"/>
    <n v="0"/>
    <n v="0"/>
    <n v="0"/>
    <n v="0"/>
    <n v="0"/>
    <n v="0"/>
    <n v="0"/>
    <n v="0"/>
    <n v="1"/>
  </r>
  <r>
    <x v="0"/>
    <x v="0"/>
    <x v="6"/>
    <n v="10"/>
    <n v="43"/>
    <n v="24"/>
    <n v="77"/>
    <n v="177"/>
    <n v="25"/>
    <n v="202"/>
    <n v="254"/>
    <n v="81"/>
    <n v="0"/>
    <n v="0"/>
    <n v="0"/>
    <n v="0"/>
    <n v="0"/>
    <n v="0"/>
    <n v="0"/>
    <n v="0"/>
    <n v="0"/>
    <n v="0"/>
    <n v="0"/>
    <n v="0"/>
    <n v="0"/>
    <n v="0"/>
    <n v="0"/>
    <n v="0"/>
    <n v="0"/>
    <n v="81"/>
  </r>
  <r>
    <x v="0"/>
    <x v="0"/>
    <x v="7"/>
    <n v="8"/>
    <n v="17"/>
    <n v="0"/>
    <n v="25"/>
    <n v="67"/>
    <n v="16"/>
    <n v="83"/>
    <n v="118"/>
    <n v="11"/>
    <n v="0"/>
    <n v="4"/>
    <n v="2"/>
    <n v="0"/>
    <n v="0"/>
    <n v="0"/>
    <n v="0"/>
    <n v="1"/>
    <n v="0"/>
    <n v="0"/>
    <n v="0"/>
    <n v="0"/>
    <n v="0"/>
    <n v="0"/>
    <n v="0"/>
    <n v="0"/>
    <n v="0"/>
    <n v="18"/>
  </r>
  <r>
    <x v="0"/>
    <x v="0"/>
    <x v="8"/>
    <n v="9"/>
    <n v="19"/>
    <n v="5"/>
    <n v="33"/>
    <n v="65"/>
    <n v="11"/>
    <n v="76"/>
    <n v="164"/>
    <n v="23"/>
    <n v="0"/>
    <n v="1"/>
    <n v="2"/>
    <n v="1"/>
    <n v="1"/>
    <n v="0"/>
    <n v="2"/>
    <n v="3"/>
    <n v="1"/>
    <n v="0"/>
    <n v="4"/>
    <n v="0"/>
    <n v="0"/>
    <n v="0"/>
    <n v="0"/>
    <n v="0"/>
    <n v="1"/>
    <n v="39"/>
  </r>
  <r>
    <x v="0"/>
    <x v="0"/>
    <x v="9"/>
    <n v="25"/>
    <n v="36"/>
    <n v="6"/>
    <n v="67"/>
    <n v="182"/>
    <n v="36"/>
    <n v="218"/>
    <n v="407"/>
    <n v="70"/>
    <n v="0"/>
    <n v="10"/>
    <n v="0"/>
    <n v="4"/>
    <n v="0"/>
    <n v="0"/>
    <n v="8"/>
    <n v="1"/>
    <n v="0"/>
    <n v="1"/>
    <n v="0"/>
    <n v="0"/>
    <n v="0"/>
    <n v="0"/>
    <n v="0"/>
    <n v="17"/>
    <n v="0"/>
    <n v="111"/>
  </r>
  <r>
    <x v="0"/>
    <x v="0"/>
    <x v="10"/>
    <n v="10"/>
    <n v="16"/>
    <n v="1"/>
    <n v="27"/>
    <n v="82"/>
    <n v="11"/>
    <n v="93"/>
    <n v="200"/>
    <n v="9"/>
    <n v="0"/>
    <n v="8"/>
    <n v="0"/>
    <n v="0"/>
    <n v="0"/>
    <n v="0"/>
    <n v="6"/>
    <n v="3"/>
    <n v="0"/>
    <n v="0"/>
    <n v="0"/>
    <n v="0"/>
    <n v="0"/>
    <n v="0"/>
    <n v="0"/>
    <n v="3"/>
    <n v="0"/>
    <n v="29"/>
  </r>
  <r>
    <x v="0"/>
    <x v="0"/>
    <x v="11"/>
    <n v="20"/>
    <n v="29"/>
    <n v="6"/>
    <n v="55"/>
    <n v="118"/>
    <n v="32"/>
    <n v="150"/>
    <n v="311"/>
    <n v="77"/>
    <n v="0"/>
    <n v="9"/>
    <n v="2"/>
    <n v="2"/>
    <n v="2"/>
    <n v="0"/>
    <n v="4"/>
    <n v="5"/>
    <n v="0"/>
    <n v="1"/>
    <n v="0"/>
    <n v="0"/>
    <n v="0"/>
    <n v="0"/>
    <n v="0"/>
    <n v="0"/>
    <n v="0"/>
    <n v="102"/>
  </r>
  <r>
    <x v="0"/>
    <x v="0"/>
    <x v="12"/>
    <n v="8"/>
    <n v="20"/>
    <n v="2"/>
    <n v="30"/>
    <n v="71"/>
    <n v="9"/>
    <n v="80"/>
    <n v="185"/>
    <n v="23"/>
    <n v="0"/>
    <n v="1"/>
    <n v="0"/>
    <n v="4"/>
    <n v="0"/>
    <n v="0"/>
    <n v="7"/>
    <n v="2"/>
    <n v="0"/>
    <n v="1"/>
    <n v="1"/>
    <n v="0"/>
    <n v="1"/>
    <n v="0"/>
    <n v="0"/>
    <n v="4"/>
    <n v="2"/>
    <n v="46"/>
  </r>
  <r>
    <x v="0"/>
    <x v="0"/>
    <x v="13"/>
    <n v="9"/>
    <n v="24"/>
    <n v="11"/>
    <n v="44"/>
    <n v="116"/>
    <n v="30"/>
    <n v="146"/>
    <n v="387"/>
    <n v="10"/>
    <n v="0"/>
    <n v="0"/>
    <n v="1"/>
    <n v="10"/>
    <n v="0"/>
    <n v="0"/>
    <n v="2"/>
    <n v="3"/>
    <n v="0"/>
    <n v="1"/>
    <n v="0"/>
    <n v="0"/>
    <n v="0"/>
    <n v="0"/>
    <n v="0"/>
    <n v="21"/>
    <n v="0"/>
    <n v="48"/>
  </r>
  <r>
    <x v="0"/>
    <x v="0"/>
    <x v="14"/>
    <n v="71"/>
    <n v="182"/>
    <n v="59"/>
    <n v="312"/>
    <n v="572"/>
    <n v="90"/>
    <n v="662"/>
    <n v="1543"/>
    <n v="284"/>
    <n v="1"/>
    <n v="18"/>
    <n v="4"/>
    <n v="7"/>
    <n v="1"/>
    <n v="4"/>
    <n v="13"/>
    <n v="18"/>
    <n v="0"/>
    <n v="18"/>
    <n v="2"/>
    <n v="0"/>
    <n v="1"/>
    <n v="0"/>
    <n v="2"/>
    <n v="91"/>
    <n v="16"/>
    <n v="480"/>
  </r>
  <r>
    <x v="0"/>
    <x v="0"/>
    <x v="15"/>
    <n v="18"/>
    <n v="50"/>
    <n v="2"/>
    <n v="70"/>
    <n v="231"/>
    <n v="26"/>
    <n v="257"/>
    <n v="459"/>
    <n v="59"/>
    <n v="1"/>
    <n v="2"/>
    <n v="1"/>
    <n v="1"/>
    <n v="0"/>
    <n v="0"/>
    <n v="7"/>
    <n v="8"/>
    <n v="0"/>
    <n v="1"/>
    <n v="0"/>
    <n v="0"/>
    <n v="0"/>
    <n v="0"/>
    <n v="0"/>
    <n v="4"/>
    <n v="0"/>
    <n v="84"/>
  </r>
  <r>
    <x v="0"/>
    <x v="0"/>
    <x v="16"/>
    <n v="9"/>
    <n v="20"/>
    <n v="2"/>
    <n v="31"/>
    <n v="91"/>
    <n v="15"/>
    <n v="106"/>
    <n v="230"/>
    <n v="11"/>
    <n v="0"/>
    <n v="3"/>
    <n v="0"/>
    <n v="1"/>
    <n v="0"/>
    <n v="0"/>
    <n v="1"/>
    <n v="4"/>
    <n v="1"/>
    <n v="0"/>
    <n v="1"/>
    <n v="0"/>
    <n v="0"/>
    <n v="0"/>
    <n v="0"/>
    <n v="2"/>
    <n v="0"/>
    <n v="24"/>
  </r>
  <r>
    <x v="0"/>
    <x v="0"/>
    <x v="17"/>
    <n v="27"/>
    <n v="61"/>
    <n v="4"/>
    <n v="92"/>
    <n v="318"/>
    <n v="64"/>
    <n v="382"/>
    <n v="628"/>
    <n v="118"/>
    <n v="1"/>
    <n v="11"/>
    <n v="2"/>
    <n v="0"/>
    <n v="12"/>
    <n v="0"/>
    <n v="7"/>
    <n v="1"/>
    <n v="0"/>
    <n v="8"/>
    <n v="10"/>
    <n v="0"/>
    <n v="0"/>
    <n v="0"/>
    <n v="0"/>
    <n v="6"/>
    <n v="1"/>
    <n v="177"/>
  </r>
  <r>
    <x v="0"/>
    <x v="0"/>
    <x v="18"/>
    <n v="93"/>
    <n v="175"/>
    <n v="13"/>
    <n v="281"/>
    <n v="1010"/>
    <n v="224"/>
    <n v="1234"/>
    <n v="2234"/>
    <n v="194"/>
    <n v="1"/>
    <n v="13"/>
    <n v="0"/>
    <n v="5"/>
    <n v="3"/>
    <n v="4"/>
    <n v="15"/>
    <n v="13"/>
    <n v="8"/>
    <n v="22"/>
    <n v="2"/>
    <n v="2"/>
    <n v="0"/>
    <n v="0"/>
    <n v="0"/>
    <n v="35"/>
    <n v="46"/>
    <n v="363"/>
  </r>
  <r>
    <x v="0"/>
    <x v="0"/>
    <x v="19"/>
    <n v="54"/>
    <n v="46"/>
    <n v="2"/>
    <n v="102"/>
    <n v="499"/>
    <n v="194"/>
    <n v="693"/>
    <n v="1013"/>
    <n v="90"/>
    <n v="0"/>
    <n v="4"/>
    <n v="0"/>
    <n v="2"/>
    <n v="0"/>
    <n v="2"/>
    <n v="7"/>
    <n v="13"/>
    <n v="0"/>
    <n v="6"/>
    <n v="0"/>
    <n v="0"/>
    <n v="0"/>
    <n v="0"/>
    <n v="2"/>
    <n v="3"/>
    <n v="1"/>
    <n v="130"/>
  </r>
  <r>
    <x v="0"/>
    <x v="0"/>
    <x v="20"/>
    <n v="19"/>
    <n v="54"/>
    <n v="4"/>
    <n v="77"/>
    <n v="277"/>
    <n v="39"/>
    <n v="316"/>
    <n v="421"/>
    <n v="80"/>
    <n v="0"/>
    <n v="1"/>
    <n v="2"/>
    <n v="3"/>
    <n v="0"/>
    <n v="0"/>
    <n v="4"/>
    <n v="7"/>
    <n v="3"/>
    <n v="3"/>
    <n v="1"/>
    <n v="1"/>
    <n v="0"/>
    <n v="0"/>
    <n v="0"/>
    <n v="1"/>
    <n v="1"/>
    <n v="107"/>
  </r>
  <r>
    <x v="0"/>
    <x v="0"/>
    <x v="21"/>
    <n v="21"/>
    <n v="33"/>
    <n v="4"/>
    <n v="58"/>
    <n v="222"/>
    <n v="56"/>
    <n v="278"/>
    <n v="387"/>
    <n v="45"/>
    <n v="0"/>
    <n v="3"/>
    <n v="2"/>
    <n v="0"/>
    <n v="0"/>
    <n v="0"/>
    <n v="6"/>
    <n v="4"/>
    <n v="0"/>
    <n v="1"/>
    <n v="0"/>
    <n v="0"/>
    <n v="0"/>
    <n v="0"/>
    <n v="0"/>
    <n v="1"/>
    <n v="2"/>
    <n v="64"/>
  </r>
  <r>
    <x v="0"/>
    <x v="0"/>
    <x v="22"/>
    <n v="23"/>
    <n v="82"/>
    <n v="17"/>
    <n v="122"/>
    <n v="335"/>
    <n v="55"/>
    <n v="390"/>
    <n v="851"/>
    <n v="91"/>
    <n v="0"/>
    <n v="8"/>
    <n v="4"/>
    <n v="8"/>
    <n v="1"/>
    <n v="0"/>
    <n v="16"/>
    <n v="8"/>
    <n v="2"/>
    <n v="6"/>
    <n v="6"/>
    <n v="0"/>
    <n v="1"/>
    <n v="0"/>
    <n v="1"/>
    <n v="26"/>
    <n v="0"/>
    <n v="178"/>
  </r>
  <r>
    <x v="0"/>
    <x v="0"/>
    <x v="23"/>
    <n v="26"/>
    <n v="64"/>
    <n v="12"/>
    <n v="102"/>
    <n v="313"/>
    <n v="60"/>
    <n v="373"/>
    <n v="694"/>
    <n v="105"/>
    <n v="1"/>
    <n v="5"/>
    <n v="3"/>
    <n v="5"/>
    <n v="0"/>
    <n v="0"/>
    <n v="18"/>
    <n v="6"/>
    <n v="2"/>
    <n v="0"/>
    <n v="0"/>
    <n v="0"/>
    <n v="0"/>
    <n v="0"/>
    <n v="0"/>
    <n v="15"/>
    <n v="3"/>
    <n v="163"/>
  </r>
  <r>
    <x v="0"/>
    <x v="0"/>
    <x v="24"/>
    <n v="14"/>
    <n v="61"/>
    <n v="38"/>
    <n v="113"/>
    <n v="181"/>
    <n v="21"/>
    <n v="202"/>
    <n v="602"/>
    <n v="46"/>
    <n v="0"/>
    <n v="3"/>
    <n v="12"/>
    <n v="23"/>
    <n v="0"/>
    <n v="0"/>
    <n v="4"/>
    <n v="6"/>
    <n v="6"/>
    <n v="3"/>
    <n v="0"/>
    <n v="0"/>
    <n v="1"/>
    <n v="0"/>
    <n v="3"/>
    <n v="0"/>
    <n v="7"/>
    <n v="114"/>
  </r>
  <r>
    <x v="0"/>
    <x v="0"/>
    <x v="25"/>
    <n v="42"/>
    <n v="112"/>
    <n v="46"/>
    <n v="200"/>
    <n v="513"/>
    <n v="65"/>
    <n v="578"/>
    <n v="961"/>
    <n v="114"/>
    <n v="0"/>
    <n v="6"/>
    <n v="4"/>
    <n v="1"/>
    <n v="0"/>
    <n v="0"/>
    <n v="12"/>
    <n v="52"/>
    <n v="5"/>
    <n v="14"/>
    <n v="2"/>
    <n v="0"/>
    <n v="0"/>
    <n v="0"/>
    <n v="0"/>
    <n v="32"/>
    <n v="29"/>
    <n v="271"/>
  </r>
  <r>
    <x v="0"/>
    <x v="0"/>
    <x v="26"/>
    <n v="27"/>
    <n v="80"/>
    <n v="3"/>
    <n v="110"/>
    <n v="347"/>
    <n v="91"/>
    <n v="438"/>
    <n v="653"/>
    <n v="102"/>
    <n v="0"/>
    <n v="1"/>
    <n v="1"/>
    <n v="4"/>
    <n v="0"/>
    <n v="0"/>
    <n v="4"/>
    <n v="0"/>
    <n v="0"/>
    <n v="8"/>
    <n v="1"/>
    <n v="1"/>
    <n v="0"/>
    <n v="0"/>
    <n v="0"/>
    <n v="4"/>
    <n v="0"/>
    <n v="126"/>
  </r>
  <r>
    <x v="0"/>
    <x v="0"/>
    <x v="27"/>
    <n v="59"/>
    <n v="160"/>
    <n v="60"/>
    <n v="279"/>
    <n v="548"/>
    <n v="83"/>
    <n v="631"/>
    <n v="1678"/>
    <n v="254"/>
    <n v="0"/>
    <n v="22"/>
    <n v="10"/>
    <n v="28"/>
    <n v="4"/>
    <n v="1"/>
    <n v="12"/>
    <n v="20"/>
    <n v="1"/>
    <n v="13"/>
    <n v="6"/>
    <n v="0"/>
    <n v="0"/>
    <n v="0"/>
    <n v="0"/>
    <n v="2"/>
    <n v="4"/>
    <n v="377"/>
  </r>
  <r>
    <x v="0"/>
    <x v="0"/>
    <x v="28"/>
    <n v="49"/>
    <n v="56"/>
    <n v="9"/>
    <n v="114"/>
    <n v="320"/>
    <n v="84"/>
    <n v="404"/>
    <n v="899"/>
    <n v="107"/>
    <n v="0"/>
    <n v="7"/>
    <n v="3"/>
    <n v="3"/>
    <n v="0"/>
    <n v="0"/>
    <n v="14"/>
    <n v="13"/>
    <n v="1"/>
    <n v="4"/>
    <n v="1"/>
    <n v="1"/>
    <n v="0"/>
    <n v="0"/>
    <n v="1"/>
    <n v="0"/>
    <n v="0"/>
    <n v="155"/>
  </r>
  <r>
    <x v="0"/>
    <x v="0"/>
    <x v="29"/>
    <n v="34"/>
    <n v="65"/>
    <n v="10"/>
    <n v="109"/>
    <n v="292"/>
    <n v="52"/>
    <n v="344"/>
    <n v="711"/>
    <n v="93"/>
    <n v="0"/>
    <n v="11"/>
    <n v="5"/>
    <n v="3"/>
    <n v="2"/>
    <n v="0"/>
    <n v="8"/>
    <n v="10"/>
    <n v="2"/>
    <n v="7"/>
    <n v="1"/>
    <n v="1"/>
    <n v="0"/>
    <n v="0"/>
    <n v="0"/>
    <n v="0"/>
    <n v="0"/>
    <n v="143"/>
  </r>
  <r>
    <x v="0"/>
    <x v="0"/>
    <x v="30"/>
    <n v="41"/>
    <n v="89"/>
    <n v="25"/>
    <n v="155"/>
    <n v="385"/>
    <n v="68"/>
    <n v="453"/>
    <n v="1120"/>
    <n v="128"/>
    <n v="1"/>
    <n v="15"/>
    <n v="5"/>
    <n v="14"/>
    <n v="1"/>
    <n v="0"/>
    <n v="14"/>
    <n v="18"/>
    <n v="1"/>
    <n v="6"/>
    <n v="0"/>
    <n v="2"/>
    <n v="0"/>
    <n v="0"/>
    <n v="4"/>
    <n v="0"/>
    <n v="0"/>
    <n v="209"/>
  </r>
  <r>
    <x v="0"/>
    <x v="0"/>
    <x v="31"/>
    <n v="8"/>
    <n v="20"/>
    <n v="17"/>
    <n v="45"/>
    <n v="123"/>
    <n v="17"/>
    <n v="140"/>
    <n v="255"/>
    <n v="18"/>
    <n v="0"/>
    <n v="2"/>
    <n v="3"/>
    <n v="9"/>
    <n v="0"/>
    <n v="0"/>
    <n v="3"/>
    <n v="7"/>
    <n v="0"/>
    <n v="0"/>
    <n v="0"/>
    <n v="0"/>
    <n v="2"/>
    <n v="0"/>
    <n v="0"/>
    <n v="1"/>
    <n v="3"/>
    <n v="48"/>
  </r>
  <r>
    <x v="0"/>
    <x v="0"/>
    <x v="32"/>
    <n v="3"/>
    <n v="18"/>
    <n v="4"/>
    <n v="25"/>
    <n v="77"/>
    <n v="6"/>
    <n v="83"/>
    <n v="194"/>
    <n v="19"/>
    <n v="0"/>
    <n v="2"/>
    <n v="1"/>
    <n v="3"/>
    <n v="0"/>
    <n v="0"/>
    <n v="0"/>
    <n v="0"/>
    <n v="0"/>
    <n v="2"/>
    <n v="0"/>
    <n v="0"/>
    <n v="0"/>
    <n v="0"/>
    <n v="0"/>
    <n v="2"/>
    <n v="0"/>
    <n v="29"/>
  </r>
  <r>
    <x v="0"/>
    <x v="0"/>
    <x v="33"/>
    <n v="12"/>
    <n v="20"/>
    <n v="0"/>
    <n v="32"/>
    <n v="138"/>
    <n v="47"/>
    <n v="185"/>
    <n v="228"/>
    <n v="49"/>
    <n v="0"/>
    <n v="0"/>
    <n v="0"/>
    <n v="0"/>
    <n v="2"/>
    <n v="0"/>
    <n v="2"/>
    <n v="2"/>
    <n v="0"/>
    <n v="1"/>
    <n v="4"/>
    <n v="0"/>
    <n v="0"/>
    <n v="0"/>
    <n v="0"/>
    <n v="0"/>
    <n v="0"/>
    <n v="60"/>
  </r>
  <r>
    <x v="0"/>
    <x v="0"/>
    <x v="34"/>
    <n v="5"/>
    <n v="53"/>
    <n v="1"/>
    <n v="59"/>
    <n v="149"/>
    <n v="7"/>
    <n v="156"/>
    <n v="284"/>
    <n v="57"/>
    <n v="0"/>
    <n v="2"/>
    <n v="1"/>
    <n v="0"/>
    <n v="1"/>
    <n v="0"/>
    <n v="4"/>
    <n v="7"/>
    <n v="0"/>
    <n v="3"/>
    <n v="0"/>
    <n v="5"/>
    <n v="0"/>
    <n v="0"/>
    <n v="0"/>
    <n v="12"/>
    <n v="0"/>
    <n v="92"/>
  </r>
  <r>
    <x v="0"/>
    <x v="0"/>
    <x v="35"/>
    <n v="24"/>
    <n v="30"/>
    <n v="2"/>
    <n v="56"/>
    <n v="383"/>
    <n v="60"/>
    <n v="443"/>
    <n v="602"/>
    <n v="28"/>
    <n v="0"/>
    <n v="9"/>
    <n v="1"/>
    <n v="0"/>
    <n v="2"/>
    <n v="0"/>
    <n v="7"/>
    <n v="5"/>
    <n v="0"/>
    <n v="1"/>
    <n v="0"/>
    <n v="0"/>
    <n v="0"/>
    <n v="0"/>
    <n v="0"/>
    <n v="0"/>
    <n v="0"/>
    <n v="53"/>
  </r>
  <r>
    <x v="0"/>
    <x v="0"/>
    <x v="36"/>
    <n v="18"/>
    <n v="37"/>
    <n v="0"/>
    <n v="55"/>
    <n v="252"/>
    <n v="40"/>
    <n v="292"/>
    <n v="475"/>
    <n v="40"/>
    <n v="0"/>
    <n v="2"/>
    <n v="1"/>
    <n v="0"/>
    <n v="5"/>
    <n v="2"/>
    <n v="6"/>
    <n v="0"/>
    <n v="1"/>
    <n v="2"/>
    <n v="0"/>
    <n v="0"/>
    <n v="0"/>
    <n v="0"/>
    <n v="0"/>
    <n v="1"/>
    <n v="12"/>
    <n v="72"/>
  </r>
  <r>
    <x v="1"/>
    <x v="0"/>
    <x v="0"/>
    <n v="4"/>
    <n v="20"/>
    <n v="4"/>
    <n v="28"/>
    <n v="61"/>
    <n v="7"/>
    <n v="68"/>
    <n v="150"/>
    <n v="18"/>
    <n v="0"/>
    <n v="1"/>
    <n v="1"/>
    <n v="4"/>
    <n v="0"/>
    <n v="0"/>
    <n v="5"/>
    <n v="2"/>
    <n v="8"/>
    <n v="2"/>
    <n v="0"/>
    <n v="1"/>
    <n v="0"/>
    <n v="0"/>
    <n v="0"/>
    <n v="0"/>
    <n v="0"/>
    <n v="42"/>
  </r>
  <r>
    <x v="1"/>
    <x v="0"/>
    <x v="1"/>
    <n v="8"/>
    <n v="56"/>
    <n v="0"/>
    <n v="64"/>
    <n v="137"/>
    <n v="15"/>
    <n v="152"/>
    <n v="291"/>
    <n v="54"/>
    <n v="0"/>
    <n v="2"/>
    <n v="0"/>
    <n v="0"/>
    <n v="0"/>
    <n v="0"/>
    <n v="7"/>
    <n v="2"/>
    <n v="0"/>
    <n v="0"/>
    <n v="17"/>
    <n v="0"/>
    <n v="0"/>
    <n v="0"/>
    <n v="0"/>
    <n v="0"/>
    <n v="0"/>
    <n v="82"/>
  </r>
  <r>
    <x v="1"/>
    <x v="0"/>
    <x v="2"/>
    <n v="6"/>
    <n v="18"/>
    <n v="1"/>
    <n v="25"/>
    <n v="38"/>
    <n v="6"/>
    <n v="44"/>
    <n v="108"/>
    <n v="15"/>
    <n v="0"/>
    <n v="2"/>
    <n v="0"/>
    <n v="0"/>
    <n v="0"/>
    <n v="0"/>
    <n v="4"/>
    <n v="2"/>
    <n v="0"/>
    <n v="0"/>
    <n v="0"/>
    <n v="0"/>
    <n v="0"/>
    <n v="0"/>
    <n v="0"/>
    <n v="2"/>
    <n v="1"/>
    <n v="26"/>
  </r>
  <r>
    <x v="1"/>
    <x v="0"/>
    <x v="3"/>
    <n v="18"/>
    <n v="54"/>
    <n v="6"/>
    <n v="78"/>
    <n v="178"/>
    <n v="25"/>
    <n v="203"/>
    <n v="513"/>
    <n v="54"/>
    <n v="0"/>
    <n v="3"/>
    <n v="0"/>
    <n v="8"/>
    <n v="0"/>
    <n v="0"/>
    <n v="5"/>
    <n v="9"/>
    <n v="1"/>
    <n v="1"/>
    <n v="0"/>
    <n v="0"/>
    <n v="0"/>
    <n v="0"/>
    <n v="1"/>
    <n v="5"/>
    <n v="0"/>
    <n v="87"/>
  </r>
  <r>
    <x v="1"/>
    <x v="0"/>
    <x v="4"/>
    <n v="32"/>
    <n v="70"/>
    <n v="2"/>
    <n v="104"/>
    <n v="390"/>
    <n v="71"/>
    <n v="461"/>
    <n v="689"/>
    <n v="71"/>
    <n v="1"/>
    <n v="11"/>
    <n v="1"/>
    <n v="0"/>
    <n v="4"/>
    <n v="0"/>
    <n v="20"/>
    <n v="6"/>
    <n v="5"/>
    <n v="9"/>
    <n v="4"/>
    <n v="1"/>
    <n v="0"/>
    <n v="0"/>
    <n v="1"/>
    <n v="2"/>
    <n v="0"/>
    <n v="136"/>
  </r>
  <r>
    <x v="1"/>
    <x v="0"/>
    <x v="5"/>
    <n v="2"/>
    <n v="1"/>
    <n v="0"/>
    <n v="3"/>
    <n v="6"/>
    <n v="11"/>
    <n v="17"/>
    <n v="21"/>
    <n v="14"/>
    <n v="0"/>
    <n v="2"/>
    <n v="0"/>
    <n v="0"/>
    <n v="0"/>
    <n v="0"/>
    <n v="4"/>
    <n v="2"/>
    <n v="0"/>
    <n v="0"/>
    <n v="0"/>
    <n v="0"/>
    <n v="0"/>
    <n v="0"/>
    <n v="0"/>
    <n v="2"/>
    <n v="0"/>
    <n v="24"/>
  </r>
  <r>
    <x v="1"/>
    <x v="0"/>
    <x v="6"/>
    <n v="5"/>
    <n v="73"/>
    <n v="6"/>
    <n v="84"/>
    <n v="191"/>
    <n v="7"/>
    <n v="198"/>
    <n v="284"/>
    <n v="81"/>
    <n v="0"/>
    <n v="0"/>
    <n v="0"/>
    <n v="0"/>
    <n v="0"/>
    <n v="0"/>
    <n v="0"/>
    <n v="0"/>
    <n v="0"/>
    <n v="1"/>
    <n v="0"/>
    <n v="0"/>
    <n v="0"/>
    <n v="0"/>
    <n v="0"/>
    <n v="0"/>
    <n v="2"/>
    <n v="84"/>
  </r>
  <r>
    <x v="1"/>
    <x v="0"/>
    <x v="7"/>
    <n v="3"/>
    <n v="10"/>
    <n v="0"/>
    <n v="13"/>
    <n v="42"/>
    <n v="9"/>
    <n v="51"/>
    <n v="73"/>
    <n v="7"/>
    <n v="0"/>
    <n v="2"/>
    <n v="4"/>
    <n v="0"/>
    <n v="0"/>
    <n v="0"/>
    <n v="0"/>
    <n v="0"/>
    <n v="0"/>
    <n v="0"/>
    <n v="0"/>
    <n v="0"/>
    <n v="0"/>
    <n v="0"/>
    <n v="0"/>
    <n v="1"/>
    <n v="0"/>
    <n v="14"/>
  </r>
  <r>
    <x v="1"/>
    <x v="0"/>
    <x v="8"/>
    <n v="13"/>
    <n v="18"/>
    <n v="3"/>
    <n v="34"/>
    <n v="63"/>
    <n v="34"/>
    <n v="97"/>
    <n v="162"/>
    <n v="23"/>
    <n v="0"/>
    <n v="2"/>
    <n v="1"/>
    <n v="6"/>
    <n v="1"/>
    <n v="0"/>
    <n v="6"/>
    <n v="0"/>
    <n v="0"/>
    <n v="0"/>
    <n v="0"/>
    <n v="0"/>
    <n v="0"/>
    <n v="0"/>
    <n v="1"/>
    <n v="0"/>
    <n v="0"/>
    <n v="40"/>
  </r>
  <r>
    <x v="1"/>
    <x v="0"/>
    <x v="9"/>
    <n v="15"/>
    <n v="38"/>
    <n v="9"/>
    <n v="62"/>
    <n v="135"/>
    <n v="20"/>
    <n v="155"/>
    <n v="293"/>
    <n v="52"/>
    <n v="0"/>
    <n v="3"/>
    <n v="0"/>
    <n v="4"/>
    <n v="0"/>
    <n v="0"/>
    <n v="9"/>
    <n v="2"/>
    <n v="0"/>
    <n v="1"/>
    <n v="0"/>
    <n v="0"/>
    <n v="0"/>
    <n v="0"/>
    <n v="2"/>
    <n v="4"/>
    <n v="0"/>
    <n v="77"/>
  </r>
  <r>
    <x v="1"/>
    <x v="0"/>
    <x v="10"/>
    <n v="8"/>
    <n v="13"/>
    <n v="3"/>
    <n v="24"/>
    <n v="58"/>
    <n v="33"/>
    <n v="91"/>
    <n v="154"/>
    <n v="10"/>
    <n v="0"/>
    <n v="2"/>
    <n v="0"/>
    <n v="1"/>
    <n v="0"/>
    <n v="0"/>
    <n v="6"/>
    <n v="5"/>
    <n v="26"/>
    <n v="0"/>
    <n v="0"/>
    <n v="0"/>
    <n v="0"/>
    <n v="0"/>
    <n v="0"/>
    <n v="1"/>
    <n v="0"/>
    <n v="51"/>
  </r>
  <r>
    <x v="1"/>
    <x v="0"/>
    <x v="11"/>
    <n v="18"/>
    <n v="32"/>
    <n v="11"/>
    <n v="61"/>
    <n v="107"/>
    <n v="27"/>
    <n v="134"/>
    <n v="341"/>
    <n v="61"/>
    <n v="0"/>
    <n v="0"/>
    <n v="3"/>
    <n v="14"/>
    <n v="1"/>
    <n v="0"/>
    <n v="3"/>
    <n v="0"/>
    <n v="0"/>
    <n v="2"/>
    <n v="0"/>
    <n v="0"/>
    <n v="0"/>
    <n v="0"/>
    <n v="0"/>
    <n v="0"/>
    <n v="0"/>
    <n v="84"/>
  </r>
  <r>
    <x v="1"/>
    <x v="0"/>
    <x v="12"/>
    <n v="5"/>
    <n v="14"/>
    <n v="3"/>
    <n v="22"/>
    <n v="56"/>
    <n v="7"/>
    <n v="63"/>
    <n v="97"/>
    <n v="14"/>
    <n v="0"/>
    <n v="1"/>
    <n v="0"/>
    <n v="2"/>
    <n v="0"/>
    <n v="0"/>
    <n v="3"/>
    <n v="2"/>
    <n v="0"/>
    <n v="0"/>
    <n v="0"/>
    <n v="0"/>
    <n v="0"/>
    <n v="0"/>
    <n v="0"/>
    <n v="6"/>
    <n v="1"/>
    <n v="29"/>
  </r>
  <r>
    <x v="1"/>
    <x v="0"/>
    <x v="13"/>
    <n v="9"/>
    <n v="22"/>
    <n v="5"/>
    <n v="36"/>
    <n v="82"/>
    <n v="12"/>
    <n v="94"/>
    <n v="234"/>
    <n v="13"/>
    <n v="0"/>
    <n v="1"/>
    <n v="1"/>
    <n v="5"/>
    <n v="0"/>
    <n v="0"/>
    <n v="4"/>
    <n v="2"/>
    <n v="32"/>
    <n v="0"/>
    <n v="0"/>
    <n v="0"/>
    <n v="1"/>
    <n v="0"/>
    <n v="0"/>
    <n v="10"/>
    <n v="0"/>
    <n v="69"/>
  </r>
  <r>
    <x v="1"/>
    <x v="0"/>
    <x v="14"/>
    <n v="51"/>
    <n v="190"/>
    <n v="70"/>
    <n v="311"/>
    <n v="527"/>
    <n v="68"/>
    <n v="595"/>
    <n v="1371"/>
    <n v="321"/>
    <n v="9"/>
    <n v="11"/>
    <n v="2"/>
    <n v="9"/>
    <n v="2"/>
    <n v="0"/>
    <n v="6"/>
    <n v="18"/>
    <n v="0"/>
    <n v="20"/>
    <n v="5"/>
    <n v="0"/>
    <n v="1"/>
    <n v="0"/>
    <n v="2"/>
    <n v="17"/>
    <n v="10"/>
    <n v="433"/>
  </r>
  <r>
    <x v="1"/>
    <x v="0"/>
    <x v="15"/>
    <n v="5"/>
    <n v="58"/>
    <n v="2"/>
    <n v="65"/>
    <n v="208"/>
    <n v="7"/>
    <n v="215"/>
    <n v="412"/>
    <n v="50"/>
    <n v="0"/>
    <n v="2"/>
    <n v="7"/>
    <n v="1"/>
    <n v="0"/>
    <n v="0"/>
    <n v="1"/>
    <n v="14"/>
    <n v="1"/>
    <n v="2"/>
    <n v="0"/>
    <n v="0"/>
    <n v="0"/>
    <n v="0"/>
    <n v="0"/>
    <n v="5"/>
    <n v="0"/>
    <n v="83"/>
  </r>
  <r>
    <x v="1"/>
    <x v="0"/>
    <x v="16"/>
    <n v="14"/>
    <n v="9"/>
    <n v="2"/>
    <n v="25"/>
    <n v="81"/>
    <n v="25"/>
    <n v="106"/>
    <n v="232"/>
    <n v="17"/>
    <n v="0"/>
    <n v="2"/>
    <n v="0"/>
    <n v="0"/>
    <n v="0"/>
    <n v="0"/>
    <n v="2"/>
    <n v="2"/>
    <n v="0"/>
    <n v="1"/>
    <n v="1"/>
    <n v="0"/>
    <n v="0"/>
    <n v="0"/>
    <n v="0"/>
    <n v="0"/>
    <n v="0"/>
    <n v="25"/>
  </r>
  <r>
    <x v="1"/>
    <x v="0"/>
    <x v="17"/>
    <n v="19"/>
    <n v="52"/>
    <n v="2"/>
    <n v="73"/>
    <n v="269"/>
    <n v="47"/>
    <n v="316"/>
    <n v="478"/>
    <n v="99"/>
    <n v="0"/>
    <n v="9"/>
    <n v="0"/>
    <n v="1"/>
    <n v="7"/>
    <n v="0"/>
    <n v="8"/>
    <n v="0"/>
    <n v="0"/>
    <n v="1"/>
    <n v="9"/>
    <n v="0"/>
    <n v="0"/>
    <n v="0"/>
    <n v="1"/>
    <n v="3"/>
    <n v="2"/>
    <n v="140"/>
  </r>
  <r>
    <x v="1"/>
    <x v="0"/>
    <x v="18"/>
    <n v="56"/>
    <n v="152"/>
    <n v="11"/>
    <n v="219"/>
    <n v="609"/>
    <n v="102"/>
    <n v="711"/>
    <n v="1401"/>
    <n v="147"/>
    <n v="0"/>
    <n v="12"/>
    <n v="3"/>
    <n v="3"/>
    <n v="3"/>
    <n v="0"/>
    <n v="24"/>
    <n v="6"/>
    <n v="4"/>
    <n v="13"/>
    <n v="5"/>
    <n v="0"/>
    <n v="4"/>
    <n v="1"/>
    <n v="3"/>
    <n v="56"/>
    <n v="13"/>
    <n v="297"/>
  </r>
  <r>
    <x v="1"/>
    <x v="0"/>
    <x v="19"/>
    <n v="22"/>
    <n v="83"/>
    <n v="4"/>
    <n v="109"/>
    <n v="380"/>
    <n v="30"/>
    <n v="410"/>
    <n v="611"/>
    <n v="78"/>
    <n v="0"/>
    <n v="5"/>
    <n v="1"/>
    <n v="1"/>
    <n v="1"/>
    <n v="0"/>
    <n v="4"/>
    <n v="22"/>
    <n v="0"/>
    <n v="6"/>
    <n v="0"/>
    <n v="0"/>
    <n v="0"/>
    <n v="0"/>
    <n v="5"/>
    <n v="5"/>
    <n v="1"/>
    <n v="129"/>
  </r>
  <r>
    <x v="1"/>
    <x v="0"/>
    <x v="20"/>
    <n v="13"/>
    <n v="35"/>
    <n v="2"/>
    <n v="50"/>
    <n v="148"/>
    <n v="31"/>
    <n v="179"/>
    <n v="241"/>
    <n v="56"/>
    <n v="0"/>
    <n v="2"/>
    <n v="0"/>
    <n v="0"/>
    <n v="0"/>
    <n v="0"/>
    <n v="1"/>
    <n v="11"/>
    <n v="1"/>
    <n v="0"/>
    <n v="0"/>
    <n v="4"/>
    <n v="0"/>
    <n v="0"/>
    <n v="1"/>
    <n v="0"/>
    <n v="0"/>
    <n v="76"/>
  </r>
  <r>
    <x v="1"/>
    <x v="0"/>
    <x v="21"/>
    <n v="15"/>
    <n v="37"/>
    <n v="7"/>
    <n v="59"/>
    <n v="151"/>
    <n v="18"/>
    <n v="169"/>
    <n v="224"/>
    <n v="43"/>
    <n v="2"/>
    <n v="1"/>
    <n v="0"/>
    <n v="1"/>
    <n v="2"/>
    <n v="0"/>
    <n v="8"/>
    <n v="0"/>
    <n v="0"/>
    <n v="3"/>
    <n v="1"/>
    <n v="1"/>
    <n v="0"/>
    <n v="0"/>
    <n v="0"/>
    <n v="0"/>
    <n v="0"/>
    <n v="62"/>
  </r>
  <r>
    <x v="1"/>
    <x v="0"/>
    <x v="22"/>
    <n v="20"/>
    <n v="53"/>
    <n v="21"/>
    <n v="94"/>
    <n v="270"/>
    <n v="55"/>
    <n v="325"/>
    <n v="692"/>
    <n v="39"/>
    <n v="0"/>
    <n v="11"/>
    <n v="2"/>
    <n v="2"/>
    <n v="2"/>
    <n v="0"/>
    <n v="9"/>
    <n v="3"/>
    <n v="1"/>
    <n v="5"/>
    <n v="3"/>
    <n v="2"/>
    <n v="0"/>
    <n v="0"/>
    <n v="0"/>
    <n v="38"/>
    <n v="4"/>
    <n v="121"/>
  </r>
  <r>
    <x v="1"/>
    <x v="0"/>
    <x v="23"/>
    <n v="25"/>
    <n v="56"/>
    <n v="14"/>
    <n v="95"/>
    <n v="225"/>
    <n v="55"/>
    <n v="280"/>
    <n v="566"/>
    <n v="67"/>
    <n v="0"/>
    <n v="3"/>
    <n v="4"/>
    <n v="0"/>
    <n v="0"/>
    <n v="0"/>
    <n v="18"/>
    <n v="6"/>
    <n v="8"/>
    <n v="0"/>
    <n v="1"/>
    <n v="0"/>
    <n v="1"/>
    <n v="0"/>
    <n v="0"/>
    <n v="32"/>
    <n v="2"/>
    <n v="142"/>
  </r>
  <r>
    <x v="1"/>
    <x v="0"/>
    <x v="24"/>
    <n v="22"/>
    <n v="61"/>
    <n v="67"/>
    <n v="150"/>
    <n v="175"/>
    <n v="31"/>
    <n v="206"/>
    <n v="631"/>
    <n v="59"/>
    <n v="0"/>
    <n v="2"/>
    <n v="18"/>
    <n v="24"/>
    <n v="1"/>
    <n v="0"/>
    <n v="4"/>
    <n v="11"/>
    <n v="4"/>
    <n v="14"/>
    <n v="0"/>
    <n v="0"/>
    <n v="0"/>
    <n v="0"/>
    <n v="3"/>
    <n v="0"/>
    <n v="9"/>
    <n v="149"/>
  </r>
  <r>
    <x v="1"/>
    <x v="0"/>
    <x v="25"/>
    <n v="32"/>
    <n v="125"/>
    <n v="7"/>
    <n v="164"/>
    <n v="395"/>
    <n v="50"/>
    <n v="445"/>
    <n v="816"/>
    <n v="78"/>
    <n v="0"/>
    <n v="8"/>
    <n v="9"/>
    <n v="4"/>
    <n v="1"/>
    <n v="0"/>
    <n v="11"/>
    <n v="32"/>
    <n v="0"/>
    <n v="12"/>
    <n v="2"/>
    <n v="0"/>
    <n v="0"/>
    <n v="0"/>
    <n v="0"/>
    <n v="17"/>
    <n v="58"/>
    <n v="232"/>
  </r>
  <r>
    <x v="1"/>
    <x v="0"/>
    <x v="26"/>
    <n v="42"/>
    <n v="100"/>
    <n v="5"/>
    <n v="147"/>
    <n v="443"/>
    <n v="65"/>
    <n v="508"/>
    <n v="829"/>
    <n v="122"/>
    <n v="0"/>
    <n v="3"/>
    <n v="0"/>
    <n v="2"/>
    <n v="4"/>
    <n v="0"/>
    <n v="31"/>
    <n v="4"/>
    <n v="0"/>
    <n v="8"/>
    <n v="0"/>
    <n v="0"/>
    <n v="0"/>
    <n v="0"/>
    <n v="1"/>
    <n v="17"/>
    <n v="1"/>
    <n v="193"/>
  </r>
  <r>
    <x v="1"/>
    <x v="0"/>
    <x v="27"/>
    <n v="54"/>
    <n v="136"/>
    <n v="49"/>
    <n v="239"/>
    <n v="512"/>
    <n v="88"/>
    <n v="600"/>
    <n v="1416"/>
    <n v="251"/>
    <n v="0"/>
    <n v="21"/>
    <n v="12"/>
    <n v="34"/>
    <n v="7"/>
    <n v="1"/>
    <n v="14"/>
    <n v="29"/>
    <n v="4"/>
    <n v="20"/>
    <n v="2"/>
    <n v="0"/>
    <n v="0"/>
    <n v="0"/>
    <n v="0"/>
    <n v="5"/>
    <n v="14"/>
    <n v="414"/>
  </r>
  <r>
    <x v="1"/>
    <x v="0"/>
    <x v="28"/>
    <n v="30"/>
    <n v="63"/>
    <n v="13"/>
    <n v="106"/>
    <n v="298"/>
    <n v="57"/>
    <n v="355"/>
    <n v="687"/>
    <n v="98"/>
    <n v="0"/>
    <n v="12"/>
    <n v="6"/>
    <n v="11"/>
    <n v="1"/>
    <n v="0"/>
    <n v="16"/>
    <n v="10"/>
    <n v="1"/>
    <n v="4"/>
    <n v="0"/>
    <n v="2"/>
    <n v="1"/>
    <n v="0"/>
    <n v="1"/>
    <n v="0"/>
    <n v="0"/>
    <n v="163"/>
  </r>
  <r>
    <x v="1"/>
    <x v="0"/>
    <x v="29"/>
    <n v="26"/>
    <n v="65"/>
    <n v="15"/>
    <n v="106"/>
    <n v="239"/>
    <n v="45"/>
    <n v="284"/>
    <n v="608"/>
    <n v="92"/>
    <n v="0"/>
    <n v="6"/>
    <n v="5"/>
    <n v="8"/>
    <n v="0"/>
    <n v="0"/>
    <n v="21"/>
    <n v="9"/>
    <n v="2"/>
    <n v="1"/>
    <n v="2"/>
    <n v="0"/>
    <n v="1"/>
    <n v="2"/>
    <n v="1"/>
    <n v="1"/>
    <n v="0"/>
    <n v="151"/>
  </r>
  <r>
    <x v="1"/>
    <x v="0"/>
    <x v="30"/>
    <n v="43"/>
    <n v="89"/>
    <n v="11"/>
    <n v="143"/>
    <n v="319"/>
    <n v="64"/>
    <n v="383"/>
    <n v="805"/>
    <n v="134"/>
    <n v="0"/>
    <n v="8"/>
    <n v="9"/>
    <n v="11"/>
    <n v="1"/>
    <n v="0"/>
    <n v="18"/>
    <n v="15"/>
    <n v="6"/>
    <n v="2"/>
    <n v="0"/>
    <n v="1"/>
    <n v="1"/>
    <n v="2"/>
    <n v="2"/>
    <n v="0"/>
    <n v="0"/>
    <n v="210"/>
  </r>
  <r>
    <x v="1"/>
    <x v="0"/>
    <x v="31"/>
    <n v="12"/>
    <n v="54"/>
    <n v="7"/>
    <n v="73"/>
    <n v="162"/>
    <n v="18"/>
    <n v="180"/>
    <n v="361"/>
    <n v="15"/>
    <n v="0"/>
    <n v="3"/>
    <n v="11"/>
    <n v="9"/>
    <n v="1"/>
    <n v="0"/>
    <n v="7"/>
    <n v="16"/>
    <n v="0"/>
    <n v="2"/>
    <n v="0"/>
    <n v="0"/>
    <n v="0"/>
    <n v="0"/>
    <n v="0"/>
    <n v="3"/>
    <n v="7"/>
    <n v="74"/>
  </r>
  <r>
    <x v="1"/>
    <x v="0"/>
    <x v="32"/>
    <n v="2"/>
    <n v="12"/>
    <n v="5"/>
    <n v="19"/>
    <n v="38"/>
    <n v="3"/>
    <n v="41"/>
    <n v="100"/>
    <n v="14"/>
    <n v="0"/>
    <n v="2"/>
    <n v="0"/>
    <n v="4"/>
    <n v="0"/>
    <n v="0"/>
    <n v="4"/>
    <n v="0"/>
    <n v="0"/>
    <n v="1"/>
    <n v="0"/>
    <n v="0"/>
    <n v="0"/>
    <n v="0"/>
    <n v="0"/>
    <n v="1"/>
    <n v="0"/>
    <n v="26"/>
  </r>
  <r>
    <x v="1"/>
    <x v="0"/>
    <x v="33"/>
    <n v="9"/>
    <n v="32"/>
    <n v="0"/>
    <n v="41"/>
    <n v="135"/>
    <n v="16"/>
    <n v="151"/>
    <n v="218"/>
    <n v="26"/>
    <n v="0"/>
    <n v="3"/>
    <n v="0"/>
    <n v="3"/>
    <n v="1"/>
    <n v="3"/>
    <n v="0"/>
    <n v="6"/>
    <n v="1"/>
    <n v="5"/>
    <n v="1"/>
    <n v="0"/>
    <n v="0"/>
    <n v="0"/>
    <n v="0"/>
    <n v="0"/>
    <n v="0"/>
    <n v="49"/>
  </r>
  <r>
    <x v="1"/>
    <x v="0"/>
    <x v="34"/>
    <n v="4"/>
    <n v="46"/>
    <n v="1"/>
    <n v="51"/>
    <n v="126"/>
    <n v="5"/>
    <n v="131"/>
    <n v="216"/>
    <n v="33"/>
    <n v="0"/>
    <n v="2"/>
    <n v="0"/>
    <n v="0"/>
    <n v="0"/>
    <n v="0"/>
    <n v="1"/>
    <n v="11"/>
    <n v="0"/>
    <n v="0"/>
    <n v="0"/>
    <n v="0"/>
    <n v="0"/>
    <n v="0"/>
    <n v="0"/>
    <n v="14"/>
    <n v="2"/>
    <n v="63"/>
  </r>
  <r>
    <x v="1"/>
    <x v="0"/>
    <x v="35"/>
    <n v="15"/>
    <n v="31"/>
    <n v="2"/>
    <n v="48"/>
    <n v="221"/>
    <n v="19"/>
    <n v="240"/>
    <n v="392"/>
    <n v="37"/>
    <n v="0"/>
    <n v="7"/>
    <n v="1"/>
    <n v="0"/>
    <n v="1"/>
    <n v="0"/>
    <n v="10"/>
    <n v="1"/>
    <n v="0"/>
    <n v="0"/>
    <n v="0"/>
    <n v="0"/>
    <n v="0"/>
    <n v="0"/>
    <n v="1"/>
    <n v="0"/>
    <n v="0"/>
    <n v="58"/>
  </r>
  <r>
    <x v="1"/>
    <x v="0"/>
    <x v="36"/>
    <n v="13"/>
    <n v="27"/>
    <n v="1"/>
    <n v="41"/>
    <n v="176"/>
    <n v="53"/>
    <n v="229"/>
    <n v="305"/>
    <n v="30"/>
    <n v="0"/>
    <n v="0"/>
    <n v="0"/>
    <n v="0"/>
    <n v="0"/>
    <n v="0"/>
    <n v="3"/>
    <n v="3"/>
    <n v="0"/>
    <n v="4"/>
    <n v="1"/>
    <n v="0"/>
    <n v="0"/>
    <n v="0"/>
    <n v="0"/>
    <n v="2"/>
    <n v="1"/>
    <n v="44"/>
  </r>
  <r>
    <x v="2"/>
    <x v="0"/>
    <x v="0"/>
    <n v="5"/>
    <n v="12"/>
    <n v="1"/>
    <n v="18"/>
    <n v="44"/>
    <n v="8"/>
    <n v="52"/>
    <n v="92"/>
    <n v="10"/>
    <n v="0"/>
    <n v="4"/>
    <n v="0"/>
    <n v="3"/>
    <n v="0"/>
    <n v="0"/>
    <n v="1"/>
    <n v="0"/>
    <n v="0"/>
    <n v="2"/>
    <n v="0"/>
    <n v="0"/>
    <n v="0"/>
    <n v="0"/>
    <n v="0"/>
    <n v="0"/>
    <n v="0"/>
    <n v="20"/>
  </r>
  <r>
    <x v="2"/>
    <x v="0"/>
    <x v="1"/>
    <n v="9"/>
    <n v="37"/>
    <n v="2"/>
    <n v="48"/>
    <n v="115"/>
    <n v="17"/>
    <n v="132"/>
    <n v="226"/>
    <n v="36"/>
    <n v="0"/>
    <n v="0"/>
    <n v="0"/>
    <n v="0"/>
    <n v="0"/>
    <n v="0"/>
    <n v="5"/>
    <n v="1"/>
    <n v="0"/>
    <n v="0"/>
    <n v="10"/>
    <n v="0"/>
    <n v="0"/>
    <n v="0"/>
    <n v="0"/>
    <n v="0"/>
    <n v="0"/>
    <n v="52"/>
  </r>
  <r>
    <x v="2"/>
    <x v="0"/>
    <x v="2"/>
    <n v="1"/>
    <n v="11"/>
    <n v="6"/>
    <n v="18"/>
    <n v="20"/>
    <n v="1"/>
    <n v="21"/>
    <n v="67"/>
    <n v="5"/>
    <n v="0"/>
    <n v="0"/>
    <n v="0"/>
    <n v="3"/>
    <n v="0"/>
    <n v="0"/>
    <n v="1"/>
    <n v="6"/>
    <n v="1"/>
    <n v="0"/>
    <n v="0"/>
    <n v="0"/>
    <n v="0"/>
    <n v="0"/>
    <n v="0"/>
    <n v="0"/>
    <n v="0"/>
    <n v="16"/>
  </r>
  <r>
    <x v="2"/>
    <x v="0"/>
    <x v="3"/>
    <n v="16"/>
    <n v="28"/>
    <n v="9"/>
    <n v="53"/>
    <n v="92"/>
    <n v="22"/>
    <n v="114"/>
    <n v="263"/>
    <n v="20"/>
    <n v="0"/>
    <n v="2"/>
    <n v="1"/>
    <n v="9"/>
    <n v="0"/>
    <n v="0"/>
    <n v="3"/>
    <n v="2"/>
    <n v="0"/>
    <n v="2"/>
    <n v="0"/>
    <n v="0"/>
    <n v="0"/>
    <n v="0"/>
    <n v="0"/>
    <n v="2"/>
    <n v="0"/>
    <n v="41"/>
  </r>
  <r>
    <x v="2"/>
    <x v="0"/>
    <x v="4"/>
    <n v="32"/>
    <n v="46"/>
    <n v="0"/>
    <n v="78"/>
    <n v="313"/>
    <n v="55"/>
    <n v="368"/>
    <n v="501"/>
    <n v="28"/>
    <n v="1"/>
    <n v="10"/>
    <n v="1"/>
    <n v="0"/>
    <n v="1"/>
    <n v="1"/>
    <n v="20"/>
    <n v="13"/>
    <n v="3"/>
    <n v="7"/>
    <n v="2"/>
    <n v="0"/>
    <n v="0"/>
    <n v="0"/>
    <n v="0"/>
    <n v="1"/>
    <n v="0"/>
    <n v="88"/>
  </r>
  <r>
    <x v="2"/>
    <x v="0"/>
    <x v="5"/>
    <n v="2"/>
    <n v="4"/>
    <n v="0"/>
    <n v="6"/>
    <n v="8"/>
    <n v="5"/>
    <n v="13"/>
    <n v="27"/>
    <n v="2"/>
    <n v="0"/>
    <n v="0"/>
    <n v="0"/>
    <n v="0"/>
    <n v="0"/>
    <n v="0"/>
    <n v="0"/>
    <n v="0"/>
    <n v="0"/>
    <n v="0"/>
    <n v="0"/>
    <n v="0"/>
    <n v="0"/>
    <n v="0"/>
    <n v="0"/>
    <n v="0"/>
    <n v="0"/>
    <n v="2"/>
  </r>
  <r>
    <x v="2"/>
    <x v="0"/>
    <x v="6"/>
    <n v="12"/>
    <n v="67"/>
    <n v="3"/>
    <n v="82"/>
    <n v="232"/>
    <n v="19"/>
    <n v="251"/>
    <n v="314"/>
    <n v="81"/>
    <n v="0"/>
    <n v="0"/>
    <n v="1"/>
    <n v="0"/>
    <n v="0"/>
    <n v="0"/>
    <n v="1"/>
    <n v="1"/>
    <n v="0"/>
    <n v="0"/>
    <n v="0"/>
    <n v="0"/>
    <n v="0"/>
    <n v="0"/>
    <n v="0"/>
    <n v="0"/>
    <n v="0"/>
    <n v="84"/>
  </r>
  <r>
    <x v="2"/>
    <x v="0"/>
    <x v="7"/>
    <n v="1"/>
    <n v="2"/>
    <n v="1"/>
    <n v="4"/>
    <n v="13"/>
    <n v="4"/>
    <n v="17"/>
    <n v="22"/>
    <n v="0"/>
    <n v="0"/>
    <n v="2"/>
    <n v="1"/>
    <n v="0"/>
    <n v="0"/>
    <n v="0"/>
    <n v="0"/>
    <n v="0"/>
    <n v="0"/>
    <n v="1"/>
    <n v="0"/>
    <n v="0"/>
    <n v="0"/>
    <n v="0"/>
    <n v="0"/>
    <n v="1"/>
    <n v="0"/>
    <n v="5"/>
  </r>
  <r>
    <x v="2"/>
    <x v="0"/>
    <x v="8"/>
    <n v="10"/>
    <n v="11"/>
    <n v="6"/>
    <n v="27"/>
    <n v="47"/>
    <n v="15"/>
    <n v="62"/>
    <n v="143"/>
    <n v="20"/>
    <n v="0"/>
    <n v="0"/>
    <n v="1"/>
    <n v="2"/>
    <n v="0"/>
    <n v="0"/>
    <n v="1"/>
    <n v="1"/>
    <n v="2"/>
    <n v="1"/>
    <n v="0"/>
    <n v="0"/>
    <n v="0"/>
    <n v="0"/>
    <n v="0"/>
    <n v="0"/>
    <n v="2"/>
    <n v="30"/>
  </r>
  <r>
    <x v="2"/>
    <x v="0"/>
    <x v="9"/>
    <n v="18"/>
    <n v="22"/>
    <n v="8"/>
    <n v="48"/>
    <n v="90"/>
    <n v="40"/>
    <n v="130"/>
    <n v="230"/>
    <n v="38"/>
    <n v="1"/>
    <n v="0"/>
    <n v="0"/>
    <n v="3"/>
    <n v="0"/>
    <n v="0"/>
    <n v="2"/>
    <n v="3"/>
    <n v="0"/>
    <n v="1"/>
    <n v="0"/>
    <n v="0"/>
    <n v="0"/>
    <n v="0"/>
    <n v="0"/>
    <n v="1"/>
    <n v="0"/>
    <n v="49"/>
  </r>
  <r>
    <x v="2"/>
    <x v="0"/>
    <x v="10"/>
    <n v="4"/>
    <n v="5"/>
    <n v="2"/>
    <n v="11"/>
    <n v="25"/>
    <n v="5"/>
    <n v="30"/>
    <n v="46"/>
    <n v="3"/>
    <n v="0"/>
    <n v="0"/>
    <n v="0"/>
    <n v="0"/>
    <n v="0"/>
    <n v="0"/>
    <n v="3"/>
    <n v="2"/>
    <n v="0"/>
    <n v="0"/>
    <n v="0"/>
    <n v="0"/>
    <n v="0"/>
    <n v="0"/>
    <n v="0"/>
    <n v="0"/>
    <n v="0"/>
    <n v="8"/>
  </r>
  <r>
    <x v="2"/>
    <x v="0"/>
    <x v="11"/>
    <n v="20"/>
    <n v="30"/>
    <n v="11"/>
    <n v="61"/>
    <n v="163"/>
    <n v="51"/>
    <n v="214"/>
    <n v="363"/>
    <n v="43"/>
    <n v="0"/>
    <n v="0"/>
    <n v="1"/>
    <n v="17"/>
    <n v="0"/>
    <n v="0"/>
    <n v="5"/>
    <n v="4"/>
    <n v="0"/>
    <n v="1"/>
    <n v="0"/>
    <n v="0"/>
    <n v="0"/>
    <n v="0"/>
    <n v="1"/>
    <n v="0"/>
    <n v="2"/>
    <n v="74"/>
  </r>
  <r>
    <x v="2"/>
    <x v="0"/>
    <x v="12"/>
    <n v="1"/>
    <n v="10"/>
    <n v="1"/>
    <n v="12"/>
    <n v="21"/>
    <n v="1"/>
    <n v="22"/>
    <n v="42"/>
    <n v="4"/>
    <n v="0"/>
    <n v="0"/>
    <n v="1"/>
    <n v="2"/>
    <n v="0"/>
    <n v="0"/>
    <n v="0"/>
    <n v="0"/>
    <n v="1"/>
    <n v="0"/>
    <n v="0"/>
    <n v="1"/>
    <n v="0"/>
    <n v="0"/>
    <n v="0"/>
    <n v="4"/>
    <n v="3"/>
    <n v="16"/>
  </r>
  <r>
    <x v="2"/>
    <x v="0"/>
    <x v="13"/>
    <n v="1"/>
    <n v="6"/>
    <n v="4"/>
    <n v="11"/>
    <n v="20"/>
    <n v="1"/>
    <n v="21"/>
    <n v="45"/>
    <n v="0"/>
    <n v="0"/>
    <n v="2"/>
    <n v="0"/>
    <n v="3"/>
    <n v="0"/>
    <n v="0"/>
    <n v="0"/>
    <n v="1"/>
    <n v="0"/>
    <n v="0"/>
    <n v="0"/>
    <n v="0"/>
    <n v="0"/>
    <n v="0"/>
    <n v="0"/>
    <n v="6"/>
    <n v="0"/>
    <n v="12"/>
  </r>
  <r>
    <x v="2"/>
    <x v="0"/>
    <x v="14"/>
    <n v="22"/>
    <n v="108"/>
    <n v="35"/>
    <n v="165"/>
    <n v="303"/>
    <n v="25"/>
    <n v="328"/>
    <n v="723"/>
    <n v="71"/>
    <n v="0"/>
    <n v="3"/>
    <n v="1"/>
    <n v="2"/>
    <n v="0"/>
    <n v="0"/>
    <n v="6"/>
    <n v="5"/>
    <n v="0"/>
    <n v="3"/>
    <n v="1"/>
    <n v="0"/>
    <n v="0"/>
    <n v="0"/>
    <n v="3"/>
    <n v="60"/>
    <n v="0"/>
    <n v="155"/>
  </r>
  <r>
    <x v="2"/>
    <x v="0"/>
    <x v="15"/>
    <n v="5"/>
    <n v="19"/>
    <n v="1"/>
    <n v="25"/>
    <n v="49"/>
    <n v="8"/>
    <n v="57"/>
    <n v="108"/>
    <n v="11"/>
    <n v="0"/>
    <n v="0"/>
    <n v="3"/>
    <n v="0"/>
    <n v="0"/>
    <n v="0"/>
    <n v="0"/>
    <n v="7"/>
    <n v="0"/>
    <n v="0"/>
    <n v="0"/>
    <n v="0"/>
    <n v="0"/>
    <n v="0"/>
    <n v="0"/>
    <n v="3"/>
    <n v="0"/>
    <n v="24"/>
  </r>
  <r>
    <x v="2"/>
    <x v="0"/>
    <x v="16"/>
    <n v="1"/>
    <n v="12"/>
    <n v="2"/>
    <n v="15"/>
    <n v="34"/>
    <n v="1"/>
    <n v="35"/>
    <n v="61"/>
    <n v="5"/>
    <n v="0"/>
    <n v="2"/>
    <n v="0"/>
    <n v="0"/>
    <n v="0"/>
    <n v="0"/>
    <n v="1"/>
    <n v="0"/>
    <n v="1"/>
    <n v="0"/>
    <n v="0"/>
    <n v="0"/>
    <n v="0"/>
    <n v="0"/>
    <n v="0"/>
    <n v="0"/>
    <n v="0"/>
    <n v="9"/>
  </r>
  <r>
    <x v="2"/>
    <x v="0"/>
    <x v="17"/>
    <n v="9"/>
    <n v="34"/>
    <n v="1"/>
    <n v="44"/>
    <n v="146"/>
    <n v="13"/>
    <n v="159"/>
    <n v="262"/>
    <n v="28"/>
    <n v="0"/>
    <n v="0"/>
    <n v="0"/>
    <n v="0"/>
    <n v="3"/>
    <n v="0"/>
    <n v="4"/>
    <n v="1"/>
    <n v="0"/>
    <n v="6"/>
    <n v="3"/>
    <n v="0"/>
    <n v="0"/>
    <n v="0"/>
    <n v="0"/>
    <n v="1"/>
    <n v="0"/>
    <n v="46"/>
  </r>
  <r>
    <x v="2"/>
    <x v="0"/>
    <x v="18"/>
    <n v="48"/>
    <n v="120"/>
    <n v="9"/>
    <n v="177"/>
    <n v="552"/>
    <n v="67"/>
    <n v="619"/>
    <n v="1084"/>
    <n v="42"/>
    <n v="0"/>
    <n v="19"/>
    <n v="5"/>
    <n v="2"/>
    <n v="0"/>
    <n v="1"/>
    <n v="10"/>
    <n v="1"/>
    <n v="2"/>
    <n v="10"/>
    <n v="2"/>
    <n v="2"/>
    <n v="0"/>
    <n v="1"/>
    <n v="3"/>
    <n v="31"/>
    <n v="1"/>
    <n v="132"/>
  </r>
  <r>
    <x v="2"/>
    <x v="0"/>
    <x v="19"/>
    <n v="11"/>
    <n v="25"/>
    <n v="0"/>
    <n v="36"/>
    <n v="162"/>
    <n v="43"/>
    <n v="205"/>
    <n v="245"/>
    <n v="11"/>
    <n v="0"/>
    <n v="1"/>
    <n v="0"/>
    <n v="1"/>
    <n v="4"/>
    <n v="0"/>
    <n v="1"/>
    <n v="13"/>
    <n v="0"/>
    <n v="1"/>
    <n v="0"/>
    <n v="0"/>
    <n v="0"/>
    <n v="0"/>
    <n v="0"/>
    <n v="1"/>
    <n v="0"/>
    <n v="33"/>
  </r>
  <r>
    <x v="2"/>
    <x v="0"/>
    <x v="20"/>
    <n v="15"/>
    <n v="53"/>
    <n v="2"/>
    <n v="70"/>
    <n v="187"/>
    <n v="28"/>
    <n v="215"/>
    <n v="335"/>
    <n v="43"/>
    <n v="5"/>
    <n v="0"/>
    <n v="2"/>
    <n v="2"/>
    <n v="0"/>
    <n v="0"/>
    <n v="3"/>
    <n v="16"/>
    <n v="1"/>
    <n v="1"/>
    <n v="0"/>
    <n v="0"/>
    <n v="0"/>
    <n v="4"/>
    <n v="0"/>
    <n v="0"/>
    <n v="0"/>
    <n v="77"/>
  </r>
  <r>
    <x v="2"/>
    <x v="0"/>
    <x v="21"/>
    <n v="16"/>
    <n v="55"/>
    <n v="3"/>
    <n v="74"/>
    <n v="254"/>
    <n v="29"/>
    <n v="283"/>
    <n v="353"/>
    <n v="38"/>
    <n v="0"/>
    <n v="3"/>
    <n v="0"/>
    <n v="0"/>
    <n v="0"/>
    <n v="0"/>
    <n v="6"/>
    <n v="6"/>
    <n v="0"/>
    <n v="5"/>
    <n v="1"/>
    <n v="1"/>
    <n v="0"/>
    <n v="0"/>
    <n v="0"/>
    <n v="1"/>
    <n v="2"/>
    <n v="63"/>
  </r>
  <r>
    <x v="2"/>
    <x v="0"/>
    <x v="22"/>
    <n v="12"/>
    <n v="53"/>
    <n v="15"/>
    <n v="80"/>
    <n v="189"/>
    <n v="13"/>
    <n v="202"/>
    <n v="483"/>
    <n v="16"/>
    <n v="0"/>
    <n v="7"/>
    <n v="2"/>
    <n v="7"/>
    <n v="1"/>
    <n v="0"/>
    <n v="11"/>
    <n v="4"/>
    <n v="2"/>
    <n v="9"/>
    <n v="3"/>
    <n v="1"/>
    <n v="0"/>
    <n v="0"/>
    <n v="0"/>
    <n v="27"/>
    <n v="0"/>
    <n v="90"/>
  </r>
  <r>
    <x v="2"/>
    <x v="0"/>
    <x v="23"/>
    <n v="31"/>
    <n v="35"/>
    <n v="6"/>
    <n v="72"/>
    <n v="332"/>
    <n v="77"/>
    <n v="409"/>
    <n v="660"/>
    <n v="30"/>
    <n v="0"/>
    <n v="1"/>
    <n v="1"/>
    <n v="4"/>
    <n v="0"/>
    <n v="0"/>
    <n v="18"/>
    <n v="1"/>
    <n v="0"/>
    <n v="0"/>
    <n v="0"/>
    <n v="0"/>
    <n v="0"/>
    <n v="0"/>
    <n v="0"/>
    <n v="23"/>
    <n v="0"/>
    <n v="78"/>
  </r>
  <r>
    <x v="2"/>
    <x v="0"/>
    <x v="24"/>
    <n v="19"/>
    <n v="47"/>
    <n v="27"/>
    <n v="93"/>
    <n v="139"/>
    <n v="24"/>
    <n v="163"/>
    <n v="387"/>
    <n v="43"/>
    <n v="0"/>
    <n v="2"/>
    <n v="1"/>
    <n v="19"/>
    <n v="1"/>
    <n v="0"/>
    <n v="3"/>
    <n v="4"/>
    <n v="5"/>
    <n v="7"/>
    <n v="0"/>
    <n v="0"/>
    <n v="2"/>
    <n v="0"/>
    <n v="0"/>
    <n v="0"/>
    <n v="5"/>
    <n v="92"/>
  </r>
  <r>
    <x v="2"/>
    <x v="0"/>
    <x v="25"/>
    <n v="16"/>
    <n v="88"/>
    <n v="3"/>
    <n v="107"/>
    <n v="240"/>
    <n v="26"/>
    <n v="266"/>
    <n v="398"/>
    <n v="41"/>
    <n v="0"/>
    <n v="1"/>
    <n v="3"/>
    <n v="1"/>
    <n v="1"/>
    <n v="0"/>
    <n v="36"/>
    <n v="21"/>
    <n v="0"/>
    <n v="11"/>
    <n v="0"/>
    <n v="0"/>
    <n v="3"/>
    <n v="0"/>
    <n v="5"/>
    <n v="17"/>
    <n v="20"/>
    <n v="160"/>
  </r>
  <r>
    <x v="2"/>
    <x v="0"/>
    <x v="26"/>
    <n v="11"/>
    <n v="55"/>
    <n v="5"/>
    <n v="71"/>
    <n v="245"/>
    <n v="34"/>
    <n v="279"/>
    <n v="376"/>
    <n v="34"/>
    <n v="0"/>
    <n v="0"/>
    <n v="2"/>
    <n v="2"/>
    <n v="0"/>
    <n v="0"/>
    <n v="5"/>
    <n v="0"/>
    <n v="1"/>
    <n v="18"/>
    <n v="0"/>
    <n v="0"/>
    <n v="0"/>
    <n v="0"/>
    <n v="0"/>
    <n v="1"/>
    <n v="0"/>
    <n v="63"/>
  </r>
  <r>
    <x v="2"/>
    <x v="0"/>
    <x v="27"/>
    <n v="34"/>
    <n v="100"/>
    <n v="36"/>
    <n v="170"/>
    <n v="356"/>
    <n v="52"/>
    <n v="408"/>
    <n v="845"/>
    <n v="104"/>
    <n v="1"/>
    <n v="13"/>
    <n v="5"/>
    <n v="13"/>
    <n v="0"/>
    <n v="0"/>
    <n v="13"/>
    <n v="12"/>
    <n v="0"/>
    <n v="11"/>
    <n v="3"/>
    <n v="0"/>
    <n v="2"/>
    <n v="0"/>
    <n v="0"/>
    <n v="1"/>
    <n v="0"/>
    <n v="178"/>
  </r>
  <r>
    <x v="2"/>
    <x v="0"/>
    <x v="28"/>
    <n v="16"/>
    <n v="29"/>
    <n v="7"/>
    <n v="52"/>
    <n v="134"/>
    <n v="22"/>
    <n v="156"/>
    <n v="346"/>
    <n v="32"/>
    <n v="0"/>
    <n v="2"/>
    <n v="3"/>
    <n v="2"/>
    <n v="1"/>
    <n v="0"/>
    <n v="10"/>
    <n v="5"/>
    <n v="0"/>
    <n v="2"/>
    <n v="1"/>
    <n v="0"/>
    <n v="0"/>
    <n v="0"/>
    <n v="0"/>
    <n v="0"/>
    <n v="0"/>
    <n v="58"/>
  </r>
  <r>
    <x v="2"/>
    <x v="0"/>
    <x v="29"/>
    <n v="18"/>
    <n v="23"/>
    <n v="4"/>
    <n v="45"/>
    <n v="112"/>
    <n v="15"/>
    <n v="127"/>
    <n v="256"/>
    <n v="22"/>
    <n v="0"/>
    <n v="7"/>
    <n v="2"/>
    <n v="2"/>
    <n v="1"/>
    <n v="0"/>
    <n v="7"/>
    <n v="6"/>
    <n v="0"/>
    <n v="1"/>
    <n v="2"/>
    <n v="0"/>
    <n v="0"/>
    <n v="0"/>
    <n v="0"/>
    <n v="0"/>
    <n v="0"/>
    <n v="50"/>
  </r>
  <r>
    <x v="2"/>
    <x v="0"/>
    <x v="30"/>
    <n v="40"/>
    <n v="79"/>
    <n v="19"/>
    <n v="138"/>
    <n v="296"/>
    <n v="53"/>
    <n v="349"/>
    <n v="718"/>
    <n v="82"/>
    <n v="0"/>
    <n v="10"/>
    <n v="6"/>
    <n v="13"/>
    <n v="0"/>
    <n v="0"/>
    <n v="16"/>
    <n v="14"/>
    <n v="2"/>
    <n v="8"/>
    <n v="0"/>
    <n v="1"/>
    <n v="0"/>
    <n v="0"/>
    <n v="0"/>
    <n v="0"/>
    <n v="0"/>
    <n v="152"/>
  </r>
  <r>
    <x v="2"/>
    <x v="0"/>
    <x v="31"/>
    <n v="5"/>
    <n v="33"/>
    <n v="1"/>
    <n v="39"/>
    <n v="93"/>
    <n v="13"/>
    <n v="106"/>
    <n v="189"/>
    <n v="6"/>
    <n v="0"/>
    <n v="3"/>
    <n v="6"/>
    <n v="6"/>
    <n v="0"/>
    <n v="0"/>
    <n v="8"/>
    <n v="1"/>
    <n v="0"/>
    <n v="0"/>
    <n v="0"/>
    <n v="0"/>
    <n v="0"/>
    <n v="0"/>
    <n v="1"/>
    <n v="4"/>
    <n v="2"/>
    <n v="37"/>
  </r>
  <r>
    <x v="2"/>
    <x v="0"/>
    <x v="32"/>
    <n v="3"/>
    <n v="3"/>
    <n v="2"/>
    <n v="8"/>
    <n v="25"/>
    <n v="7"/>
    <n v="32"/>
    <n v="50"/>
    <n v="5"/>
    <n v="0"/>
    <n v="0"/>
    <n v="0"/>
    <n v="1"/>
    <n v="0"/>
    <n v="0"/>
    <n v="1"/>
    <n v="1"/>
    <n v="0"/>
    <n v="0"/>
    <n v="0"/>
    <n v="0"/>
    <n v="0"/>
    <n v="0"/>
    <n v="0"/>
    <n v="0"/>
    <n v="0"/>
    <n v="8"/>
  </r>
  <r>
    <x v="2"/>
    <x v="0"/>
    <x v="33"/>
    <n v="6"/>
    <n v="19"/>
    <n v="0"/>
    <n v="25"/>
    <n v="79"/>
    <n v="8"/>
    <n v="87"/>
    <n v="117"/>
    <n v="8"/>
    <n v="0"/>
    <n v="0"/>
    <n v="0"/>
    <n v="0"/>
    <n v="0"/>
    <n v="0"/>
    <n v="0"/>
    <n v="5"/>
    <n v="0"/>
    <n v="3"/>
    <n v="0"/>
    <n v="0"/>
    <n v="0"/>
    <n v="0"/>
    <n v="0"/>
    <n v="1"/>
    <n v="0"/>
    <n v="17"/>
  </r>
  <r>
    <x v="2"/>
    <x v="0"/>
    <x v="34"/>
    <n v="8"/>
    <n v="27"/>
    <n v="1"/>
    <n v="36"/>
    <n v="118"/>
    <n v="11"/>
    <n v="129"/>
    <n v="202"/>
    <n v="4"/>
    <n v="0"/>
    <n v="3"/>
    <n v="0"/>
    <n v="1"/>
    <n v="0"/>
    <n v="0"/>
    <n v="1"/>
    <n v="12"/>
    <n v="0"/>
    <n v="2"/>
    <n v="0"/>
    <n v="10"/>
    <n v="0"/>
    <n v="0"/>
    <n v="0"/>
    <n v="14"/>
    <n v="0"/>
    <n v="47"/>
  </r>
  <r>
    <x v="2"/>
    <x v="0"/>
    <x v="35"/>
    <n v="14"/>
    <n v="23"/>
    <n v="1"/>
    <n v="38"/>
    <n v="149"/>
    <n v="27"/>
    <n v="176"/>
    <n v="255"/>
    <n v="10"/>
    <n v="0"/>
    <n v="11"/>
    <n v="0"/>
    <n v="0"/>
    <n v="1"/>
    <n v="0"/>
    <n v="1"/>
    <n v="3"/>
    <n v="0"/>
    <n v="0"/>
    <n v="0"/>
    <n v="1"/>
    <n v="0"/>
    <n v="0"/>
    <n v="0"/>
    <n v="0"/>
    <n v="0"/>
    <n v="27"/>
  </r>
  <r>
    <x v="2"/>
    <x v="0"/>
    <x v="36"/>
    <n v="7"/>
    <n v="14"/>
    <n v="2"/>
    <n v="23"/>
    <n v="138"/>
    <n v="15"/>
    <n v="153"/>
    <n v="199"/>
    <n v="12"/>
    <n v="0"/>
    <n v="1"/>
    <n v="0"/>
    <n v="2"/>
    <n v="2"/>
    <n v="0"/>
    <n v="0"/>
    <n v="1"/>
    <n v="0"/>
    <n v="1"/>
    <n v="0"/>
    <n v="0"/>
    <n v="0"/>
    <n v="0"/>
    <n v="0"/>
    <n v="0"/>
    <n v="1"/>
    <n v="20"/>
  </r>
  <r>
    <x v="2"/>
    <x v="0"/>
    <x v="37"/>
    <m/>
    <m/>
    <m/>
    <m/>
    <m/>
    <m/>
    <m/>
    <m/>
    <n v="988"/>
    <n v="8"/>
    <n v="109"/>
    <n v="49"/>
    <n v="122"/>
    <n v="16"/>
    <n v="2"/>
    <n v="203"/>
    <n v="173"/>
    <n v="21"/>
    <n v="114"/>
    <n v="28"/>
    <n v="17"/>
    <n v="7"/>
    <n v="5"/>
    <n v="13"/>
    <n v="200"/>
    <n v="38"/>
    <m/>
  </r>
  <r>
    <x v="0"/>
    <x v="1"/>
    <x v="0"/>
    <n v="3"/>
    <n v="12"/>
    <n v="6"/>
    <n v="21"/>
    <n v="57"/>
    <n v="3"/>
    <n v="60"/>
    <n v="177"/>
    <n v="8"/>
    <n v="0"/>
    <n v="2"/>
    <n v="0"/>
    <n v="7"/>
    <n v="0"/>
    <n v="0"/>
    <n v="2"/>
    <n v="1"/>
    <n v="0"/>
    <n v="2"/>
    <n v="0"/>
    <n v="0"/>
    <n v="0"/>
    <n v="0"/>
    <n v="2"/>
    <n v="0"/>
    <n v="3"/>
    <n v="27"/>
  </r>
  <r>
    <x v="0"/>
    <x v="1"/>
    <x v="1"/>
    <n v="17"/>
    <n v="54"/>
    <n v="5"/>
    <n v="76"/>
    <n v="191"/>
    <n v="25"/>
    <n v="216"/>
    <n v="423"/>
    <n v="62"/>
    <n v="0"/>
    <n v="4"/>
    <n v="0"/>
    <n v="0"/>
    <n v="0"/>
    <n v="0"/>
    <n v="10"/>
    <n v="0"/>
    <n v="0"/>
    <n v="3"/>
    <n v="13"/>
    <n v="0"/>
    <n v="0"/>
    <n v="0"/>
    <n v="0"/>
    <n v="0"/>
    <n v="0"/>
    <n v="92"/>
  </r>
  <r>
    <x v="0"/>
    <x v="1"/>
    <x v="2"/>
    <n v="7"/>
    <n v="13"/>
    <n v="2"/>
    <n v="22"/>
    <n v="39"/>
    <n v="10"/>
    <n v="49"/>
    <n v="98"/>
    <n v="12"/>
    <n v="0"/>
    <n v="1"/>
    <n v="3"/>
    <n v="4"/>
    <n v="0"/>
    <n v="1"/>
    <n v="0"/>
    <n v="0"/>
    <n v="0"/>
    <n v="0"/>
    <n v="0"/>
    <n v="0"/>
    <n v="0"/>
    <n v="0"/>
    <n v="0"/>
    <n v="0"/>
    <n v="2"/>
    <n v="23"/>
  </r>
  <r>
    <x v="0"/>
    <x v="1"/>
    <x v="3"/>
    <n v="24"/>
    <n v="25"/>
    <n v="10"/>
    <n v="59"/>
    <n v="156"/>
    <n v="45"/>
    <n v="201"/>
    <n v="577"/>
    <n v="24"/>
    <n v="0"/>
    <n v="1"/>
    <n v="3"/>
    <n v="12"/>
    <n v="0"/>
    <n v="0"/>
    <n v="8"/>
    <n v="0"/>
    <n v="3"/>
    <n v="6"/>
    <n v="2"/>
    <n v="0"/>
    <n v="1"/>
    <n v="0"/>
    <n v="1"/>
    <n v="0"/>
    <n v="3"/>
    <n v="64"/>
  </r>
  <r>
    <x v="0"/>
    <x v="1"/>
    <x v="4"/>
    <n v="64"/>
    <n v="149"/>
    <n v="4"/>
    <n v="217"/>
    <n v="882"/>
    <n v="156"/>
    <n v="1038"/>
    <n v="1600"/>
    <n v="124"/>
    <n v="2"/>
    <n v="18"/>
    <n v="2"/>
    <n v="0"/>
    <n v="9"/>
    <n v="1"/>
    <n v="29"/>
    <n v="21"/>
    <n v="5"/>
    <n v="9"/>
    <n v="9"/>
    <n v="2"/>
    <n v="0"/>
    <n v="0"/>
    <n v="1"/>
    <n v="8"/>
    <n v="7"/>
    <n v="247"/>
  </r>
  <r>
    <x v="0"/>
    <x v="1"/>
    <x v="5"/>
    <n v="3"/>
    <n v="9"/>
    <n v="0"/>
    <n v="12"/>
    <n v="37"/>
    <n v="24"/>
    <n v="61"/>
    <n v="80"/>
    <n v="16"/>
    <n v="0"/>
    <n v="1"/>
    <n v="1"/>
    <n v="0"/>
    <n v="0"/>
    <n v="0"/>
    <n v="1"/>
    <n v="0"/>
    <n v="0"/>
    <n v="0"/>
    <n v="0"/>
    <n v="0"/>
    <n v="0"/>
    <n v="0"/>
    <n v="0"/>
    <n v="0"/>
    <n v="0"/>
    <n v="19"/>
  </r>
  <r>
    <x v="0"/>
    <x v="1"/>
    <x v="6"/>
    <n v="6"/>
    <n v="44"/>
    <n v="3"/>
    <n v="53"/>
    <n v="123"/>
    <n v="9"/>
    <n v="132"/>
    <n v="165"/>
    <n v="34"/>
    <n v="1"/>
    <n v="2"/>
    <n v="0"/>
    <n v="0"/>
    <n v="0"/>
    <n v="0"/>
    <n v="3"/>
    <n v="4"/>
    <n v="1"/>
    <n v="1"/>
    <n v="0"/>
    <n v="0"/>
    <n v="1"/>
    <n v="0"/>
    <n v="0"/>
    <n v="0"/>
    <n v="4"/>
    <n v="51"/>
  </r>
  <r>
    <x v="0"/>
    <x v="1"/>
    <x v="7"/>
    <n v="4"/>
    <n v="17"/>
    <n v="0"/>
    <n v="21"/>
    <n v="70"/>
    <n v="5"/>
    <n v="75"/>
    <n v="152"/>
    <n v="13"/>
    <n v="0"/>
    <n v="1"/>
    <n v="1"/>
    <n v="0"/>
    <n v="1"/>
    <n v="0"/>
    <n v="2"/>
    <n v="1"/>
    <n v="0"/>
    <n v="1"/>
    <n v="0"/>
    <n v="0"/>
    <n v="0"/>
    <n v="0"/>
    <n v="0"/>
    <n v="1"/>
    <n v="0"/>
    <n v="21"/>
  </r>
  <r>
    <x v="0"/>
    <x v="1"/>
    <x v="8"/>
    <n v="15"/>
    <n v="31"/>
    <n v="8"/>
    <n v="54"/>
    <n v="133"/>
    <n v="20"/>
    <n v="153"/>
    <n v="248"/>
    <n v="48"/>
    <n v="0"/>
    <n v="2"/>
    <n v="1"/>
    <n v="3"/>
    <n v="2"/>
    <n v="0"/>
    <n v="6"/>
    <n v="3"/>
    <n v="0"/>
    <n v="2"/>
    <n v="2"/>
    <n v="0"/>
    <n v="0"/>
    <n v="0"/>
    <n v="0"/>
    <n v="0"/>
    <n v="1"/>
    <n v="70"/>
  </r>
  <r>
    <x v="0"/>
    <x v="1"/>
    <x v="9"/>
    <n v="21"/>
    <n v="28"/>
    <n v="9"/>
    <n v="58"/>
    <n v="172"/>
    <n v="30"/>
    <n v="202"/>
    <n v="452"/>
    <n v="29"/>
    <n v="0"/>
    <n v="7"/>
    <n v="4"/>
    <n v="1"/>
    <n v="1"/>
    <n v="0"/>
    <n v="1"/>
    <n v="3"/>
    <n v="0"/>
    <n v="6"/>
    <n v="0"/>
    <n v="2"/>
    <n v="0"/>
    <n v="0"/>
    <n v="0"/>
    <n v="17"/>
    <n v="0"/>
    <n v="71"/>
  </r>
  <r>
    <x v="0"/>
    <x v="1"/>
    <x v="10"/>
    <n v="14"/>
    <n v="13"/>
    <n v="3"/>
    <n v="30"/>
    <n v="87"/>
    <n v="29"/>
    <n v="116"/>
    <n v="171"/>
    <n v="16"/>
    <n v="0"/>
    <n v="2"/>
    <n v="0"/>
    <n v="1"/>
    <n v="0"/>
    <n v="0"/>
    <n v="4"/>
    <n v="4"/>
    <n v="0"/>
    <n v="2"/>
    <n v="0"/>
    <n v="0"/>
    <n v="0"/>
    <n v="0"/>
    <n v="0"/>
    <n v="1"/>
    <n v="3"/>
    <n v="33"/>
  </r>
  <r>
    <x v="0"/>
    <x v="1"/>
    <x v="11"/>
    <n v="24"/>
    <n v="31"/>
    <n v="8"/>
    <n v="63"/>
    <n v="125"/>
    <n v="40"/>
    <n v="165"/>
    <n v="397"/>
    <n v="61"/>
    <n v="0"/>
    <n v="1"/>
    <n v="0"/>
    <n v="6"/>
    <n v="0"/>
    <n v="0"/>
    <n v="3"/>
    <n v="2"/>
    <n v="0"/>
    <n v="0"/>
    <n v="0"/>
    <n v="0"/>
    <n v="0"/>
    <n v="0"/>
    <n v="0"/>
    <n v="14"/>
    <n v="0"/>
    <n v="87"/>
  </r>
  <r>
    <x v="0"/>
    <x v="1"/>
    <x v="12"/>
    <n v="3"/>
    <n v="17"/>
    <n v="7"/>
    <n v="27"/>
    <n v="62"/>
    <n v="5"/>
    <n v="67"/>
    <n v="178"/>
    <n v="18"/>
    <n v="0"/>
    <n v="0"/>
    <n v="0"/>
    <n v="5"/>
    <n v="0"/>
    <n v="0"/>
    <n v="1"/>
    <n v="0"/>
    <n v="0"/>
    <n v="5"/>
    <n v="0"/>
    <n v="0"/>
    <n v="0"/>
    <n v="0"/>
    <n v="0"/>
    <n v="9"/>
    <n v="0"/>
    <n v="38"/>
  </r>
  <r>
    <x v="0"/>
    <x v="1"/>
    <x v="13"/>
    <n v="16"/>
    <n v="29"/>
    <n v="11"/>
    <n v="56"/>
    <n v="134"/>
    <n v="21"/>
    <n v="155"/>
    <n v="348"/>
    <n v="24"/>
    <n v="0"/>
    <n v="8"/>
    <n v="0"/>
    <n v="14"/>
    <n v="0"/>
    <n v="0"/>
    <n v="2"/>
    <n v="1"/>
    <n v="0"/>
    <n v="0"/>
    <n v="0"/>
    <n v="0"/>
    <n v="0"/>
    <n v="0"/>
    <n v="0"/>
    <n v="13"/>
    <n v="1"/>
    <n v="63"/>
  </r>
  <r>
    <x v="0"/>
    <x v="1"/>
    <x v="14"/>
    <n v="50"/>
    <n v="190"/>
    <n v="40"/>
    <n v="280"/>
    <n v="621"/>
    <n v="66"/>
    <n v="687"/>
    <n v="1424"/>
    <n v="172"/>
    <n v="0"/>
    <n v="8"/>
    <n v="3"/>
    <n v="4"/>
    <n v="0"/>
    <n v="3"/>
    <n v="6"/>
    <n v="31"/>
    <n v="0"/>
    <n v="15"/>
    <n v="5"/>
    <n v="2"/>
    <n v="0"/>
    <n v="0"/>
    <n v="0"/>
    <n v="74"/>
    <n v="5"/>
    <n v="328"/>
  </r>
  <r>
    <x v="0"/>
    <x v="1"/>
    <x v="15"/>
    <n v="17"/>
    <n v="71"/>
    <n v="2"/>
    <n v="90"/>
    <n v="256"/>
    <n v="30"/>
    <n v="286"/>
    <n v="472"/>
    <n v="44"/>
    <n v="5"/>
    <n v="7"/>
    <n v="0"/>
    <n v="0"/>
    <n v="5"/>
    <n v="0"/>
    <n v="5"/>
    <n v="27"/>
    <n v="1"/>
    <n v="2"/>
    <n v="4"/>
    <n v="0"/>
    <n v="0"/>
    <n v="0"/>
    <n v="0"/>
    <n v="12"/>
    <n v="0"/>
    <n v="112"/>
  </r>
  <r>
    <x v="0"/>
    <x v="1"/>
    <x v="16"/>
    <n v="11"/>
    <n v="25"/>
    <n v="1"/>
    <n v="37"/>
    <n v="130"/>
    <n v="22"/>
    <n v="152"/>
    <n v="328"/>
    <n v="20"/>
    <n v="0"/>
    <n v="2"/>
    <n v="0"/>
    <n v="5"/>
    <n v="0"/>
    <n v="0"/>
    <n v="3"/>
    <n v="5"/>
    <n v="1"/>
    <n v="2"/>
    <n v="0"/>
    <n v="0"/>
    <n v="0"/>
    <n v="0"/>
    <n v="0"/>
    <n v="0"/>
    <n v="0"/>
    <n v="38"/>
  </r>
  <r>
    <x v="0"/>
    <x v="1"/>
    <x v="17"/>
    <n v="34"/>
    <n v="94"/>
    <n v="1"/>
    <n v="129"/>
    <n v="510"/>
    <n v="62"/>
    <n v="572"/>
    <n v="858"/>
    <n v="142"/>
    <n v="2"/>
    <n v="14"/>
    <n v="0"/>
    <n v="0"/>
    <n v="9"/>
    <n v="2"/>
    <n v="7"/>
    <n v="4"/>
    <n v="1"/>
    <n v="10"/>
    <n v="9"/>
    <n v="0"/>
    <n v="0"/>
    <n v="0"/>
    <n v="0"/>
    <n v="12"/>
    <n v="9"/>
    <n v="221"/>
  </r>
  <r>
    <x v="0"/>
    <x v="1"/>
    <x v="18"/>
    <n v="60"/>
    <n v="112"/>
    <n v="5"/>
    <n v="177"/>
    <n v="691"/>
    <n v="120"/>
    <n v="811"/>
    <n v="1436"/>
    <n v="121"/>
    <n v="0"/>
    <n v="8"/>
    <n v="2"/>
    <n v="2"/>
    <n v="1"/>
    <n v="3"/>
    <n v="16"/>
    <n v="9"/>
    <n v="4"/>
    <n v="10"/>
    <n v="1"/>
    <n v="0"/>
    <n v="0"/>
    <n v="0"/>
    <n v="5"/>
    <n v="0"/>
    <n v="6"/>
    <n v="188"/>
  </r>
  <r>
    <x v="0"/>
    <x v="1"/>
    <x v="19"/>
    <n v="21"/>
    <n v="19"/>
    <n v="0"/>
    <n v="40"/>
    <n v="190"/>
    <n v="40"/>
    <n v="230"/>
    <n v="385"/>
    <n v="30"/>
    <n v="0"/>
    <n v="1"/>
    <n v="1"/>
    <n v="0"/>
    <n v="1"/>
    <n v="1"/>
    <n v="3"/>
    <n v="3"/>
    <n v="0"/>
    <n v="6"/>
    <n v="0"/>
    <n v="0"/>
    <n v="0"/>
    <n v="0"/>
    <n v="0"/>
    <n v="5"/>
    <n v="0"/>
    <n v="51"/>
  </r>
  <r>
    <x v="0"/>
    <x v="1"/>
    <x v="20"/>
    <n v="6"/>
    <n v="4"/>
    <n v="0"/>
    <n v="10"/>
    <n v="38"/>
    <n v="13"/>
    <n v="51"/>
    <n v="73"/>
    <n v="11"/>
    <n v="0"/>
    <n v="0"/>
    <n v="0"/>
    <n v="0"/>
    <n v="0"/>
    <n v="0"/>
    <n v="1"/>
    <n v="3"/>
    <n v="0"/>
    <n v="0"/>
    <n v="0"/>
    <n v="0"/>
    <n v="0"/>
    <n v="0"/>
    <n v="0"/>
    <n v="0"/>
    <n v="2"/>
    <n v="17"/>
  </r>
  <r>
    <x v="0"/>
    <x v="1"/>
    <x v="21"/>
    <n v="16"/>
    <n v="44"/>
    <n v="2"/>
    <n v="62"/>
    <n v="248"/>
    <n v="28"/>
    <n v="276"/>
    <n v="378"/>
    <n v="47"/>
    <n v="1"/>
    <n v="0"/>
    <n v="0"/>
    <n v="0"/>
    <n v="0"/>
    <n v="0"/>
    <n v="8"/>
    <n v="5"/>
    <n v="0"/>
    <n v="0"/>
    <n v="0"/>
    <n v="0"/>
    <n v="0"/>
    <n v="0"/>
    <n v="0"/>
    <n v="1"/>
    <n v="2"/>
    <n v="64"/>
  </r>
  <r>
    <x v="0"/>
    <x v="1"/>
    <x v="22"/>
    <n v="36"/>
    <n v="84"/>
    <n v="17"/>
    <n v="137"/>
    <n v="428"/>
    <n v="68"/>
    <n v="496"/>
    <n v="1207"/>
    <n v="105"/>
    <n v="0"/>
    <n v="5"/>
    <n v="7"/>
    <n v="15"/>
    <n v="1"/>
    <n v="0"/>
    <n v="20"/>
    <n v="7"/>
    <n v="0"/>
    <n v="16"/>
    <n v="3"/>
    <n v="5"/>
    <n v="1"/>
    <n v="0"/>
    <n v="0"/>
    <n v="39"/>
    <n v="8"/>
    <n v="232"/>
  </r>
  <r>
    <x v="0"/>
    <x v="1"/>
    <x v="23"/>
    <n v="35"/>
    <n v="63"/>
    <n v="10"/>
    <n v="108"/>
    <n v="365"/>
    <n v="76"/>
    <n v="441"/>
    <n v="782"/>
    <n v="64"/>
    <n v="0"/>
    <n v="4"/>
    <n v="6"/>
    <n v="2"/>
    <n v="0"/>
    <n v="0"/>
    <n v="18"/>
    <n v="9"/>
    <n v="0"/>
    <n v="3"/>
    <n v="0"/>
    <n v="0"/>
    <n v="0"/>
    <n v="0"/>
    <n v="0"/>
    <n v="26"/>
    <n v="4"/>
    <n v="136"/>
  </r>
  <r>
    <x v="0"/>
    <x v="1"/>
    <x v="24"/>
    <n v="24"/>
    <n v="84"/>
    <n v="51"/>
    <n v="159"/>
    <n v="262"/>
    <n v="43"/>
    <n v="305"/>
    <n v="751"/>
    <n v="84"/>
    <n v="0"/>
    <n v="4"/>
    <n v="17"/>
    <n v="6"/>
    <n v="0"/>
    <n v="0"/>
    <n v="12"/>
    <n v="13"/>
    <n v="1"/>
    <n v="5"/>
    <n v="1"/>
    <n v="0"/>
    <n v="2"/>
    <n v="0"/>
    <n v="3"/>
    <n v="1"/>
    <n v="7"/>
    <n v="156"/>
  </r>
  <r>
    <x v="0"/>
    <x v="1"/>
    <x v="25"/>
    <n v="44"/>
    <n v="207"/>
    <n v="12"/>
    <n v="263"/>
    <n v="686"/>
    <n v="59"/>
    <n v="745"/>
    <n v="1417"/>
    <n v="92"/>
    <n v="1"/>
    <n v="4"/>
    <n v="25"/>
    <n v="9"/>
    <n v="4"/>
    <n v="8"/>
    <n v="22"/>
    <n v="20"/>
    <n v="22"/>
    <n v="4"/>
    <n v="6"/>
    <n v="0"/>
    <n v="3"/>
    <n v="0"/>
    <n v="0"/>
    <n v="33"/>
    <n v="48"/>
    <n v="301"/>
  </r>
  <r>
    <x v="0"/>
    <x v="1"/>
    <x v="26"/>
    <n v="50"/>
    <n v="129"/>
    <n v="1"/>
    <n v="180"/>
    <n v="759"/>
    <n v="108"/>
    <n v="867"/>
    <n v="1377"/>
    <n v="154"/>
    <n v="0"/>
    <n v="7"/>
    <n v="2"/>
    <n v="7"/>
    <n v="2"/>
    <n v="0"/>
    <n v="21"/>
    <n v="6"/>
    <n v="1"/>
    <n v="6"/>
    <n v="3"/>
    <n v="0"/>
    <n v="0"/>
    <n v="0"/>
    <n v="3"/>
    <n v="9"/>
    <n v="4"/>
    <n v="225"/>
  </r>
  <r>
    <x v="0"/>
    <x v="1"/>
    <x v="27"/>
    <n v="71"/>
    <n v="169"/>
    <n v="46"/>
    <n v="286"/>
    <n v="633"/>
    <n v="129"/>
    <n v="762"/>
    <n v="1920"/>
    <n v="239"/>
    <n v="1"/>
    <n v="0"/>
    <n v="17"/>
    <n v="0"/>
    <n v="0"/>
    <n v="0"/>
    <n v="18"/>
    <n v="9"/>
    <n v="0"/>
    <n v="11"/>
    <n v="0"/>
    <n v="0"/>
    <n v="0"/>
    <n v="0"/>
    <n v="0"/>
    <n v="0"/>
    <n v="4"/>
    <n v="299"/>
  </r>
  <r>
    <x v="0"/>
    <x v="1"/>
    <x v="28"/>
    <n v="39"/>
    <n v="78"/>
    <n v="17"/>
    <n v="134"/>
    <n v="247"/>
    <n v="62"/>
    <n v="309"/>
    <n v="797"/>
    <n v="95"/>
    <n v="1"/>
    <n v="6"/>
    <n v="1"/>
    <n v="9"/>
    <n v="1"/>
    <n v="0"/>
    <n v="10"/>
    <n v="29"/>
    <n v="5"/>
    <n v="2"/>
    <n v="0"/>
    <n v="0"/>
    <n v="0"/>
    <n v="0"/>
    <n v="2"/>
    <n v="1"/>
    <n v="0"/>
    <n v="162"/>
  </r>
  <r>
    <x v="0"/>
    <x v="1"/>
    <x v="29"/>
    <n v="27"/>
    <n v="64"/>
    <n v="16"/>
    <n v="107"/>
    <n v="302"/>
    <n v="63"/>
    <n v="365"/>
    <n v="813"/>
    <n v="73"/>
    <n v="0"/>
    <n v="9"/>
    <n v="5"/>
    <n v="6"/>
    <n v="0"/>
    <n v="2"/>
    <n v="11"/>
    <n v="6"/>
    <n v="1"/>
    <n v="19"/>
    <n v="0"/>
    <n v="0"/>
    <n v="0"/>
    <n v="0"/>
    <n v="0"/>
    <n v="0"/>
    <n v="2"/>
    <n v="134"/>
  </r>
  <r>
    <x v="0"/>
    <x v="1"/>
    <x v="30"/>
    <n v="53"/>
    <n v="98"/>
    <n v="12"/>
    <n v="163"/>
    <n v="494"/>
    <n v="93"/>
    <n v="587"/>
    <n v="1213"/>
    <n v="101"/>
    <n v="1"/>
    <n v="12"/>
    <n v="7"/>
    <n v="8"/>
    <n v="2"/>
    <n v="2"/>
    <n v="15"/>
    <n v="17"/>
    <n v="2"/>
    <n v="10"/>
    <n v="0"/>
    <n v="1"/>
    <n v="1"/>
    <n v="0"/>
    <n v="5"/>
    <n v="1"/>
    <n v="0"/>
    <n v="185"/>
  </r>
  <r>
    <x v="0"/>
    <x v="1"/>
    <x v="31"/>
    <n v="17"/>
    <n v="51"/>
    <n v="6"/>
    <n v="74"/>
    <n v="261"/>
    <n v="34"/>
    <n v="295"/>
    <n v="529"/>
    <n v="31"/>
    <n v="0"/>
    <n v="2"/>
    <n v="5"/>
    <n v="21"/>
    <n v="0"/>
    <n v="0"/>
    <n v="5"/>
    <n v="6"/>
    <n v="0"/>
    <n v="0"/>
    <n v="0"/>
    <n v="0"/>
    <n v="2"/>
    <n v="0"/>
    <n v="0"/>
    <n v="2"/>
    <n v="6"/>
    <n v="80"/>
  </r>
  <r>
    <x v="0"/>
    <x v="1"/>
    <x v="32"/>
    <n v="11"/>
    <n v="12"/>
    <n v="4"/>
    <n v="27"/>
    <n v="135"/>
    <n v="23"/>
    <n v="158"/>
    <n v="239"/>
    <n v="14"/>
    <n v="0"/>
    <n v="5"/>
    <n v="0"/>
    <n v="6"/>
    <n v="0"/>
    <n v="2"/>
    <n v="4"/>
    <n v="3"/>
    <n v="0"/>
    <n v="2"/>
    <n v="1"/>
    <n v="0"/>
    <n v="0"/>
    <n v="0"/>
    <n v="0"/>
    <n v="0"/>
    <n v="0"/>
    <n v="37"/>
  </r>
  <r>
    <x v="0"/>
    <x v="1"/>
    <x v="33"/>
    <n v="13"/>
    <n v="22"/>
    <n v="0"/>
    <n v="35"/>
    <n v="146"/>
    <n v="25"/>
    <n v="171"/>
    <n v="224"/>
    <n v="61"/>
    <n v="0"/>
    <n v="2"/>
    <n v="0"/>
    <n v="0"/>
    <n v="0"/>
    <n v="0"/>
    <n v="0"/>
    <n v="1"/>
    <n v="0"/>
    <n v="1"/>
    <n v="0"/>
    <n v="0"/>
    <n v="0"/>
    <n v="0"/>
    <n v="0"/>
    <n v="0"/>
    <n v="0"/>
    <n v="65"/>
  </r>
  <r>
    <x v="0"/>
    <x v="1"/>
    <x v="34"/>
    <n v="9"/>
    <n v="61"/>
    <n v="0"/>
    <n v="70"/>
    <n v="178"/>
    <n v="9"/>
    <n v="187"/>
    <n v="320"/>
    <n v="25"/>
    <n v="0"/>
    <n v="2"/>
    <n v="0"/>
    <n v="0"/>
    <n v="6"/>
    <n v="0"/>
    <n v="3"/>
    <n v="11"/>
    <n v="0"/>
    <n v="0"/>
    <n v="0"/>
    <n v="0"/>
    <n v="0"/>
    <n v="0"/>
    <n v="0"/>
    <n v="31"/>
    <n v="0"/>
    <n v="78"/>
  </r>
  <r>
    <x v="0"/>
    <x v="1"/>
    <x v="35"/>
    <n v="14"/>
    <n v="30"/>
    <n v="1"/>
    <n v="45"/>
    <n v="188"/>
    <n v="25"/>
    <n v="213"/>
    <n v="332"/>
    <n v="29"/>
    <n v="0"/>
    <n v="10"/>
    <n v="2"/>
    <n v="0"/>
    <n v="1"/>
    <n v="1"/>
    <n v="2"/>
    <n v="10"/>
    <n v="1"/>
    <n v="0"/>
    <n v="2"/>
    <n v="0"/>
    <n v="0"/>
    <n v="0"/>
    <n v="0"/>
    <n v="1"/>
    <n v="0"/>
    <n v="59"/>
  </r>
  <r>
    <x v="0"/>
    <x v="1"/>
    <x v="36"/>
    <n v="9"/>
    <n v="16"/>
    <n v="0"/>
    <n v="25"/>
    <n v="135"/>
    <n v="32"/>
    <n v="167"/>
    <n v="249"/>
    <n v="22"/>
    <n v="0"/>
    <n v="2"/>
    <n v="0"/>
    <n v="0"/>
    <n v="0"/>
    <n v="0"/>
    <n v="5"/>
    <n v="1"/>
    <n v="1"/>
    <n v="0"/>
    <n v="0"/>
    <n v="0"/>
    <n v="0"/>
    <n v="0"/>
    <n v="0"/>
    <n v="1"/>
    <n v="0"/>
    <n v="32"/>
  </r>
  <r>
    <x v="1"/>
    <x v="1"/>
    <x v="0"/>
    <n v="7"/>
    <n v="10"/>
    <n v="3"/>
    <n v="20"/>
    <n v="62"/>
    <n v="11"/>
    <n v="73"/>
    <n v="140"/>
    <n v="4"/>
    <n v="0"/>
    <n v="5"/>
    <n v="0"/>
    <n v="5"/>
    <n v="0"/>
    <n v="0"/>
    <n v="4"/>
    <n v="2"/>
    <n v="0"/>
    <n v="3"/>
    <n v="0"/>
    <n v="0"/>
    <n v="1"/>
    <n v="0"/>
    <n v="0"/>
    <n v="0"/>
    <n v="24"/>
    <n v="48"/>
  </r>
  <r>
    <x v="1"/>
    <x v="1"/>
    <x v="1"/>
    <n v="14"/>
    <n v="58"/>
    <n v="8"/>
    <n v="80"/>
    <n v="208"/>
    <n v="26"/>
    <n v="234"/>
    <n v="391"/>
    <n v="66"/>
    <n v="0"/>
    <n v="2"/>
    <n v="1"/>
    <n v="0"/>
    <n v="0"/>
    <n v="0"/>
    <n v="15"/>
    <n v="1"/>
    <n v="0"/>
    <n v="4"/>
    <n v="6"/>
    <n v="0"/>
    <n v="0"/>
    <n v="0"/>
    <n v="0"/>
    <n v="0"/>
    <n v="95"/>
    <n v="190"/>
  </r>
  <r>
    <x v="1"/>
    <x v="1"/>
    <x v="2"/>
    <n v="1"/>
    <n v="8"/>
    <n v="4"/>
    <n v="13"/>
    <n v="18"/>
    <n v="1"/>
    <n v="19"/>
    <n v="75"/>
    <n v="11"/>
    <n v="0"/>
    <n v="0"/>
    <n v="0"/>
    <n v="0"/>
    <n v="0"/>
    <n v="0"/>
    <n v="0"/>
    <n v="3"/>
    <n v="0"/>
    <n v="0"/>
    <n v="0"/>
    <n v="0"/>
    <n v="0"/>
    <n v="0"/>
    <n v="0"/>
    <n v="0"/>
    <n v="14"/>
    <n v="28"/>
  </r>
  <r>
    <x v="1"/>
    <x v="1"/>
    <x v="3"/>
    <n v="12"/>
    <n v="39"/>
    <n v="11"/>
    <n v="62"/>
    <n v="142"/>
    <n v="17"/>
    <n v="159"/>
    <n v="411"/>
    <n v="20"/>
    <n v="0"/>
    <n v="4"/>
    <n v="1"/>
    <n v="32"/>
    <n v="0"/>
    <n v="0"/>
    <n v="5"/>
    <n v="1"/>
    <n v="0"/>
    <n v="9"/>
    <n v="56"/>
    <n v="0"/>
    <n v="3"/>
    <n v="0"/>
    <n v="0"/>
    <n v="3"/>
    <n v="134"/>
    <n v="268"/>
  </r>
  <r>
    <x v="1"/>
    <x v="1"/>
    <x v="4"/>
    <n v="39"/>
    <n v="86"/>
    <n v="5"/>
    <n v="130"/>
    <n v="627"/>
    <n v="79"/>
    <n v="706"/>
    <n v="1010"/>
    <n v="69"/>
    <n v="0"/>
    <n v="7"/>
    <n v="7"/>
    <n v="0"/>
    <n v="2"/>
    <n v="1"/>
    <n v="15"/>
    <n v="6"/>
    <n v="1"/>
    <n v="8"/>
    <n v="0"/>
    <n v="4"/>
    <n v="0"/>
    <n v="1"/>
    <n v="0"/>
    <n v="5"/>
    <n v="126"/>
    <n v="252"/>
  </r>
  <r>
    <x v="1"/>
    <x v="1"/>
    <x v="5"/>
    <n v="3"/>
    <n v="9"/>
    <n v="7"/>
    <n v="19"/>
    <n v="23"/>
    <n v="8"/>
    <n v="31"/>
    <n v="72"/>
    <n v="16"/>
    <n v="0"/>
    <n v="0"/>
    <n v="2"/>
    <n v="0"/>
    <n v="1"/>
    <n v="0"/>
    <n v="0"/>
    <n v="1"/>
    <n v="0"/>
    <n v="1"/>
    <n v="0"/>
    <n v="0"/>
    <n v="0"/>
    <n v="0"/>
    <n v="1"/>
    <n v="0"/>
    <n v="22"/>
    <n v="44"/>
  </r>
  <r>
    <x v="1"/>
    <x v="1"/>
    <x v="6"/>
    <n v="10"/>
    <n v="37"/>
    <n v="6"/>
    <n v="53"/>
    <n v="159"/>
    <n v="18"/>
    <n v="177"/>
    <n v="245"/>
    <n v="37"/>
    <n v="0"/>
    <n v="0"/>
    <n v="0"/>
    <n v="1"/>
    <n v="0"/>
    <n v="0"/>
    <n v="2"/>
    <n v="7"/>
    <n v="0"/>
    <n v="0"/>
    <n v="0"/>
    <n v="0"/>
    <n v="1"/>
    <n v="0"/>
    <n v="0"/>
    <n v="0"/>
    <n v="48"/>
    <n v="96"/>
  </r>
  <r>
    <x v="1"/>
    <x v="1"/>
    <x v="7"/>
    <n v="2"/>
    <n v="14"/>
    <n v="1"/>
    <n v="17"/>
    <n v="110"/>
    <n v="3"/>
    <n v="113"/>
    <n v="188"/>
    <n v="9"/>
    <n v="0"/>
    <n v="4"/>
    <n v="0"/>
    <n v="0"/>
    <n v="0"/>
    <n v="0"/>
    <n v="2"/>
    <n v="0"/>
    <n v="0"/>
    <n v="0"/>
    <n v="0"/>
    <n v="0"/>
    <n v="0"/>
    <n v="0"/>
    <n v="0"/>
    <n v="1"/>
    <n v="16"/>
    <n v="32"/>
  </r>
  <r>
    <x v="1"/>
    <x v="1"/>
    <x v="8"/>
    <n v="8"/>
    <n v="26"/>
    <n v="3"/>
    <n v="37"/>
    <n v="144"/>
    <n v="15"/>
    <n v="159"/>
    <n v="229"/>
    <n v="24"/>
    <n v="0"/>
    <n v="5"/>
    <n v="1"/>
    <n v="1"/>
    <n v="0"/>
    <n v="0"/>
    <n v="7"/>
    <n v="0"/>
    <n v="0"/>
    <n v="0"/>
    <n v="0"/>
    <n v="0"/>
    <n v="0"/>
    <n v="0"/>
    <n v="1"/>
    <n v="0"/>
    <n v="39"/>
    <n v="78"/>
  </r>
  <r>
    <x v="1"/>
    <x v="1"/>
    <x v="9"/>
    <n v="11"/>
    <n v="28"/>
    <n v="6"/>
    <n v="45"/>
    <n v="122"/>
    <n v="23"/>
    <n v="145"/>
    <n v="279"/>
    <n v="30"/>
    <n v="0"/>
    <n v="2"/>
    <n v="4"/>
    <n v="2"/>
    <n v="0"/>
    <n v="2"/>
    <n v="3"/>
    <n v="0"/>
    <n v="0"/>
    <n v="6"/>
    <n v="0"/>
    <n v="2"/>
    <n v="0"/>
    <n v="0"/>
    <n v="0"/>
    <n v="15"/>
    <n v="66"/>
    <n v="132"/>
  </r>
  <r>
    <x v="1"/>
    <x v="1"/>
    <x v="10"/>
    <n v="9"/>
    <n v="18"/>
    <n v="7"/>
    <n v="34"/>
    <n v="100"/>
    <n v="18"/>
    <n v="118"/>
    <n v="272"/>
    <n v="19"/>
    <n v="0"/>
    <n v="4"/>
    <n v="2"/>
    <n v="0"/>
    <n v="0"/>
    <n v="0"/>
    <n v="4"/>
    <n v="0"/>
    <n v="0"/>
    <n v="1"/>
    <n v="0"/>
    <n v="0"/>
    <n v="0"/>
    <n v="0"/>
    <n v="0"/>
    <n v="0"/>
    <n v="30"/>
    <n v="60"/>
  </r>
  <r>
    <x v="1"/>
    <x v="1"/>
    <x v="11"/>
    <n v="19"/>
    <n v="36"/>
    <n v="11"/>
    <n v="66"/>
    <n v="158"/>
    <n v="33"/>
    <n v="191"/>
    <n v="419"/>
    <n v="68"/>
    <n v="0"/>
    <n v="2"/>
    <n v="3"/>
    <n v="7"/>
    <n v="0"/>
    <n v="0"/>
    <n v="11"/>
    <n v="1"/>
    <n v="0"/>
    <n v="0"/>
    <n v="0"/>
    <n v="0"/>
    <n v="0"/>
    <n v="0"/>
    <n v="0"/>
    <n v="5"/>
    <n v="97"/>
    <n v="194"/>
  </r>
  <r>
    <x v="1"/>
    <x v="1"/>
    <x v="12"/>
    <n v="7"/>
    <n v="31"/>
    <n v="6"/>
    <n v="44"/>
    <n v="127"/>
    <n v="10"/>
    <n v="137"/>
    <n v="287"/>
    <n v="30"/>
    <n v="0"/>
    <n v="0"/>
    <n v="0"/>
    <n v="6"/>
    <n v="0"/>
    <n v="0"/>
    <n v="3"/>
    <n v="2"/>
    <n v="3"/>
    <n v="1"/>
    <n v="0"/>
    <n v="0"/>
    <n v="1"/>
    <n v="0"/>
    <n v="0"/>
    <n v="14"/>
    <n v="60"/>
    <n v="120"/>
  </r>
  <r>
    <x v="1"/>
    <x v="1"/>
    <x v="13"/>
    <n v="21"/>
    <n v="52"/>
    <n v="24"/>
    <n v="97"/>
    <n v="270"/>
    <n v="28"/>
    <n v="298"/>
    <n v="748"/>
    <n v="45"/>
    <n v="0"/>
    <n v="6"/>
    <n v="1"/>
    <n v="21"/>
    <n v="0"/>
    <n v="0"/>
    <n v="7"/>
    <n v="2"/>
    <n v="0"/>
    <n v="1"/>
    <n v="0"/>
    <n v="0"/>
    <n v="0"/>
    <n v="0"/>
    <n v="0"/>
    <n v="17"/>
    <n v="100"/>
    <n v="200"/>
  </r>
  <r>
    <x v="1"/>
    <x v="1"/>
    <x v="14"/>
    <n v="44"/>
    <n v="199"/>
    <n v="64"/>
    <n v="307"/>
    <n v="562"/>
    <n v="57"/>
    <n v="619"/>
    <n v="1629"/>
    <n v="260"/>
    <n v="0"/>
    <n v="12"/>
    <n v="0"/>
    <n v="3"/>
    <n v="2"/>
    <n v="0"/>
    <n v="5"/>
    <n v="19"/>
    <n v="1"/>
    <n v="25"/>
    <n v="4"/>
    <n v="0"/>
    <n v="0"/>
    <n v="0"/>
    <n v="2"/>
    <n v="87"/>
    <n v="420"/>
    <n v="840"/>
  </r>
  <r>
    <x v="1"/>
    <x v="1"/>
    <x v="15"/>
    <n v="10"/>
    <n v="60"/>
    <n v="3"/>
    <n v="73"/>
    <n v="218"/>
    <n v="13"/>
    <n v="231"/>
    <n v="334"/>
    <n v="38"/>
    <n v="3"/>
    <n v="5"/>
    <n v="1"/>
    <n v="1"/>
    <n v="0"/>
    <n v="0"/>
    <n v="7"/>
    <n v="8"/>
    <n v="0"/>
    <n v="3"/>
    <n v="5"/>
    <n v="0"/>
    <n v="1"/>
    <n v="0"/>
    <n v="0"/>
    <n v="11"/>
    <n v="83"/>
    <n v="166"/>
  </r>
  <r>
    <x v="1"/>
    <x v="1"/>
    <x v="16"/>
    <n v="9"/>
    <n v="15"/>
    <n v="3"/>
    <n v="27"/>
    <n v="85"/>
    <n v="16"/>
    <n v="101"/>
    <n v="251"/>
    <n v="10"/>
    <n v="0"/>
    <n v="2"/>
    <n v="1"/>
    <n v="4"/>
    <n v="0"/>
    <n v="0"/>
    <n v="3"/>
    <n v="3"/>
    <n v="0"/>
    <n v="2"/>
    <n v="0"/>
    <n v="0"/>
    <n v="1"/>
    <n v="0"/>
    <n v="0"/>
    <n v="1"/>
    <n v="27"/>
    <n v="54"/>
  </r>
  <r>
    <x v="1"/>
    <x v="1"/>
    <x v="17"/>
    <n v="23"/>
    <n v="70"/>
    <n v="1"/>
    <n v="94"/>
    <n v="312"/>
    <n v="65"/>
    <n v="377"/>
    <n v="560"/>
    <n v="89"/>
    <n v="0"/>
    <n v="8"/>
    <n v="1"/>
    <n v="0"/>
    <n v="7"/>
    <n v="1"/>
    <n v="3"/>
    <n v="2"/>
    <n v="0"/>
    <n v="8"/>
    <n v="5"/>
    <n v="0"/>
    <n v="0"/>
    <n v="2"/>
    <n v="0"/>
    <n v="6"/>
    <n v="132"/>
    <n v="264"/>
  </r>
  <r>
    <x v="1"/>
    <x v="1"/>
    <x v="18"/>
    <n v="58"/>
    <n v="111"/>
    <n v="5"/>
    <n v="174"/>
    <n v="684"/>
    <n v="144"/>
    <n v="828"/>
    <n v="1471"/>
    <n v="118"/>
    <n v="0"/>
    <n v="7"/>
    <n v="3"/>
    <n v="2"/>
    <n v="3"/>
    <n v="0"/>
    <n v="29"/>
    <n v="2"/>
    <n v="2"/>
    <n v="11"/>
    <n v="0"/>
    <n v="0"/>
    <n v="0"/>
    <n v="0"/>
    <n v="1"/>
    <n v="16"/>
    <n v="194"/>
    <n v="388"/>
  </r>
  <r>
    <x v="1"/>
    <x v="1"/>
    <x v="19"/>
    <n v="15"/>
    <n v="17"/>
    <n v="0"/>
    <n v="32"/>
    <n v="131"/>
    <n v="53"/>
    <n v="184"/>
    <n v="283"/>
    <n v="16"/>
    <n v="0"/>
    <n v="4"/>
    <n v="0"/>
    <n v="1"/>
    <n v="0"/>
    <n v="0"/>
    <n v="3"/>
    <n v="8"/>
    <n v="0"/>
    <n v="0"/>
    <n v="0"/>
    <n v="0"/>
    <n v="0"/>
    <n v="0"/>
    <n v="0"/>
    <n v="1"/>
    <n v="33"/>
    <n v="66"/>
  </r>
  <r>
    <x v="1"/>
    <x v="1"/>
    <x v="20"/>
    <n v="15"/>
    <n v="3"/>
    <n v="0"/>
    <n v="18"/>
    <n v="98"/>
    <n v="33"/>
    <n v="131"/>
    <n v="138"/>
    <n v="21"/>
    <n v="0"/>
    <n v="2"/>
    <n v="0"/>
    <n v="0"/>
    <n v="0"/>
    <n v="0"/>
    <n v="1"/>
    <n v="2"/>
    <n v="0"/>
    <n v="1"/>
    <n v="0"/>
    <n v="0"/>
    <n v="0"/>
    <n v="0"/>
    <n v="0"/>
    <n v="0"/>
    <n v="27"/>
    <n v="54"/>
  </r>
  <r>
    <x v="1"/>
    <x v="1"/>
    <x v="21"/>
    <n v="15"/>
    <n v="39"/>
    <n v="0"/>
    <n v="54"/>
    <n v="159"/>
    <n v="59"/>
    <n v="218"/>
    <n v="312"/>
    <n v="41"/>
    <n v="0"/>
    <n v="0"/>
    <n v="1"/>
    <n v="0"/>
    <n v="1"/>
    <n v="0"/>
    <n v="4"/>
    <n v="8"/>
    <n v="0"/>
    <n v="2"/>
    <n v="0"/>
    <n v="0"/>
    <n v="0"/>
    <n v="0"/>
    <n v="1"/>
    <n v="0"/>
    <n v="58"/>
    <n v="116"/>
  </r>
  <r>
    <x v="1"/>
    <x v="1"/>
    <x v="22"/>
    <n v="22"/>
    <n v="59"/>
    <n v="14"/>
    <n v="95"/>
    <n v="280"/>
    <n v="42"/>
    <n v="322"/>
    <n v="786"/>
    <n v="72"/>
    <n v="0"/>
    <n v="5"/>
    <n v="4"/>
    <n v="7"/>
    <n v="0"/>
    <n v="0"/>
    <n v="9"/>
    <n v="6"/>
    <n v="0"/>
    <n v="8"/>
    <n v="1"/>
    <n v="1"/>
    <n v="0"/>
    <n v="0"/>
    <n v="1"/>
    <n v="21"/>
    <n v="135"/>
    <n v="270"/>
  </r>
  <r>
    <x v="1"/>
    <x v="1"/>
    <x v="23"/>
    <n v="9"/>
    <n v="55"/>
    <n v="14"/>
    <n v="78"/>
    <n v="255"/>
    <n v="21"/>
    <n v="276"/>
    <n v="551"/>
    <n v="65"/>
    <n v="0"/>
    <n v="5"/>
    <n v="5"/>
    <n v="3"/>
    <n v="0"/>
    <n v="0"/>
    <n v="7"/>
    <n v="4"/>
    <n v="0"/>
    <n v="1"/>
    <n v="1"/>
    <n v="1"/>
    <n v="0"/>
    <n v="0"/>
    <n v="0"/>
    <n v="14"/>
    <n v="106"/>
    <n v="212"/>
  </r>
  <r>
    <x v="1"/>
    <x v="1"/>
    <x v="24"/>
    <n v="29"/>
    <n v="76"/>
    <n v="36"/>
    <n v="141"/>
    <n v="233"/>
    <n v="41"/>
    <n v="274"/>
    <n v="689"/>
    <n v="71"/>
    <n v="1"/>
    <n v="2"/>
    <n v="13"/>
    <n v="15"/>
    <n v="0"/>
    <n v="0"/>
    <n v="9"/>
    <n v="10"/>
    <n v="2"/>
    <n v="8"/>
    <n v="0"/>
    <n v="1"/>
    <n v="0"/>
    <n v="1"/>
    <n v="2"/>
    <n v="0"/>
    <n v="135"/>
    <n v="270"/>
  </r>
  <r>
    <x v="1"/>
    <x v="1"/>
    <x v="25"/>
    <n v="27"/>
    <n v="148"/>
    <n v="37"/>
    <n v="212"/>
    <n v="535"/>
    <n v="33"/>
    <n v="568"/>
    <n v="921"/>
    <n v="126"/>
    <n v="0"/>
    <n v="9"/>
    <n v="1"/>
    <n v="4"/>
    <n v="1"/>
    <n v="0"/>
    <n v="32"/>
    <n v="34"/>
    <n v="0"/>
    <n v="9"/>
    <n v="1"/>
    <n v="0"/>
    <n v="0"/>
    <n v="0"/>
    <n v="0"/>
    <n v="37"/>
    <n v="254"/>
    <n v="508"/>
  </r>
  <r>
    <x v="1"/>
    <x v="1"/>
    <x v="26"/>
    <n v="64"/>
    <n v="151"/>
    <n v="4"/>
    <n v="219"/>
    <n v="577"/>
    <n v="150"/>
    <n v="727"/>
    <n v="1227"/>
    <n v="162"/>
    <n v="2"/>
    <n v="5"/>
    <n v="0"/>
    <n v="2"/>
    <n v="0"/>
    <n v="0"/>
    <n v="27"/>
    <n v="6"/>
    <n v="0"/>
    <n v="11"/>
    <n v="3"/>
    <n v="0"/>
    <n v="0"/>
    <n v="0"/>
    <n v="25"/>
    <n v="26"/>
    <n v="269"/>
    <n v="538"/>
  </r>
  <r>
    <x v="1"/>
    <x v="1"/>
    <x v="27"/>
    <n v="59"/>
    <n v="169"/>
    <n v="71"/>
    <n v="299"/>
    <n v="618"/>
    <n v="98"/>
    <n v="716"/>
    <n v="1889"/>
    <n v="253"/>
    <n v="0"/>
    <n v="6"/>
    <n v="19"/>
    <n v="2"/>
    <n v="1"/>
    <n v="1"/>
    <n v="10"/>
    <n v="5"/>
    <n v="0"/>
    <n v="12"/>
    <n v="0"/>
    <n v="0"/>
    <n v="2"/>
    <n v="0"/>
    <n v="0"/>
    <n v="0"/>
    <n v="311"/>
    <n v="622"/>
  </r>
  <r>
    <x v="1"/>
    <x v="1"/>
    <x v="28"/>
    <n v="31"/>
    <n v="62"/>
    <n v="3"/>
    <n v="96"/>
    <n v="251"/>
    <n v="51"/>
    <n v="302"/>
    <n v="580"/>
    <n v="72"/>
    <n v="0"/>
    <n v="2"/>
    <n v="1"/>
    <n v="4"/>
    <n v="0"/>
    <n v="1"/>
    <n v="11"/>
    <n v="12"/>
    <n v="5"/>
    <n v="4"/>
    <n v="1"/>
    <n v="0"/>
    <n v="0"/>
    <n v="0"/>
    <n v="0"/>
    <n v="0"/>
    <n v="113"/>
    <n v="226"/>
  </r>
  <r>
    <x v="1"/>
    <x v="1"/>
    <x v="29"/>
    <n v="35"/>
    <n v="57"/>
    <n v="13"/>
    <n v="105"/>
    <n v="324"/>
    <n v="82"/>
    <n v="406"/>
    <n v="866"/>
    <n v="78"/>
    <n v="0"/>
    <n v="8"/>
    <n v="4"/>
    <n v="6"/>
    <n v="1"/>
    <n v="0"/>
    <n v="17"/>
    <n v="9"/>
    <n v="2"/>
    <n v="9"/>
    <n v="0"/>
    <n v="0"/>
    <n v="0"/>
    <n v="0"/>
    <n v="0"/>
    <n v="0"/>
    <n v="134"/>
    <n v="268"/>
  </r>
  <r>
    <x v="1"/>
    <x v="1"/>
    <x v="30"/>
    <n v="34"/>
    <n v="93"/>
    <n v="10"/>
    <n v="137"/>
    <n v="344"/>
    <n v="58"/>
    <n v="402"/>
    <n v="888"/>
    <n v="88"/>
    <n v="1"/>
    <n v="14"/>
    <n v="4"/>
    <n v="11"/>
    <n v="0"/>
    <n v="0"/>
    <n v="18"/>
    <n v="6"/>
    <n v="2"/>
    <n v="7"/>
    <n v="1"/>
    <n v="0"/>
    <n v="0"/>
    <n v="0"/>
    <n v="4"/>
    <n v="3"/>
    <n v="159"/>
    <n v="318"/>
  </r>
  <r>
    <x v="1"/>
    <x v="1"/>
    <x v="31"/>
    <n v="13"/>
    <n v="56"/>
    <n v="8"/>
    <n v="77"/>
    <n v="249"/>
    <n v="25"/>
    <n v="274"/>
    <n v="417"/>
    <n v="23"/>
    <n v="0"/>
    <n v="4"/>
    <n v="5"/>
    <n v="15"/>
    <n v="0"/>
    <n v="0"/>
    <n v="9"/>
    <n v="10"/>
    <n v="0"/>
    <n v="0"/>
    <n v="2"/>
    <n v="0"/>
    <n v="0"/>
    <n v="0"/>
    <n v="0"/>
    <n v="2"/>
    <n v="70"/>
    <n v="140"/>
  </r>
  <r>
    <x v="1"/>
    <x v="1"/>
    <x v="32"/>
    <n v="8"/>
    <n v="17"/>
    <n v="6"/>
    <n v="31"/>
    <n v="88"/>
    <n v="23"/>
    <n v="111"/>
    <n v="208"/>
    <n v="16"/>
    <n v="0"/>
    <n v="2"/>
    <n v="0"/>
    <n v="2"/>
    <n v="0"/>
    <n v="0"/>
    <n v="6"/>
    <n v="4"/>
    <n v="0"/>
    <n v="5"/>
    <n v="0"/>
    <n v="0"/>
    <n v="0"/>
    <n v="0"/>
    <n v="0"/>
    <n v="0"/>
    <n v="35"/>
    <n v="70"/>
  </r>
  <r>
    <x v="1"/>
    <x v="1"/>
    <x v="33"/>
    <n v="10"/>
    <n v="14"/>
    <n v="3"/>
    <n v="27"/>
    <n v="78"/>
    <n v="15"/>
    <n v="93"/>
    <n v="175"/>
    <n v="26"/>
    <n v="0"/>
    <n v="2"/>
    <n v="0"/>
    <n v="0"/>
    <n v="0"/>
    <n v="0"/>
    <n v="0"/>
    <n v="3"/>
    <n v="0"/>
    <n v="1"/>
    <n v="1"/>
    <n v="0"/>
    <n v="0"/>
    <n v="0"/>
    <n v="0"/>
    <n v="0"/>
    <n v="33"/>
    <n v="66"/>
  </r>
  <r>
    <x v="1"/>
    <x v="1"/>
    <x v="34"/>
    <n v="2"/>
    <n v="43"/>
    <n v="0"/>
    <n v="45"/>
    <n v="128"/>
    <n v="3"/>
    <n v="131"/>
    <n v="211"/>
    <n v="18"/>
    <n v="0"/>
    <n v="0"/>
    <n v="0"/>
    <n v="0"/>
    <n v="1"/>
    <n v="0"/>
    <n v="6"/>
    <n v="15"/>
    <n v="0"/>
    <n v="2"/>
    <n v="0"/>
    <n v="4"/>
    <n v="0"/>
    <n v="0"/>
    <n v="0"/>
    <n v="20"/>
    <n v="66"/>
    <n v="132"/>
  </r>
  <r>
    <x v="1"/>
    <x v="1"/>
    <x v="35"/>
    <n v="21"/>
    <n v="29"/>
    <n v="5"/>
    <n v="55"/>
    <n v="292"/>
    <n v="41"/>
    <n v="333"/>
    <n v="502"/>
    <n v="33"/>
    <n v="0"/>
    <n v="14"/>
    <n v="0"/>
    <n v="0"/>
    <n v="2"/>
    <n v="0"/>
    <n v="8"/>
    <n v="7"/>
    <n v="0"/>
    <n v="1"/>
    <n v="0"/>
    <n v="0"/>
    <n v="0"/>
    <n v="0"/>
    <n v="0"/>
    <n v="1"/>
    <n v="66"/>
    <n v="132"/>
  </r>
  <r>
    <x v="1"/>
    <x v="1"/>
    <x v="36"/>
    <n v="7"/>
    <n v="13"/>
    <n v="1"/>
    <n v="21"/>
    <n v="56"/>
    <n v="19"/>
    <n v="75"/>
    <n v="110"/>
    <n v="9"/>
    <n v="0"/>
    <n v="2"/>
    <n v="0"/>
    <n v="0"/>
    <n v="0"/>
    <n v="0"/>
    <n v="4"/>
    <n v="0"/>
    <n v="0"/>
    <n v="4"/>
    <n v="0"/>
    <n v="0"/>
    <n v="0"/>
    <n v="0"/>
    <n v="0"/>
    <n v="2"/>
    <n v="21"/>
    <n v="42"/>
  </r>
  <r>
    <x v="2"/>
    <x v="1"/>
    <x v="0"/>
    <n v="10"/>
    <n v="11"/>
    <n v="0"/>
    <n v="21"/>
    <n v="69"/>
    <n v="19"/>
    <n v="88"/>
    <n v="177"/>
    <n v="20"/>
    <n v="0"/>
    <n v="1"/>
    <n v="1"/>
    <n v="1"/>
    <n v="1"/>
    <n v="0"/>
    <n v="0"/>
    <n v="3"/>
    <n v="0"/>
    <n v="4"/>
    <n v="0"/>
    <n v="0"/>
    <n v="0"/>
    <n v="0"/>
    <n v="0"/>
    <n v="0"/>
    <n v="1"/>
    <n v="32"/>
  </r>
  <r>
    <x v="2"/>
    <x v="1"/>
    <x v="1"/>
    <n v="11"/>
    <n v="76"/>
    <n v="3"/>
    <n v="90"/>
    <n v="280"/>
    <n v="21"/>
    <n v="301"/>
    <n v="468"/>
    <n v="70"/>
    <n v="0"/>
    <n v="3"/>
    <n v="3"/>
    <n v="0"/>
    <n v="0"/>
    <n v="0"/>
    <n v="11"/>
    <n v="1"/>
    <n v="0"/>
    <n v="3"/>
    <n v="14"/>
    <n v="0"/>
    <n v="0"/>
    <n v="0"/>
    <n v="0"/>
    <n v="2"/>
    <n v="0"/>
    <n v="107"/>
  </r>
  <r>
    <x v="2"/>
    <x v="1"/>
    <x v="2"/>
    <n v="6"/>
    <n v="9"/>
    <n v="1"/>
    <n v="16"/>
    <n v="32"/>
    <n v="10"/>
    <n v="42"/>
    <n v="87"/>
    <n v="10"/>
    <n v="0"/>
    <n v="0"/>
    <n v="0"/>
    <n v="1"/>
    <n v="0"/>
    <n v="0"/>
    <n v="2"/>
    <n v="1"/>
    <n v="1"/>
    <n v="1"/>
    <n v="0"/>
    <n v="0"/>
    <n v="0"/>
    <n v="0"/>
    <n v="0"/>
    <n v="0"/>
    <n v="1"/>
    <n v="17"/>
  </r>
  <r>
    <x v="2"/>
    <x v="1"/>
    <x v="3"/>
    <n v="15"/>
    <n v="31"/>
    <n v="20"/>
    <n v="66"/>
    <n v="138"/>
    <n v="18"/>
    <n v="156"/>
    <n v="418"/>
    <n v="37"/>
    <n v="0"/>
    <n v="2"/>
    <n v="4"/>
    <n v="38"/>
    <n v="0"/>
    <n v="0"/>
    <n v="6"/>
    <n v="1"/>
    <n v="0"/>
    <n v="6"/>
    <n v="0"/>
    <n v="1"/>
    <n v="0"/>
    <n v="0"/>
    <n v="0"/>
    <n v="5"/>
    <n v="0"/>
    <n v="100"/>
  </r>
  <r>
    <x v="2"/>
    <x v="1"/>
    <x v="4"/>
    <n v="33"/>
    <n v="72"/>
    <n v="0"/>
    <n v="105"/>
    <n v="418"/>
    <n v="46"/>
    <n v="464"/>
    <n v="737"/>
    <n v="55"/>
    <n v="0"/>
    <n v="8"/>
    <n v="5"/>
    <n v="0"/>
    <n v="2"/>
    <n v="0"/>
    <n v="17"/>
    <n v="7"/>
    <n v="0"/>
    <n v="5"/>
    <n v="5"/>
    <n v="1"/>
    <n v="0"/>
    <n v="0"/>
    <n v="0"/>
    <n v="7"/>
    <n v="0"/>
    <n v="112"/>
  </r>
  <r>
    <x v="2"/>
    <x v="1"/>
    <x v="5"/>
    <n v="2"/>
    <n v="5"/>
    <n v="3"/>
    <n v="10"/>
    <n v="19"/>
    <n v="3"/>
    <n v="22"/>
    <n v="42"/>
    <n v="5"/>
    <n v="0"/>
    <n v="0"/>
    <n v="0"/>
    <n v="0"/>
    <n v="0"/>
    <n v="0"/>
    <n v="0"/>
    <n v="1"/>
    <n v="0"/>
    <n v="1"/>
    <n v="0"/>
    <n v="0"/>
    <n v="0"/>
    <n v="0"/>
    <n v="0"/>
    <n v="0"/>
    <n v="3"/>
    <n v="10"/>
  </r>
  <r>
    <x v="2"/>
    <x v="1"/>
    <x v="6"/>
    <n v="7"/>
    <n v="59"/>
    <n v="3"/>
    <n v="69"/>
    <n v="170"/>
    <n v="19"/>
    <n v="189"/>
    <n v="236"/>
    <n v="63"/>
    <n v="1"/>
    <n v="0"/>
    <n v="0"/>
    <n v="0"/>
    <n v="0"/>
    <n v="0"/>
    <n v="0"/>
    <n v="2"/>
    <n v="0"/>
    <n v="1"/>
    <n v="0"/>
    <n v="0"/>
    <n v="0"/>
    <n v="0"/>
    <n v="0"/>
    <n v="2"/>
    <n v="0"/>
    <n v="69"/>
  </r>
  <r>
    <x v="2"/>
    <x v="1"/>
    <x v="7"/>
    <n v="2"/>
    <n v="15"/>
    <n v="0"/>
    <n v="17"/>
    <n v="65"/>
    <n v="4"/>
    <n v="69"/>
    <n v="103"/>
    <n v="7"/>
    <n v="0"/>
    <n v="7"/>
    <n v="0"/>
    <n v="0"/>
    <n v="0"/>
    <n v="0"/>
    <n v="3"/>
    <n v="0"/>
    <n v="0"/>
    <n v="0"/>
    <n v="0"/>
    <n v="0"/>
    <n v="0"/>
    <n v="0"/>
    <n v="0"/>
    <n v="7"/>
    <n v="0"/>
    <n v="24"/>
  </r>
  <r>
    <x v="2"/>
    <x v="1"/>
    <x v="8"/>
    <n v="5"/>
    <n v="20"/>
    <n v="4"/>
    <n v="29"/>
    <n v="74"/>
    <n v="5"/>
    <n v="79"/>
    <n v="149"/>
    <n v="17"/>
    <n v="1"/>
    <n v="2"/>
    <n v="1"/>
    <n v="5"/>
    <n v="0"/>
    <n v="0"/>
    <n v="4"/>
    <n v="1"/>
    <n v="0"/>
    <n v="0"/>
    <n v="1"/>
    <n v="0"/>
    <n v="0"/>
    <n v="0"/>
    <n v="0"/>
    <n v="1"/>
    <n v="1"/>
    <n v="34"/>
  </r>
  <r>
    <x v="2"/>
    <x v="1"/>
    <x v="9"/>
    <n v="9"/>
    <n v="28"/>
    <n v="4"/>
    <n v="41"/>
    <n v="136"/>
    <n v="16"/>
    <n v="152"/>
    <n v="311"/>
    <n v="46"/>
    <n v="0"/>
    <n v="6"/>
    <n v="1"/>
    <n v="5"/>
    <n v="0"/>
    <n v="0"/>
    <n v="3"/>
    <n v="0"/>
    <n v="0"/>
    <n v="0"/>
    <n v="0"/>
    <n v="0"/>
    <n v="0"/>
    <n v="0"/>
    <n v="0"/>
    <n v="10"/>
    <n v="1"/>
    <n v="72"/>
  </r>
  <r>
    <x v="2"/>
    <x v="1"/>
    <x v="10"/>
    <n v="9"/>
    <n v="19"/>
    <n v="1"/>
    <n v="29"/>
    <n v="82"/>
    <n v="15"/>
    <n v="97"/>
    <n v="185"/>
    <n v="20"/>
    <n v="0"/>
    <n v="6"/>
    <n v="0"/>
    <n v="0"/>
    <n v="0"/>
    <n v="0"/>
    <n v="4"/>
    <n v="0"/>
    <n v="0"/>
    <n v="1"/>
    <n v="0"/>
    <n v="0"/>
    <n v="0"/>
    <n v="0"/>
    <n v="0"/>
    <n v="2"/>
    <n v="2"/>
    <n v="35"/>
  </r>
  <r>
    <x v="2"/>
    <x v="1"/>
    <x v="11"/>
    <n v="19"/>
    <n v="30"/>
    <n v="9"/>
    <n v="58"/>
    <n v="154"/>
    <n v="34"/>
    <n v="188"/>
    <n v="370"/>
    <n v="61"/>
    <n v="0"/>
    <n v="3"/>
    <n v="2"/>
    <n v="4"/>
    <n v="0"/>
    <n v="0"/>
    <n v="9"/>
    <n v="1"/>
    <n v="0"/>
    <n v="1"/>
    <n v="0"/>
    <n v="0"/>
    <n v="0"/>
    <n v="0"/>
    <n v="0"/>
    <n v="0"/>
    <n v="0"/>
    <n v="81"/>
  </r>
  <r>
    <x v="2"/>
    <x v="1"/>
    <x v="12"/>
    <n v="13"/>
    <n v="23"/>
    <n v="5"/>
    <n v="41"/>
    <n v="98"/>
    <n v="20"/>
    <n v="118"/>
    <n v="252"/>
    <n v="39"/>
    <n v="0"/>
    <n v="2"/>
    <n v="0"/>
    <n v="1"/>
    <n v="1"/>
    <n v="0"/>
    <n v="1"/>
    <n v="4"/>
    <n v="1"/>
    <n v="0"/>
    <n v="1"/>
    <n v="0"/>
    <n v="0"/>
    <n v="0"/>
    <n v="0"/>
    <n v="10"/>
    <n v="0"/>
    <n v="60"/>
  </r>
  <r>
    <x v="2"/>
    <x v="1"/>
    <x v="13"/>
    <n v="13"/>
    <n v="34"/>
    <n v="19"/>
    <n v="66"/>
    <n v="157"/>
    <n v="22"/>
    <n v="179"/>
    <n v="453"/>
    <n v="8"/>
    <n v="0"/>
    <n v="9"/>
    <n v="2"/>
    <n v="4"/>
    <n v="1"/>
    <n v="0"/>
    <n v="9"/>
    <n v="4"/>
    <n v="0"/>
    <n v="2"/>
    <n v="0"/>
    <n v="0"/>
    <n v="0"/>
    <n v="0"/>
    <n v="0"/>
    <n v="39"/>
    <n v="0"/>
    <n v="78"/>
  </r>
  <r>
    <x v="2"/>
    <x v="1"/>
    <x v="14"/>
    <n v="31"/>
    <n v="168"/>
    <n v="53"/>
    <n v="252"/>
    <n v="483"/>
    <n v="37"/>
    <n v="520"/>
    <n v="1273"/>
    <n v="135"/>
    <n v="0"/>
    <n v="10"/>
    <n v="4"/>
    <n v="6"/>
    <n v="0"/>
    <n v="0"/>
    <n v="1"/>
    <n v="22"/>
    <n v="0"/>
    <n v="15"/>
    <n v="9"/>
    <n v="0"/>
    <n v="2"/>
    <n v="0"/>
    <n v="0"/>
    <n v="144"/>
    <n v="8"/>
    <n v="356"/>
  </r>
  <r>
    <x v="2"/>
    <x v="1"/>
    <x v="15"/>
    <n v="15"/>
    <n v="76"/>
    <n v="2"/>
    <n v="93"/>
    <n v="239"/>
    <n v="28"/>
    <n v="267"/>
    <n v="427"/>
    <n v="40"/>
    <n v="0"/>
    <n v="1"/>
    <n v="0"/>
    <n v="2"/>
    <n v="6"/>
    <n v="0"/>
    <n v="3"/>
    <n v="26"/>
    <n v="0"/>
    <n v="5"/>
    <n v="3"/>
    <n v="0"/>
    <n v="0"/>
    <n v="0"/>
    <n v="0"/>
    <n v="21"/>
    <n v="0"/>
    <n v="107"/>
  </r>
  <r>
    <x v="2"/>
    <x v="1"/>
    <x v="16"/>
    <n v="6"/>
    <n v="13"/>
    <n v="4"/>
    <n v="23"/>
    <n v="64"/>
    <n v="14"/>
    <n v="78"/>
    <n v="145"/>
    <n v="6"/>
    <n v="0"/>
    <n v="5"/>
    <n v="0"/>
    <n v="3"/>
    <n v="0"/>
    <n v="0"/>
    <n v="1"/>
    <n v="3"/>
    <n v="0"/>
    <n v="2"/>
    <n v="1"/>
    <n v="0"/>
    <n v="0"/>
    <n v="0"/>
    <n v="0"/>
    <n v="3"/>
    <n v="0"/>
    <n v="24"/>
  </r>
  <r>
    <x v="2"/>
    <x v="1"/>
    <x v="17"/>
    <n v="22"/>
    <n v="41"/>
    <n v="0"/>
    <n v="63"/>
    <n v="370"/>
    <n v="46"/>
    <n v="416"/>
    <n v="499"/>
    <n v="74"/>
    <n v="0"/>
    <n v="12"/>
    <n v="1"/>
    <n v="0"/>
    <n v="7"/>
    <n v="1"/>
    <n v="6"/>
    <n v="0"/>
    <n v="0"/>
    <n v="6"/>
    <n v="9"/>
    <n v="0"/>
    <n v="0"/>
    <n v="0"/>
    <n v="1"/>
    <n v="2"/>
    <n v="1"/>
    <n v="120"/>
  </r>
  <r>
    <x v="2"/>
    <x v="1"/>
    <x v="18"/>
    <n v="94"/>
    <n v="126"/>
    <n v="2"/>
    <n v="222"/>
    <n v="837"/>
    <n v="217"/>
    <n v="1054"/>
    <n v="1790"/>
    <n v="179"/>
    <n v="0"/>
    <n v="21"/>
    <n v="1"/>
    <n v="3"/>
    <n v="4"/>
    <n v="1"/>
    <n v="31"/>
    <n v="12"/>
    <n v="2"/>
    <n v="4"/>
    <n v="8"/>
    <n v="0"/>
    <n v="0"/>
    <n v="0"/>
    <n v="5"/>
    <n v="19"/>
    <n v="9"/>
    <n v="299"/>
  </r>
  <r>
    <x v="2"/>
    <x v="1"/>
    <x v="19"/>
    <n v="22"/>
    <n v="47"/>
    <n v="1"/>
    <n v="70"/>
    <n v="286"/>
    <n v="57"/>
    <n v="343"/>
    <n v="480"/>
    <n v="56"/>
    <n v="0"/>
    <n v="3"/>
    <n v="1"/>
    <n v="1"/>
    <n v="0"/>
    <n v="3"/>
    <n v="7"/>
    <n v="6"/>
    <n v="1"/>
    <n v="1"/>
    <n v="2"/>
    <n v="0"/>
    <n v="0"/>
    <n v="0"/>
    <n v="0"/>
    <n v="0"/>
    <n v="6"/>
    <n v="87"/>
  </r>
  <r>
    <x v="2"/>
    <x v="1"/>
    <x v="20"/>
    <n v="20"/>
    <n v="19"/>
    <n v="0"/>
    <n v="39"/>
    <n v="148"/>
    <n v="40"/>
    <n v="188"/>
    <n v="229"/>
    <n v="40"/>
    <n v="0"/>
    <n v="2"/>
    <n v="0"/>
    <n v="0"/>
    <n v="0"/>
    <n v="0"/>
    <n v="2"/>
    <n v="8"/>
    <n v="3"/>
    <n v="0"/>
    <n v="0"/>
    <n v="0"/>
    <n v="0"/>
    <n v="0"/>
    <n v="0"/>
    <n v="3"/>
    <n v="0"/>
    <n v="58"/>
  </r>
  <r>
    <x v="2"/>
    <x v="1"/>
    <x v="21"/>
    <n v="4"/>
    <n v="47"/>
    <n v="2"/>
    <n v="53"/>
    <n v="130"/>
    <n v="4"/>
    <n v="134"/>
    <n v="220"/>
    <n v="41"/>
    <n v="0"/>
    <n v="0"/>
    <n v="0"/>
    <n v="0"/>
    <n v="1"/>
    <n v="0"/>
    <n v="4"/>
    <n v="1"/>
    <n v="0"/>
    <n v="4"/>
    <n v="0"/>
    <n v="0"/>
    <n v="1"/>
    <n v="0"/>
    <n v="0"/>
    <n v="2"/>
    <n v="1"/>
    <n v="55"/>
  </r>
  <r>
    <x v="2"/>
    <x v="1"/>
    <x v="22"/>
    <n v="21"/>
    <n v="57"/>
    <n v="19"/>
    <n v="97"/>
    <n v="246"/>
    <n v="25"/>
    <n v="271"/>
    <n v="705"/>
    <n v="56"/>
    <n v="0"/>
    <n v="3"/>
    <n v="6"/>
    <n v="5"/>
    <n v="4"/>
    <n v="0"/>
    <n v="10"/>
    <n v="9"/>
    <n v="0"/>
    <n v="7"/>
    <n v="2"/>
    <n v="2"/>
    <n v="0"/>
    <n v="0"/>
    <n v="0"/>
    <n v="32"/>
    <n v="3"/>
    <n v="139"/>
  </r>
  <r>
    <x v="2"/>
    <x v="1"/>
    <x v="23"/>
    <n v="32"/>
    <n v="63"/>
    <n v="13"/>
    <n v="108"/>
    <n v="368"/>
    <n v="80"/>
    <n v="448"/>
    <n v="750"/>
    <n v="64"/>
    <n v="0"/>
    <n v="10"/>
    <n v="6"/>
    <n v="3"/>
    <n v="0"/>
    <n v="0"/>
    <n v="16"/>
    <n v="3"/>
    <n v="0"/>
    <n v="0"/>
    <n v="0"/>
    <n v="0"/>
    <n v="2"/>
    <n v="0"/>
    <n v="0"/>
    <n v="37"/>
    <n v="3"/>
    <n v="144"/>
  </r>
  <r>
    <x v="2"/>
    <x v="1"/>
    <x v="24"/>
    <n v="28"/>
    <n v="75"/>
    <n v="42"/>
    <n v="145"/>
    <n v="266"/>
    <n v="47"/>
    <n v="313"/>
    <n v="717"/>
    <n v="75"/>
    <n v="0"/>
    <n v="7"/>
    <n v="6"/>
    <n v="20"/>
    <n v="0"/>
    <n v="0"/>
    <n v="6"/>
    <n v="14"/>
    <n v="6"/>
    <n v="3"/>
    <n v="0"/>
    <n v="0"/>
    <n v="0"/>
    <n v="0"/>
    <n v="3"/>
    <n v="0"/>
    <n v="6"/>
    <n v="146"/>
  </r>
  <r>
    <x v="2"/>
    <x v="1"/>
    <x v="25"/>
    <n v="37"/>
    <n v="182"/>
    <n v="23"/>
    <n v="242"/>
    <n v="600"/>
    <n v="53"/>
    <n v="653"/>
    <n v="1106"/>
    <n v="107"/>
    <n v="1"/>
    <n v="6"/>
    <n v="2"/>
    <n v="5"/>
    <n v="3"/>
    <n v="2"/>
    <n v="43"/>
    <n v="37"/>
    <n v="1"/>
    <n v="10"/>
    <n v="4"/>
    <n v="1"/>
    <n v="2"/>
    <n v="0"/>
    <n v="0"/>
    <n v="48"/>
    <n v="14"/>
    <n v="286"/>
  </r>
  <r>
    <x v="2"/>
    <x v="1"/>
    <x v="26"/>
    <n v="47"/>
    <n v="98"/>
    <n v="3"/>
    <n v="148"/>
    <n v="516"/>
    <n v="103"/>
    <n v="619"/>
    <n v="946"/>
    <n v="114"/>
    <n v="0"/>
    <n v="7"/>
    <n v="1"/>
    <n v="2"/>
    <n v="2"/>
    <n v="2"/>
    <n v="16"/>
    <n v="1"/>
    <n v="2"/>
    <n v="6"/>
    <n v="4"/>
    <n v="0"/>
    <n v="0"/>
    <n v="0"/>
    <n v="18"/>
    <n v="14"/>
    <n v="5"/>
    <n v="194"/>
  </r>
  <r>
    <x v="2"/>
    <x v="1"/>
    <x v="27"/>
    <n v="73"/>
    <n v="185"/>
    <n v="79"/>
    <n v="337"/>
    <n v="637"/>
    <n v="121"/>
    <n v="758"/>
    <n v="1980"/>
    <n v="293"/>
    <n v="0"/>
    <n v="0"/>
    <n v="17"/>
    <n v="0"/>
    <n v="0"/>
    <n v="0"/>
    <n v="19"/>
    <n v="3"/>
    <n v="0"/>
    <n v="5"/>
    <n v="1"/>
    <n v="0"/>
    <n v="1"/>
    <n v="0"/>
    <n v="0"/>
    <n v="0"/>
    <n v="4"/>
    <n v="343"/>
  </r>
  <r>
    <x v="2"/>
    <x v="1"/>
    <x v="28"/>
    <n v="32"/>
    <n v="68"/>
    <n v="14"/>
    <n v="114"/>
    <n v="299"/>
    <n v="47"/>
    <n v="346"/>
    <n v="772"/>
    <n v="90"/>
    <n v="2"/>
    <n v="9"/>
    <n v="3"/>
    <n v="5"/>
    <n v="0"/>
    <n v="0"/>
    <n v="13"/>
    <n v="13"/>
    <n v="5"/>
    <n v="3"/>
    <n v="2"/>
    <n v="0"/>
    <n v="2"/>
    <n v="0"/>
    <n v="1"/>
    <n v="0"/>
    <n v="0"/>
    <n v="148"/>
  </r>
  <r>
    <x v="2"/>
    <x v="1"/>
    <x v="29"/>
    <n v="24"/>
    <n v="55"/>
    <n v="8"/>
    <n v="87"/>
    <n v="250"/>
    <n v="52"/>
    <n v="302"/>
    <n v="615"/>
    <n v="61"/>
    <n v="0"/>
    <n v="15"/>
    <n v="3"/>
    <n v="7"/>
    <n v="1"/>
    <n v="1"/>
    <n v="8"/>
    <n v="4"/>
    <n v="2"/>
    <n v="4"/>
    <n v="3"/>
    <n v="0"/>
    <n v="0"/>
    <n v="0"/>
    <n v="3"/>
    <n v="0"/>
    <n v="0"/>
    <n v="112"/>
  </r>
  <r>
    <x v="2"/>
    <x v="1"/>
    <x v="30"/>
    <n v="46"/>
    <n v="96"/>
    <n v="10"/>
    <n v="152"/>
    <n v="400"/>
    <n v="85"/>
    <n v="485"/>
    <n v="1009"/>
    <n v="107"/>
    <n v="1"/>
    <n v="10"/>
    <n v="2"/>
    <n v="4"/>
    <n v="0"/>
    <n v="0"/>
    <n v="22"/>
    <n v="12"/>
    <n v="5"/>
    <n v="11"/>
    <n v="2"/>
    <n v="0"/>
    <n v="0"/>
    <n v="0"/>
    <n v="5"/>
    <n v="0"/>
    <n v="0"/>
    <n v="181"/>
  </r>
  <r>
    <x v="2"/>
    <x v="1"/>
    <x v="31"/>
    <n v="13"/>
    <n v="68"/>
    <n v="18"/>
    <n v="99"/>
    <n v="283"/>
    <n v="23"/>
    <n v="306"/>
    <n v="579"/>
    <n v="31"/>
    <n v="0"/>
    <n v="2"/>
    <n v="3"/>
    <n v="17"/>
    <n v="0"/>
    <n v="0"/>
    <n v="10"/>
    <n v="17"/>
    <n v="1"/>
    <n v="2"/>
    <n v="4"/>
    <n v="0"/>
    <n v="0"/>
    <n v="0"/>
    <n v="0"/>
    <n v="6"/>
    <n v="11"/>
    <n v="104"/>
  </r>
  <r>
    <x v="2"/>
    <x v="1"/>
    <x v="32"/>
    <n v="4"/>
    <n v="16"/>
    <n v="6"/>
    <n v="26"/>
    <n v="65"/>
    <n v="6"/>
    <n v="71"/>
    <n v="142"/>
    <n v="13"/>
    <n v="0"/>
    <n v="0"/>
    <n v="0"/>
    <n v="2"/>
    <n v="0"/>
    <n v="2"/>
    <n v="3"/>
    <n v="4"/>
    <n v="0"/>
    <n v="4"/>
    <n v="0"/>
    <n v="0"/>
    <n v="0"/>
    <n v="0"/>
    <n v="0"/>
    <n v="0"/>
    <n v="1"/>
    <n v="29"/>
  </r>
  <r>
    <x v="2"/>
    <x v="1"/>
    <x v="33"/>
    <n v="20"/>
    <n v="3"/>
    <n v="0"/>
    <n v="23"/>
    <n v="87"/>
    <n v="37"/>
    <n v="124"/>
    <n v="196"/>
    <n v="35"/>
    <n v="0"/>
    <n v="0"/>
    <n v="0"/>
    <n v="0"/>
    <n v="1"/>
    <n v="0"/>
    <n v="0"/>
    <n v="3"/>
    <n v="0"/>
    <n v="0"/>
    <n v="0"/>
    <n v="0"/>
    <n v="0"/>
    <n v="0"/>
    <n v="0"/>
    <n v="0"/>
    <n v="0"/>
    <n v="39"/>
  </r>
  <r>
    <x v="2"/>
    <x v="1"/>
    <x v="34"/>
    <n v="5"/>
    <n v="51"/>
    <n v="0"/>
    <n v="56"/>
    <n v="171"/>
    <n v="12"/>
    <n v="183"/>
    <n v="254"/>
    <n v="28"/>
    <n v="0"/>
    <n v="1"/>
    <n v="0"/>
    <n v="0"/>
    <n v="3"/>
    <n v="0"/>
    <n v="2"/>
    <n v="21"/>
    <n v="0"/>
    <n v="1"/>
    <n v="0"/>
    <n v="0"/>
    <n v="0"/>
    <n v="0"/>
    <n v="0"/>
    <n v="21"/>
    <n v="0"/>
    <n v="77"/>
  </r>
  <r>
    <x v="2"/>
    <x v="1"/>
    <x v="35"/>
    <n v="9"/>
    <n v="23"/>
    <n v="0"/>
    <n v="32"/>
    <n v="168"/>
    <n v="17"/>
    <n v="185"/>
    <n v="247"/>
    <n v="24"/>
    <n v="0"/>
    <n v="11"/>
    <n v="0"/>
    <n v="0"/>
    <n v="0"/>
    <n v="0"/>
    <n v="6"/>
    <n v="6"/>
    <n v="0"/>
    <n v="0"/>
    <n v="0"/>
    <n v="0"/>
    <n v="0"/>
    <n v="0"/>
    <n v="0"/>
    <n v="0"/>
    <n v="0"/>
    <n v="47"/>
  </r>
  <r>
    <x v="2"/>
    <x v="1"/>
    <x v="36"/>
    <n v="18"/>
    <n v="26"/>
    <n v="2"/>
    <n v="46"/>
    <n v="213"/>
    <n v="50"/>
    <n v="263"/>
    <n v="386"/>
    <n v="35"/>
    <n v="1"/>
    <n v="5"/>
    <n v="0"/>
    <n v="0"/>
    <n v="2"/>
    <n v="0"/>
    <n v="5"/>
    <n v="0"/>
    <n v="0"/>
    <n v="4"/>
    <n v="1"/>
    <n v="0"/>
    <n v="0"/>
    <n v="0"/>
    <n v="0"/>
    <n v="3"/>
    <n v="1"/>
    <n v="57"/>
  </r>
  <r>
    <x v="3"/>
    <x v="1"/>
    <x v="0"/>
    <n v="16"/>
    <n v="23"/>
    <n v="5"/>
    <n v="44"/>
    <n v="119"/>
    <n v="35"/>
    <n v="154"/>
    <n v="289"/>
    <n v="7"/>
    <n v="0"/>
    <n v="10"/>
    <n v="1"/>
    <n v="4"/>
    <n v="0"/>
    <n v="0"/>
    <n v="3"/>
    <n v="0"/>
    <n v="0"/>
    <n v="3"/>
    <n v="0"/>
    <n v="0"/>
    <n v="0"/>
    <n v="0"/>
    <n v="0"/>
    <n v="7"/>
    <n v="1"/>
    <n v="36"/>
  </r>
  <r>
    <x v="3"/>
    <x v="1"/>
    <x v="1"/>
    <n v="11"/>
    <n v="73"/>
    <n v="0"/>
    <n v="84"/>
    <n v="251"/>
    <n v="21"/>
    <n v="272"/>
    <n v="437"/>
    <n v="60"/>
    <n v="0"/>
    <n v="7"/>
    <n v="0"/>
    <n v="0"/>
    <n v="4"/>
    <n v="0"/>
    <n v="16"/>
    <n v="0"/>
    <n v="0"/>
    <n v="5"/>
    <n v="14"/>
    <n v="1"/>
    <n v="0"/>
    <n v="0"/>
    <n v="0"/>
    <n v="3"/>
    <n v="0"/>
    <n v="110"/>
  </r>
  <r>
    <x v="3"/>
    <x v="1"/>
    <x v="2"/>
    <n v="7"/>
    <n v="12"/>
    <n v="3"/>
    <n v="22"/>
    <n v="35"/>
    <n v="12"/>
    <n v="47"/>
    <n v="117"/>
    <n v="15"/>
    <n v="0"/>
    <n v="0"/>
    <n v="0"/>
    <n v="3"/>
    <n v="0"/>
    <n v="0"/>
    <n v="2"/>
    <n v="1"/>
    <n v="0"/>
    <n v="1"/>
    <n v="0"/>
    <n v="0"/>
    <n v="0"/>
    <n v="0"/>
    <n v="0"/>
    <n v="2"/>
    <n v="0"/>
    <n v="24"/>
  </r>
  <r>
    <x v="3"/>
    <x v="1"/>
    <x v="3"/>
    <n v="9"/>
    <n v="55"/>
    <n v="16"/>
    <n v="80"/>
    <n v="147"/>
    <n v="9"/>
    <n v="156"/>
    <n v="575"/>
    <n v="59"/>
    <n v="0"/>
    <n v="6"/>
    <n v="1"/>
    <n v="21"/>
    <n v="0"/>
    <n v="0"/>
    <n v="6"/>
    <n v="1"/>
    <n v="0"/>
    <n v="4"/>
    <n v="1"/>
    <n v="0"/>
    <n v="0"/>
    <n v="0"/>
    <n v="0"/>
    <n v="9"/>
    <n v="1"/>
    <n v="109"/>
  </r>
  <r>
    <x v="3"/>
    <x v="1"/>
    <x v="4"/>
    <n v="52"/>
    <n v="78"/>
    <n v="1"/>
    <n v="131"/>
    <n v="634"/>
    <n v="115"/>
    <n v="749"/>
    <n v="1138"/>
    <n v="77"/>
    <n v="0"/>
    <n v="16"/>
    <n v="3"/>
    <n v="0"/>
    <n v="0"/>
    <n v="1"/>
    <n v="18"/>
    <n v="15"/>
    <n v="1"/>
    <n v="4"/>
    <n v="2"/>
    <n v="1"/>
    <n v="0"/>
    <n v="0"/>
    <n v="0"/>
    <n v="14"/>
    <n v="1"/>
    <n v="153"/>
  </r>
  <r>
    <x v="3"/>
    <x v="1"/>
    <x v="5"/>
    <n v="0"/>
    <n v="6"/>
    <n v="1"/>
    <n v="7"/>
    <n v="15"/>
    <n v="0"/>
    <n v="15"/>
    <n v="29"/>
    <n v="7"/>
    <n v="0"/>
    <n v="0"/>
    <n v="0"/>
    <n v="0"/>
    <n v="0"/>
    <n v="0"/>
    <n v="0"/>
    <n v="1"/>
    <n v="0"/>
    <n v="0"/>
    <n v="0"/>
    <n v="0"/>
    <n v="0"/>
    <n v="1"/>
    <n v="0"/>
    <n v="0"/>
    <n v="0"/>
    <n v="9"/>
  </r>
  <r>
    <x v="3"/>
    <x v="1"/>
    <x v="6"/>
    <n v="10"/>
    <n v="27"/>
    <n v="15"/>
    <n v="52"/>
    <n v="123"/>
    <n v="15"/>
    <n v="138"/>
    <n v="187"/>
    <n v="46"/>
    <n v="0"/>
    <n v="1"/>
    <n v="0"/>
    <n v="1"/>
    <n v="0"/>
    <n v="0"/>
    <n v="0"/>
    <n v="2"/>
    <n v="0"/>
    <n v="0"/>
    <n v="0"/>
    <n v="0"/>
    <n v="0"/>
    <n v="0"/>
    <n v="0"/>
    <n v="1"/>
    <n v="3"/>
    <n v="54"/>
  </r>
  <r>
    <x v="3"/>
    <x v="1"/>
    <x v="7"/>
    <n v="8"/>
    <n v="23"/>
    <n v="0"/>
    <n v="31"/>
    <n v="78"/>
    <n v="24"/>
    <n v="102"/>
    <n v="149"/>
    <n v="31"/>
    <n v="0"/>
    <n v="3"/>
    <n v="0"/>
    <n v="0"/>
    <n v="0"/>
    <n v="0"/>
    <n v="2"/>
    <n v="5"/>
    <n v="0"/>
    <n v="2"/>
    <n v="1"/>
    <n v="0"/>
    <n v="0"/>
    <n v="0"/>
    <n v="0"/>
    <n v="2"/>
    <n v="0"/>
    <n v="46"/>
  </r>
  <r>
    <x v="3"/>
    <x v="1"/>
    <x v="8"/>
    <n v="12"/>
    <n v="13"/>
    <n v="0"/>
    <n v="25"/>
    <n v="50"/>
    <n v="30"/>
    <n v="80"/>
    <n v="135"/>
    <n v="17"/>
    <n v="0"/>
    <n v="0"/>
    <n v="2"/>
    <n v="2"/>
    <n v="0"/>
    <n v="0"/>
    <n v="5"/>
    <n v="3"/>
    <n v="0"/>
    <n v="0"/>
    <n v="0"/>
    <n v="0"/>
    <n v="0"/>
    <n v="0"/>
    <n v="0"/>
    <n v="0"/>
    <n v="2"/>
    <n v="31"/>
  </r>
  <r>
    <x v="3"/>
    <x v="1"/>
    <x v="9"/>
    <n v="21"/>
    <n v="39"/>
    <n v="11"/>
    <n v="71"/>
    <n v="196"/>
    <n v="51"/>
    <n v="247"/>
    <n v="482"/>
    <n v="68"/>
    <n v="1"/>
    <n v="6"/>
    <n v="2"/>
    <n v="7"/>
    <n v="0"/>
    <n v="0"/>
    <n v="5"/>
    <n v="3"/>
    <n v="0"/>
    <n v="2"/>
    <n v="0"/>
    <n v="0"/>
    <n v="0"/>
    <n v="0"/>
    <n v="0"/>
    <n v="11"/>
    <n v="3"/>
    <n v="108"/>
  </r>
  <r>
    <x v="3"/>
    <x v="1"/>
    <x v="10"/>
    <n v="10"/>
    <n v="19"/>
    <n v="2"/>
    <n v="31"/>
    <n v="121"/>
    <n v="27"/>
    <n v="148"/>
    <n v="274"/>
    <n v="13"/>
    <n v="0"/>
    <n v="6"/>
    <n v="0"/>
    <n v="0"/>
    <n v="0"/>
    <n v="0"/>
    <n v="5"/>
    <n v="0"/>
    <n v="0"/>
    <n v="2"/>
    <n v="0"/>
    <n v="0"/>
    <n v="0"/>
    <n v="0"/>
    <n v="0"/>
    <n v="6"/>
    <n v="0"/>
    <n v="32"/>
  </r>
  <r>
    <x v="3"/>
    <x v="1"/>
    <x v="11"/>
    <n v="20"/>
    <n v="30"/>
    <n v="6"/>
    <n v="56"/>
    <n v="140"/>
    <n v="51"/>
    <n v="191"/>
    <n v="386"/>
    <n v="68"/>
    <n v="0"/>
    <n v="2"/>
    <n v="1"/>
    <n v="2"/>
    <n v="0"/>
    <n v="0"/>
    <n v="5"/>
    <n v="4"/>
    <n v="0"/>
    <n v="6"/>
    <n v="0"/>
    <n v="0"/>
    <n v="0"/>
    <n v="0"/>
    <n v="0"/>
    <n v="0"/>
    <n v="1"/>
    <n v="89"/>
  </r>
  <r>
    <x v="3"/>
    <x v="1"/>
    <x v="12"/>
    <n v="10"/>
    <n v="19"/>
    <n v="2"/>
    <n v="31"/>
    <n v="101"/>
    <n v="13"/>
    <n v="114"/>
    <n v="175"/>
    <n v="29"/>
    <n v="0"/>
    <n v="1"/>
    <n v="1"/>
    <n v="4"/>
    <n v="0"/>
    <n v="0"/>
    <n v="1"/>
    <n v="0"/>
    <n v="0"/>
    <n v="0"/>
    <n v="0"/>
    <n v="0"/>
    <n v="1"/>
    <n v="0"/>
    <n v="0"/>
    <n v="4"/>
    <n v="0"/>
    <n v="41"/>
  </r>
  <r>
    <x v="3"/>
    <x v="1"/>
    <x v="13"/>
    <n v="24"/>
    <n v="36"/>
    <n v="6"/>
    <n v="66"/>
    <n v="222"/>
    <n v="37"/>
    <n v="259"/>
    <n v="505"/>
    <n v="3"/>
    <n v="0"/>
    <n v="4"/>
    <n v="3"/>
    <n v="7"/>
    <n v="0"/>
    <n v="0"/>
    <n v="5"/>
    <n v="7"/>
    <n v="0"/>
    <n v="5"/>
    <n v="0"/>
    <n v="0"/>
    <n v="0"/>
    <n v="0"/>
    <n v="0"/>
    <n v="41"/>
    <n v="0"/>
    <n v="75"/>
  </r>
  <r>
    <x v="3"/>
    <x v="1"/>
    <x v="14"/>
    <n v="41"/>
    <n v="177"/>
    <n v="60"/>
    <n v="278"/>
    <n v="518"/>
    <n v="56"/>
    <n v="574"/>
    <n v="1289"/>
    <n v="158"/>
    <n v="0"/>
    <n v="17"/>
    <n v="4"/>
    <n v="7"/>
    <n v="2"/>
    <n v="0"/>
    <n v="1"/>
    <n v="36"/>
    <n v="0"/>
    <n v="34"/>
    <n v="1"/>
    <n v="0"/>
    <n v="1"/>
    <n v="0"/>
    <n v="0"/>
    <n v="125"/>
    <n v="14"/>
    <n v="400"/>
  </r>
  <r>
    <x v="3"/>
    <x v="1"/>
    <x v="15"/>
    <n v="11"/>
    <n v="59"/>
    <n v="2"/>
    <n v="72"/>
    <n v="232"/>
    <n v="31"/>
    <n v="263"/>
    <n v="388"/>
    <n v="33"/>
    <n v="0"/>
    <n v="9"/>
    <n v="7"/>
    <n v="2"/>
    <n v="3"/>
    <n v="0"/>
    <n v="2"/>
    <n v="11"/>
    <n v="0"/>
    <n v="4"/>
    <n v="2"/>
    <n v="0"/>
    <n v="0"/>
    <n v="0"/>
    <n v="0"/>
    <n v="9"/>
    <n v="0"/>
    <n v="82"/>
  </r>
  <r>
    <x v="3"/>
    <x v="1"/>
    <x v="16"/>
    <n v="7"/>
    <n v="7"/>
    <n v="2"/>
    <n v="16"/>
    <n v="71"/>
    <n v="17"/>
    <n v="88"/>
    <n v="116"/>
    <n v="5"/>
    <n v="0"/>
    <n v="3"/>
    <n v="1"/>
    <n v="2"/>
    <n v="0"/>
    <n v="0"/>
    <n v="3"/>
    <n v="0"/>
    <n v="0"/>
    <n v="0"/>
    <n v="0"/>
    <n v="0"/>
    <n v="0"/>
    <n v="0"/>
    <n v="0"/>
    <n v="2"/>
    <n v="0"/>
    <n v="16"/>
  </r>
  <r>
    <x v="3"/>
    <x v="1"/>
    <x v="17"/>
    <n v="15"/>
    <n v="50"/>
    <n v="2"/>
    <n v="67"/>
    <n v="264"/>
    <n v="35"/>
    <n v="299"/>
    <n v="443"/>
    <n v="82"/>
    <n v="1"/>
    <n v="7"/>
    <n v="1"/>
    <n v="0"/>
    <n v="12"/>
    <n v="0"/>
    <n v="6"/>
    <n v="6"/>
    <n v="0"/>
    <n v="5"/>
    <n v="7"/>
    <n v="0"/>
    <n v="0"/>
    <n v="0"/>
    <n v="1"/>
    <n v="4"/>
    <n v="0"/>
    <n v="132"/>
  </r>
  <r>
    <x v="3"/>
    <x v="1"/>
    <x v="18"/>
    <n v="104"/>
    <n v="147"/>
    <n v="5"/>
    <n v="256"/>
    <n v="1149"/>
    <n v="196"/>
    <n v="1345"/>
    <n v="2151"/>
    <n v="211"/>
    <n v="1"/>
    <n v="22"/>
    <n v="4"/>
    <n v="5"/>
    <n v="0"/>
    <n v="0"/>
    <n v="30"/>
    <n v="12"/>
    <n v="3"/>
    <n v="16"/>
    <n v="2"/>
    <n v="3"/>
    <n v="0"/>
    <n v="0"/>
    <n v="7"/>
    <n v="48"/>
    <n v="4"/>
    <n v="368"/>
  </r>
  <r>
    <x v="3"/>
    <x v="1"/>
    <x v="19"/>
    <n v="33"/>
    <n v="100"/>
    <n v="4"/>
    <n v="137"/>
    <n v="604"/>
    <n v="100"/>
    <n v="704"/>
    <n v="1013"/>
    <n v="110"/>
    <n v="1"/>
    <n v="8"/>
    <n v="0"/>
    <n v="1"/>
    <n v="2"/>
    <n v="4"/>
    <n v="17"/>
    <n v="6"/>
    <n v="1"/>
    <n v="12"/>
    <n v="2"/>
    <n v="0"/>
    <n v="0"/>
    <n v="0"/>
    <n v="3"/>
    <n v="17"/>
    <n v="0"/>
    <n v="184"/>
  </r>
  <r>
    <x v="3"/>
    <x v="1"/>
    <x v="20"/>
    <n v="19"/>
    <n v="52"/>
    <n v="0"/>
    <n v="71"/>
    <n v="287"/>
    <n v="29"/>
    <n v="316"/>
    <n v="469"/>
    <n v="74"/>
    <n v="0"/>
    <n v="2"/>
    <n v="0"/>
    <n v="3"/>
    <n v="0"/>
    <n v="0"/>
    <n v="3"/>
    <n v="7"/>
    <n v="0"/>
    <n v="2"/>
    <n v="0"/>
    <n v="0"/>
    <n v="0"/>
    <n v="0"/>
    <n v="0"/>
    <n v="1"/>
    <n v="1"/>
    <n v="93"/>
  </r>
  <r>
    <x v="3"/>
    <x v="1"/>
    <x v="21"/>
    <n v="13"/>
    <n v="31"/>
    <n v="0"/>
    <n v="44"/>
    <n v="139"/>
    <n v="21"/>
    <n v="160"/>
    <n v="263"/>
    <n v="38"/>
    <n v="0"/>
    <n v="0"/>
    <n v="0"/>
    <n v="0"/>
    <n v="1"/>
    <n v="0"/>
    <n v="4"/>
    <n v="4"/>
    <n v="0"/>
    <n v="0"/>
    <n v="0"/>
    <n v="0"/>
    <n v="0"/>
    <n v="0"/>
    <n v="0"/>
    <n v="0"/>
    <n v="0"/>
    <n v="47"/>
  </r>
  <r>
    <x v="3"/>
    <x v="1"/>
    <x v="22"/>
    <n v="38"/>
    <n v="83"/>
    <n v="22"/>
    <n v="143"/>
    <n v="425"/>
    <n v="94"/>
    <n v="519"/>
    <n v="1361"/>
    <n v="105"/>
    <n v="0"/>
    <n v="8"/>
    <n v="5"/>
    <n v="10"/>
    <n v="0"/>
    <n v="0"/>
    <n v="19"/>
    <n v="6"/>
    <n v="0"/>
    <n v="11"/>
    <n v="9"/>
    <n v="4"/>
    <n v="1"/>
    <n v="0"/>
    <n v="0"/>
    <n v="35"/>
    <n v="3"/>
    <n v="216"/>
  </r>
  <r>
    <x v="3"/>
    <x v="1"/>
    <x v="23"/>
    <n v="25"/>
    <n v="62"/>
    <n v="13"/>
    <n v="100"/>
    <n v="369"/>
    <n v="69"/>
    <n v="438"/>
    <n v="680"/>
    <n v="91"/>
    <n v="0"/>
    <n v="5"/>
    <n v="6"/>
    <n v="1"/>
    <n v="1"/>
    <n v="1"/>
    <n v="17"/>
    <n v="2"/>
    <n v="0"/>
    <n v="0"/>
    <n v="0"/>
    <n v="0"/>
    <n v="0"/>
    <n v="0"/>
    <n v="0"/>
    <n v="32"/>
    <n v="7"/>
    <n v="163"/>
  </r>
  <r>
    <x v="3"/>
    <x v="1"/>
    <x v="24"/>
    <n v="23"/>
    <n v="73"/>
    <n v="55"/>
    <n v="151"/>
    <n v="243"/>
    <n v="26"/>
    <n v="269"/>
    <n v="709"/>
    <n v="85"/>
    <n v="0"/>
    <n v="2"/>
    <n v="16"/>
    <n v="13"/>
    <n v="0"/>
    <n v="0"/>
    <n v="12"/>
    <n v="8"/>
    <n v="3"/>
    <n v="6"/>
    <n v="0"/>
    <n v="0"/>
    <n v="0"/>
    <n v="0"/>
    <n v="2"/>
    <n v="0"/>
    <n v="5"/>
    <n v="152"/>
  </r>
  <r>
    <x v="3"/>
    <x v="1"/>
    <x v="25"/>
    <n v="37"/>
    <n v="100"/>
    <n v="39"/>
    <n v="176"/>
    <n v="452"/>
    <n v="77"/>
    <n v="529"/>
    <n v="931"/>
    <n v="75"/>
    <n v="0"/>
    <n v="8"/>
    <n v="9"/>
    <n v="3"/>
    <n v="0"/>
    <n v="0"/>
    <n v="10"/>
    <n v="34"/>
    <n v="1"/>
    <n v="11"/>
    <n v="0"/>
    <n v="0"/>
    <n v="1"/>
    <n v="0"/>
    <n v="1"/>
    <n v="34"/>
    <n v="31"/>
    <n v="218"/>
  </r>
  <r>
    <x v="3"/>
    <x v="1"/>
    <x v="26"/>
    <n v="25"/>
    <n v="82"/>
    <n v="1"/>
    <n v="108"/>
    <n v="492"/>
    <n v="93"/>
    <n v="585"/>
    <n v="809"/>
    <n v="128"/>
    <n v="0"/>
    <n v="1"/>
    <n v="4"/>
    <n v="4"/>
    <n v="2"/>
    <n v="0"/>
    <n v="11"/>
    <n v="8"/>
    <n v="0"/>
    <n v="7"/>
    <n v="1"/>
    <n v="0"/>
    <n v="0"/>
    <n v="0"/>
    <n v="2"/>
    <n v="2"/>
    <n v="1"/>
    <n v="171"/>
  </r>
  <r>
    <x v="3"/>
    <x v="1"/>
    <x v="27"/>
    <n v="58"/>
    <n v="173"/>
    <n v="68"/>
    <n v="299"/>
    <n v="670"/>
    <n v="82"/>
    <n v="752"/>
    <n v="1908"/>
    <n v="270"/>
    <n v="0"/>
    <n v="20"/>
    <n v="25"/>
    <n v="23"/>
    <n v="6"/>
    <n v="1"/>
    <n v="18"/>
    <n v="8"/>
    <n v="10"/>
    <n v="11"/>
    <n v="4"/>
    <n v="3"/>
    <n v="0"/>
    <n v="0"/>
    <n v="0"/>
    <n v="4"/>
    <n v="4"/>
    <n v="407"/>
  </r>
  <r>
    <x v="3"/>
    <x v="1"/>
    <x v="28"/>
    <n v="32"/>
    <n v="76"/>
    <n v="7"/>
    <n v="115"/>
    <n v="290"/>
    <n v="43"/>
    <n v="333"/>
    <n v="752"/>
    <n v="96"/>
    <n v="0"/>
    <n v="8"/>
    <n v="3"/>
    <n v="9"/>
    <n v="0"/>
    <n v="1"/>
    <n v="14"/>
    <n v="12"/>
    <n v="3"/>
    <n v="4"/>
    <n v="0"/>
    <n v="0"/>
    <n v="0"/>
    <n v="0"/>
    <n v="2"/>
    <n v="0"/>
    <n v="0"/>
    <n v="152"/>
  </r>
  <r>
    <x v="3"/>
    <x v="1"/>
    <x v="29"/>
    <n v="22"/>
    <n v="72"/>
    <n v="11"/>
    <n v="105"/>
    <n v="317"/>
    <n v="43"/>
    <n v="360"/>
    <n v="749"/>
    <n v="78"/>
    <n v="0"/>
    <n v="11"/>
    <n v="6"/>
    <n v="8"/>
    <n v="0"/>
    <n v="2"/>
    <n v="7"/>
    <n v="10"/>
    <n v="2"/>
    <n v="2"/>
    <n v="2"/>
    <n v="1"/>
    <n v="0"/>
    <n v="0"/>
    <n v="3"/>
    <n v="0"/>
    <n v="0"/>
    <n v="132"/>
  </r>
  <r>
    <x v="3"/>
    <x v="1"/>
    <x v="30"/>
    <n v="56"/>
    <n v="107"/>
    <n v="13"/>
    <n v="176"/>
    <n v="399"/>
    <n v="103"/>
    <n v="502"/>
    <n v="1169"/>
    <n v="129"/>
    <n v="0"/>
    <n v="14"/>
    <n v="7"/>
    <n v="19"/>
    <n v="1"/>
    <n v="2"/>
    <n v="19"/>
    <n v="17"/>
    <n v="5"/>
    <n v="4"/>
    <n v="2"/>
    <n v="0"/>
    <n v="0"/>
    <n v="2"/>
    <n v="1"/>
    <n v="0"/>
    <n v="0"/>
    <n v="222"/>
  </r>
  <r>
    <x v="3"/>
    <x v="1"/>
    <x v="31"/>
    <n v="10"/>
    <n v="25"/>
    <n v="13"/>
    <n v="48"/>
    <n v="130"/>
    <n v="15"/>
    <n v="145"/>
    <n v="251"/>
    <n v="15"/>
    <n v="0"/>
    <n v="1"/>
    <n v="3"/>
    <n v="7"/>
    <n v="1"/>
    <n v="0"/>
    <n v="4"/>
    <n v="9"/>
    <n v="0"/>
    <n v="0"/>
    <n v="1"/>
    <n v="0"/>
    <n v="0"/>
    <n v="0"/>
    <n v="0"/>
    <n v="1"/>
    <n v="9"/>
    <n v="51"/>
  </r>
  <r>
    <x v="3"/>
    <x v="1"/>
    <x v="32"/>
    <n v="3"/>
    <n v="16"/>
    <n v="2"/>
    <n v="21"/>
    <n v="54"/>
    <n v="4"/>
    <n v="58"/>
    <n v="118"/>
    <n v="12"/>
    <n v="0"/>
    <n v="4"/>
    <n v="0"/>
    <n v="0"/>
    <n v="0"/>
    <n v="0"/>
    <n v="2"/>
    <n v="0"/>
    <n v="0"/>
    <n v="1"/>
    <n v="0"/>
    <n v="0"/>
    <n v="0"/>
    <n v="0"/>
    <n v="0"/>
    <n v="1"/>
    <n v="2"/>
    <n v="22"/>
  </r>
  <r>
    <x v="3"/>
    <x v="1"/>
    <x v="33"/>
    <n v="15"/>
    <n v="22"/>
    <n v="0"/>
    <n v="37"/>
    <n v="119"/>
    <n v="33"/>
    <n v="152"/>
    <n v="205"/>
    <n v="46"/>
    <n v="0"/>
    <n v="1"/>
    <n v="0"/>
    <n v="1"/>
    <n v="0"/>
    <n v="1"/>
    <n v="1"/>
    <n v="5"/>
    <n v="0"/>
    <n v="1"/>
    <n v="1"/>
    <n v="0"/>
    <n v="0"/>
    <n v="0"/>
    <n v="0"/>
    <n v="0"/>
    <n v="0"/>
    <n v="57"/>
  </r>
  <r>
    <x v="3"/>
    <x v="1"/>
    <x v="34"/>
    <n v="8"/>
    <n v="58"/>
    <n v="1"/>
    <n v="67"/>
    <n v="213"/>
    <n v="12"/>
    <n v="225"/>
    <n v="315"/>
    <n v="31"/>
    <n v="0"/>
    <n v="3"/>
    <n v="1"/>
    <n v="0"/>
    <n v="0"/>
    <n v="0"/>
    <n v="3"/>
    <n v="21"/>
    <n v="0"/>
    <n v="1"/>
    <n v="3"/>
    <n v="22"/>
    <n v="0"/>
    <n v="0"/>
    <n v="0"/>
    <n v="19"/>
    <n v="0"/>
    <n v="104"/>
  </r>
  <r>
    <x v="3"/>
    <x v="1"/>
    <x v="35"/>
    <n v="17"/>
    <n v="24"/>
    <n v="1"/>
    <n v="42"/>
    <n v="235"/>
    <n v="35"/>
    <n v="270"/>
    <n v="379"/>
    <n v="28"/>
    <n v="0"/>
    <n v="5"/>
    <n v="1"/>
    <n v="0"/>
    <n v="1"/>
    <n v="0"/>
    <n v="6"/>
    <n v="7"/>
    <n v="1"/>
    <n v="1"/>
    <n v="1"/>
    <n v="0"/>
    <n v="0"/>
    <n v="0"/>
    <n v="0"/>
    <n v="0"/>
    <n v="0"/>
    <n v="51"/>
  </r>
  <r>
    <x v="3"/>
    <x v="1"/>
    <x v="36"/>
    <n v="8"/>
    <n v="33"/>
    <n v="0"/>
    <n v="41"/>
    <n v="153"/>
    <n v="14"/>
    <n v="167"/>
    <n v="235"/>
    <n v="29"/>
    <n v="0"/>
    <n v="2"/>
    <n v="0"/>
    <n v="0"/>
    <n v="0"/>
    <n v="1"/>
    <n v="6"/>
    <n v="2"/>
    <n v="0"/>
    <n v="5"/>
    <n v="0"/>
    <n v="1"/>
    <n v="0"/>
    <n v="0"/>
    <n v="0"/>
    <n v="1"/>
    <n v="0"/>
    <n v="47"/>
  </r>
  <r>
    <x v="3"/>
    <x v="2"/>
    <x v="0"/>
    <n v="8"/>
    <n v="20"/>
    <n v="5"/>
    <n v="33"/>
    <n v="144"/>
    <n v="13"/>
    <n v="157"/>
    <n v="260"/>
    <n v="7"/>
    <n v="0"/>
    <n v="10"/>
    <n v="1"/>
    <n v="4"/>
    <n v="0"/>
    <n v="0"/>
    <n v="3"/>
    <n v="0"/>
    <n v="0"/>
    <n v="3"/>
    <n v="0"/>
    <n v="0"/>
    <n v="0"/>
    <n v="0"/>
    <n v="0"/>
    <n v="7"/>
    <n v="1"/>
    <n v="36"/>
  </r>
  <r>
    <x v="3"/>
    <x v="2"/>
    <x v="1"/>
    <n v="17"/>
    <n v="61"/>
    <n v="1"/>
    <n v="79"/>
    <n v="245"/>
    <n v="61"/>
    <n v="306"/>
    <n v="488"/>
    <n v="60"/>
    <n v="0"/>
    <n v="7"/>
    <n v="0"/>
    <n v="0"/>
    <n v="4"/>
    <n v="0"/>
    <n v="16"/>
    <n v="0"/>
    <n v="0"/>
    <n v="5"/>
    <n v="14"/>
    <n v="1"/>
    <n v="0"/>
    <n v="0"/>
    <n v="0"/>
    <n v="3"/>
    <n v="0"/>
    <n v="110"/>
  </r>
  <r>
    <x v="3"/>
    <x v="2"/>
    <x v="2"/>
    <n v="7"/>
    <n v="8"/>
    <n v="1"/>
    <n v="16"/>
    <n v="35"/>
    <n v="7"/>
    <n v="42"/>
    <n v="84"/>
    <n v="15"/>
    <n v="0"/>
    <n v="0"/>
    <n v="0"/>
    <n v="3"/>
    <n v="0"/>
    <n v="0"/>
    <n v="2"/>
    <n v="1"/>
    <n v="0"/>
    <n v="1"/>
    <n v="0"/>
    <n v="0"/>
    <n v="0"/>
    <n v="0"/>
    <n v="0"/>
    <n v="2"/>
    <n v="0"/>
    <n v="24"/>
  </r>
  <r>
    <x v="3"/>
    <x v="2"/>
    <x v="3"/>
    <n v="15"/>
    <n v="20"/>
    <n v="3"/>
    <n v="38"/>
    <n v="103"/>
    <n v="22"/>
    <n v="125"/>
    <n v="376"/>
    <n v="59"/>
    <n v="0"/>
    <n v="6"/>
    <n v="1"/>
    <n v="21"/>
    <n v="0"/>
    <n v="0"/>
    <n v="6"/>
    <n v="1"/>
    <n v="0"/>
    <n v="4"/>
    <n v="1"/>
    <n v="0"/>
    <n v="0"/>
    <n v="0"/>
    <n v="0"/>
    <n v="9"/>
    <n v="1"/>
    <n v="109"/>
  </r>
  <r>
    <x v="3"/>
    <x v="2"/>
    <x v="4"/>
    <n v="40"/>
    <n v="99"/>
    <n v="1"/>
    <n v="140"/>
    <n v="499"/>
    <n v="73"/>
    <n v="572"/>
    <n v="1105"/>
    <n v="77"/>
    <n v="0"/>
    <n v="16"/>
    <n v="3"/>
    <n v="0"/>
    <n v="0"/>
    <n v="1"/>
    <n v="18"/>
    <n v="15"/>
    <n v="1"/>
    <n v="4"/>
    <n v="2"/>
    <n v="1"/>
    <n v="0"/>
    <n v="0"/>
    <n v="0"/>
    <n v="14"/>
    <n v="1"/>
    <n v="153"/>
  </r>
  <r>
    <x v="3"/>
    <x v="2"/>
    <x v="5"/>
    <n v="2"/>
    <n v="16"/>
    <n v="5"/>
    <n v="23"/>
    <n v="61"/>
    <n v="2"/>
    <n v="63"/>
    <n v="140"/>
    <n v="7"/>
    <n v="0"/>
    <n v="0"/>
    <n v="0"/>
    <n v="0"/>
    <n v="0"/>
    <n v="0"/>
    <n v="0"/>
    <n v="1"/>
    <n v="0"/>
    <n v="0"/>
    <n v="0"/>
    <n v="0"/>
    <n v="0"/>
    <n v="1"/>
    <n v="0"/>
    <n v="0"/>
    <n v="0"/>
    <n v="9"/>
  </r>
  <r>
    <x v="3"/>
    <x v="2"/>
    <x v="6"/>
    <n v="18"/>
    <n v="52"/>
    <n v="4"/>
    <n v="74"/>
    <n v="221"/>
    <n v="27"/>
    <n v="248"/>
    <n v="461"/>
    <n v="46"/>
    <n v="0"/>
    <n v="1"/>
    <n v="0"/>
    <n v="1"/>
    <n v="0"/>
    <n v="0"/>
    <n v="0"/>
    <n v="2"/>
    <n v="0"/>
    <n v="0"/>
    <n v="0"/>
    <n v="0"/>
    <n v="0"/>
    <n v="0"/>
    <n v="0"/>
    <n v="1"/>
    <n v="3"/>
    <n v="54"/>
  </r>
  <r>
    <x v="3"/>
    <x v="2"/>
    <x v="7"/>
    <n v="9"/>
    <n v="16"/>
    <n v="0"/>
    <n v="25"/>
    <n v="114"/>
    <n v="25"/>
    <n v="139"/>
    <n v="187"/>
    <n v="31"/>
    <n v="0"/>
    <n v="3"/>
    <n v="0"/>
    <n v="0"/>
    <n v="0"/>
    <n v="0"/>
    <n v="2"/>
    <n v="5"/>
    <n v="0"/>
    <n v="2"/>
    <n v="1"/>
    <n v="0"/>
    <n v="0"/>
    <n v="0"/>
    <n v="0"/>
    <n v="2"/>
    <n v="0"/>
    <n v="46"/>
  </r>
  <r>
    <x v="3"/>
    <x v="2"/>
    <x v="8"/>
    <n v="5"/>
    <n v="13"/>
    <n v="3"/>
    <n v="21"/>
    <n v="71"/>
    <n v="8"/>
    <n v="79"/>
    <n v="135"/>
    <n v="17"/>
    <n v="0"/>
    <n v="0"/>
    <n v="2"/>
    <n v="2"/>
    <n v="0"/>
    <n v="0"/>
    <n v="5"/>
    <n v="3"/>
    <n v="0"/>
    <n v="0"/>
    <n v="0"/>
    <n v="0"/>
    <n v="0"/>
    <n v="0"/>
    <n v="0"/>
    <n v="0"/>
    <n v="2"/>
    <n v="31"/>
  </r>
  <r>
    <x v="3"/>
    <x v="2"/>
    <x v="9"/>
    <n v="30"/>
    <n v="44"/>
    <n v="7"/>
    <n v="81"/>
    <n v="227"/>
    <n v="62"/>
    <n v="289"/>
    <n v="568"/>
    <n v="68"/>
    <n v="1"/>
    <n v="6"/>
    <n v="2"/>
    <n v="7"/>
    <n v="0"/>
    <n v="0"/>
    <n v="5"/>
    <n v="3"/>
    <n v="0"/>
    <n v="2"/>
    <n v="0"/>
    <n v="0"/>
    <n v="0"/>
    <n v="0"/>
    <n v="0"/>
    <n v="11"/>
    <n v="3"/>
    <n v="108"/>
  </r>
  <r>
    <x v="3"/>
    <x v="2"/>
    <x v="10"/>
    <n v="11"/>
    <n v="17"/>
    <n v="5"/>
    <n v="33"/>
    <n v="87"/>
    <n v="22"/>
    <n v="109"/>
    <n v="217"/>
    <n v="13"/>
    <n v="0"/>
    <n v="6"/>
    <n v="0"/>
    <n v="0"/>
    <n v="0"/>
    <n v="0"/>
    <n v="5"/>
    <n v="0"/>
    <n v="0"/>
    <n v="2"/>
    <n v="0"/>
    <n v="0"/>
    <n v="0"/>
    <n v="0"/>
    <n v="0"/>
    <n v="6"/>
    <n v="0"/>
    <n v="32"/>
  </r>
  <r>
    <x v="3"/>
    <x v="2"/>
    <x v="11"/>
    <n v="21"/>
    <n v="42"/>
    <n v="14"/>
    <n v="77"/>
    <n v="176"/>
    <n v="54"/>
    <n v="230"/>
    <n v="569"/>
    <n v="68"/>
    <n v="0"/>
    <n v="2"/>
    <n v="1"/>
    <n v="2"/>
    <n v="0"/>
    <n v="0"/>
    <n v="5"/>
    <n v="4"/>
    <n v="0"/>
    <n v="6"/>
    <n v="0"/>
    <n v="0"/>
    <n v="0"/>
    <n v="0"/>
    <n v="0"/>
    <n v="0"/>
    <n v="1"/>
    <n v="89"/>
  </r>
  <r>
    <x v="3"/>
    <x v="2"/>
    <x v="12"/>
    <n v="3"/>
    <n v="14"/>
    <n v="2"/>
    <n v="19"/>
    <n v="35"/>
    <n v="3"/>
    <n v="38"/>
    <n v="74"/>
    <n v="29"/>
    <n v="0"/>
    <n v="1"/>
    <n v="1"/>
    <n v="4"/>
    <n v="0"/>
    <n v="0"/>
    <n v="1"/>
    <n v="0"/>
    <n v="0"/>
    <n v="0"/>
    <n v="0"/>
    <n v="0"/>
    <n v="1"/>
    <n v="0"/>
    <n v="0"/>
    <n v="4"/>
    <n v="0"/>
    <n v="41"/>
  </r>
  <r>
    <x v="3"/>
    <x v="2"/>
    <x v="13"/>
    <n v="21"/>
    <n v="28"/>
    <n v="8"/>
    <n v="57"/>
    <n v="211"/>
    <n v="38"/>
    <n v="249"/>
    <n v="600"/>
    <n v="3"/>
    <n v="0"/>
    <n v="4"/>
    <n v="3"/>
    <n v="7"/>
    <n v="0"/>
    <n v="0"/>
    <n v="5"/>
    <n v="7"/>
    <n v="0"/>
    <n v="5"/>
    <n v="0"/>
    <n v="0"/>
    <n v="0"/>
    <n v="0"/>
    <n v="0"/>
    <n v="41"/>
    <n v="0"/>
    <n v="75"/>
  </r>
  <r>
    <x v="3"/>
    <x v="2"/>
    <x v="14"/>
    <n v="43"/>
    <n v="186"/>
    <n v="90"/>
    <n v="319"/>
    <n v="467"/>
    <n v="56"/>
    <n v="523"/>
    <n v="1609"/>
    <n v="158"/>
    <n v="0"/>
    <n v="17"/>
    <n v="4"/>
    <n v="7"/>
    <n v="2"/>
    <n v="0"/>
    <n v="1"/>
    <n v="36"/>
    <n v="0"/>
    <n v="34"/>
    <n v="1"/>
    <n v="0"/>
    <n v="1"/>
    <n v="0"/>
    <n v="0"/>
    <n v="125"/>
    <n v="14"/>
    <n v="400"/>
  </r>
  <r>
    <x v="3"/>
    <x v="2"/>
    <x v="15"/>
    <n v="10"/>
    <n v="63"/>
    <n v="0"/>
    <n v="73"/>
    <n v="274"/>
    <n v="16"/>
    <n v="290"/>
    <n v="415"/>
    <n v="33"/>
    <n v="0"/>
    <n v="9"/>
    <n v="7"/>
    <n v="2"/>
    <n v="3"/>
    <n v="0"/>
    <n v="2"/>
    <n v="11"/>
    <n v="0"/>
    <n v="4"/>
    <n v="2"/>
    <n v="0"/>
    <n v="0"/>
    <n v="0"/>
    <n v="0"/>
    <n v="9"/>
    <n v="0"/>
    <n v="82"/>
  </r>
  <r>
    <x v="3"/>
    <x v="2"/>
    <x v="16"/>
    <n v="7"/>
    <n v="16"/>
    <n v="3"/>
    <n v="26"/>
    <n v="54"/>
    <n v="17"/>
    <n v="71"/>
    <n v="134"/>
    <n v="5"/>
    <n v="0"/>
    <n v="3"/>
    <n v="1"/>
    <n v="2"/>
    <n v="0"/>
    <n v="0"/>
    <n v="3"/>
    <n v="0"/>
    <n v="0"/>
    <n v="0"/>
    <n v="0"/>
    <n v="0"/>
    <n v="0"/>
    <n v="0"/>
    <n v="0"/>
    <n v="2"/>
    <n v="0"/>
    <n v="16"/>
  </r>
  <r>
    <x v="3"/>
    <x v="2"/>
    <x v="17"/>
    <n v="18"/>
    <n v="83"/>
    <n v="1"/>
    <n v="102"/>
    <n v="417"/>
    <n v="37"/>
    <n v="454"/>
    <n v="724"/>
    <n v="82"/>
    <n v="1"/>
    <n v="7"/>
    <n v="1"/>
    <n v="0"/>
    <n v="12"/>
    <n v="0"/>
    <n v="6"/>
    <n v="6"/>
    <n v="0"/>
    <n v="5"/>
    <n v="7"/>
    <n v="0"/>
    <n v="0"/>
    <n v="0"/>
    <n v="1"/>
    <n v="4"/>
    <n v="0"/>
    <n v="132"/>
  </r>
  <r>
    <x v="3"/>
    <x v="2"/>
    <x v="18"/>
    <n v="82"/>
    <n v="106"/>
    <n v="9"/>
    <n v="197"/>
    <n v="887"/>
    <n v="197"/>
    <n v="1084"/>
    <n v="1818"/>
    <n v="211"/>
    <n v="1"/>
    <n v="22"/>
    <n v="4"/>
    <n v="5"/>
    <n v="0"/>
    <n v="0"/>
    <n v="30"/>
    <n v="12"/>
    <n v="3"/>
    <n v="16"/>
    <n v="2"/>
    <n v="3"/>
    <n v="0"/>
    <n v="0"/>
    <n v="7"/>
    <n v="48"/>
    <n v="4"/>
    <n v="368"/>
  </r>
  <r>
    <x v="3"/>
    <x v="2"/>
    <x v="19"/>
    <n v="42"/>
    <n v="48"/>
    <n v="2"/>
    <n v="92"/>
    <n v="417"/>
    <n v="138"/>
    <n v="555"/>
    <n v="782"/>
    <n v="110"/>
    <n v="1"/>
    <n v="8"/>
    <n v="0"/>
    <n v="1"/>
    <n v="2"/>
    <n v="4"/>
    <n v="17"/>
    <n v="6"/>
    <n v="1"/>
    <n v="12"/>
    <n v="2"/>
    <n v="0"/>
    <n v="0"/>
    <n v="0"/>
    <n v="3"/>
    <n v="17"/>
    <n v="0"/>
    <n v="184"/>
  </r>
  <r>
    <x v="3"/>
    <x v="2"/>
    <x v="20"/>
    <n v="12"/>
    <n v="1"/>
    <n v="0"/>
    <n v="13"/>
    <n v="76"/>
    <n v="37"/>
    <n v="113"/>
    <n v="143"/>
    <n v="74"/>
    <n v="0"/>
    <n v="2"/>
    <n v="0"/>
    <n v="3"/>
    <n v="0"/>
    <n v="0"/>
    <n v="3"/>
    <n v="7"/>
    <n v="0"/>
    <n v="2"/>
    <n v="0"/>
    <n v="0"/>
    <n v="0"/>
    <n v="0"/>
    <n v="0"/>
    <n v="1"/>
    <n v="1"/>
    <n v="93"/>
  </r>
  <r>
    <x v="3"/>
    <x v="2"/>
    <x v="21"/>
    <n v="7"/>
    <n v="46"/>
    <n v="4"/>
    <n v="57"/>
    <n v="229"/>
    <n v="22"/>
    <n v="251"/>
    <n v="350"/>
    <n v="38"/>
    <n v="0"/>
    <n v="0"/>
    <n v="0"/>
    <n v="0"/>
    <n v="1"/>
    <n v="0"/>
    <n v="4"/>
    <n v="4"/>
    <n v="0"/>
    <n v="0"/>
    <n v="0"/>
    <n v="0"/>
    <n v="0"/>
    <n v="0"/>
    <n v="0"/>
    <n v="0"/>
    <n v="0"/>
    <n v="47"/>
  </r>
  <r>
    <x v="3"/>
    <x v="2"/>
    <x v="22"/>
    <n v="41"/>
    <n v="86"/>
    <n v="15"/>
    <n v="142"/>
    <n v="474"/>
    <n v="95"/>
    <n v="569"/>
    <n v="1449"/>
    <n v="105"/>
    <n v="0"/>
    <n v="8"/>
    <n v="5"/>
    <n v="10"/>
    <n v="0"/>
    <n v="0"/>
    <n v="19"/>
    <n v="6"/>
    <n v="0"/>
    <n v="11"/>
    <n v="9"/>
    <n v="4"/>
    <n v="1"/>
    <n v="0"/>
    <n v="0"/>
    <n v="35"/>
    <n v="3"/>
    <n v="216"/>
  </r>
  <r>
    <x v="3"/>
    <x v="2"/>
    <x v="23"/>
    <n v="32"/>
    <n v="55"/>
    <n v="7"/>
    <n v="94"/>
    <n v="315"/>
    <n v="86"/>
    <n v="401"/>
    <n v="635"/>
    <n v="91"/>
    <n v="0"/>
    <n v="5"/>
    <n v="6"/>
    <n v="1"/>
    <n v="1"/>
    <n v="1"/>
    <n v="17"/>
    <n v="2"/>
    <n v="0"/>
    <n v="0"/>
    <n v="0"/>
    <n v="0"/>
    <n v="0"/>
    <n v="0"/>
    <n v="0"/>
    <n v="32"/>
    <n v="7"/>
    <n v="163"/>
  </r>
  <r>
    <x v="3"/>
    <x v="2"/>
    <x v="24"/>
    <n v="25"/>
    <n v="98"/>
    <n v="75"/>
    <n v="198"/>
    <n v="276"/>
    <n v="48"/>
    <n v="324"/>
    <n v="1118"/>
    <n v="85"/>
    <n v="0"/>
    <n v="2"/>
    <n v="16"/>
    <n v="13"/>
    <n v="0"/>
    <n v="0"/>
    <n v="12"/>
    <n v="8"/>
    <n v="3"/>
    <n v="6"/>
    <n v="0"/>
    <n v="0"/>
    <n v="0"/>
    <n v="0"/>
    <n v="2"/>
    <n v="0"/>
    <n v="5"/>
    <n v="152"/>
  </r>
  <r>
    <x v="3"/>
    <x v="2"/>
    <x v="25"/>
    <n v="47"/>
    <n v="189"/>
    <n v="11"/>
    <n v="247"/>
    <n v="556"/>
    <n v="70"/>
    <n v="626"/>
    <n v="1225"/>
    <n v="75"/>
    <n v="0"/>
    <n v="8"/>
    <n v="9"/>
    <n v="3"/>
    <n v="0"/>
    <n v="0"/>
    <n v="10"/>
    <n v="34"/>
    <n v="1"/>
    <n v="11"/>
    <n v="0"/>
    <n v="0"/>
    <n v="1"/>
    <n v="0"/>
    <n v="1"/>
    <n v="34"/>
    <n v="31"/>
    <n v="218"/>
  </r>
  <r>
    <x v="3"/>
    <x v="2"/>
    <x v="26"/>
    <n v="62"/>
    <n v="80"/>
    <n v="4"/>
    <n v="146"/>
    <n v="754"/>
    <n v="155"/>
    <n v="909"/>
    <n v="1580"/>
    <n v="128"/>
    <n v="0"/>
    <n v="1"/>
    <n v="4"/>
    <n v="4"/>
    <n v="2"/>
    <n v="0"/>
    <n v="11"/>
    <n v="8"/>
    <n v="0"/>
    <n v="7"/>
    <n v="1"/>
    <n v="0"/>
    <n v="0"/>
    <n v="0"/>
    <n v="2"/>
    <n v="2"/>
    <n v="1"/>
    <n v="171"/>
  </r>
  <r>
    <x v="3"/>
    <x v="2"/>
    <x v="27"/>
    <n v="63"/>
    <n v="158"/>
    <n v="47"/>
    <n v="268"/>
    <n v="656"/>
    <n v="126"/>
    <n v="782"/>
    <n v="1915"/>
    <n v="270"/>
    <n v="0"/>
    <n v="20"/>
    <n v="25"/>
    <n v="23"/>
    <n v="6"/>
    <n v="1"/>
    <n v="18"/>
    <n v="8"/>
    <n v="10"/>
    <n v="11"/>
    <n v="4"/>
    <n v="3"/>
    <n v="0"/>
    <n v="0"/>
    <n v="0"/>
    <n v="4"/>
    <n v="4"/>
    <n v="407"/>
  </r>
  <r>
    <x v="3"/>
    <x v="2"/>
    <x v="28"/>
    <n v="33"/>
    <n v="82"/>
    <n v="12"/>
    <n v="127"/>
    <n v="355"/>
    <n v="54"/>
    <n v="409"/>
    <n v="1038"/>
    <n v="96"/>
    <n v="0"/>
    <n v="8"/>
    <n v="3"/>
    <n v="9"/>
    <n v="0"/>
    <n v="1"/>
    <n v="14"/>
    <n v="12"/>
    <n v="3"/>
    <n v="4"/>
    <n v="0"/>
    <n v="0"/>
    <n v="0"/>
    <n v="0"/>
    <n v="2"/>
    <n v="0"/>
    <n v="0"/>
    <n v="152"/>
  </r>
  <r>
    <x v="3"/>
    <x v="2"/>
    <x v="29"/>
    <n v="23"/>
    <n v="67"/>
    <n v="12"/>
    <n v="102"/>
    <n v="376"/>
    <n v="29"/>
    <n v="405"/>
    <n v="883"/>
    <n v="78"/>
    <n v="0"/>
    <n v="11"/>
    <n v="6"/>
    <n v="8"/>
    <n v="0"/>
    <n v="2"/>
    <n v="7"/>
    <n v="10"/>
    <n v="2"/>
    <n v="2"/>
    <n v="2"/>
    <n v="1"/>
    <n v="0"/>
    <n v="0"/>
    <n v="3"/>
    <n v="0"/>
    <n v="0"/>
    <n v="132"/>
  </r>
  <r>
    <x v="3"/>
    <x v="2"/>
    <x v="30"/>
    <n v="46"/>
    <n v="113"/>
    <n v="14"/>
    <n v="173"/>
    <n v="540"/>
    <n v="73"/>
    <n v="613"/>
    <n v="1337"/>
    <n v="129"/>
    <n v="0"/>
    <n v="14"/>
    <n v="7"/>
    <n v="19"/>
    <n v="1"/>
    <n v="2"/>
    <n v="19"/>
    <n v="17"/>
    <n v="5"/>
    <n v="4"/>
    <n v="2"/>
    <n v="0"/>
    <n v="0"/>
    <n v="2"/>
    <n v="1"/>
    <n v="0"/>
    <n v="0"/>
    <n v="222"/>
  </r>
  <r>
    <x v="3"/>
    <x v="2"/>
    <x v="31"/>
    <n v="22"/>
    <n v="51"/>
    <n v="0"/>
    <n v="73"/>
    <n v="270"/>
    <n v="36"/>
    <n v="306"/>
    <n v="508"/>
    <n v="15"/>
    <n v="0"/>
    <n v="1"/>
    <n v="3"/>
    <n v="7"/>
    <n v="1"/>
    <n v="0"/>
    <n v="4"/>
    <n v="9"/>
    <n v="0"/>
    <n v="0"/>
    <n v="1"/>
    <n v="0"/>
    <n v="0"/>
    <n v="0"/>
    <n v="0"/>
    <n v="1"/>
    <n v="9"/>
    <n v="51"/>
  </r>
  <r>
    <x v="3"/>
    <x v="2"/>
    <x v="32"/>
    <n v="5"/>
    <n v="19"/>
    <n v="5"/>
    <n v="29"/>
    <n v="58"/>
    <n v="7"/>
    <n v="65"/>
    <n v="157"/>
    <n v="12"/>
    <n v="0"/>
    <n v="4"/>
    <n v="0"/>
    <n v="0"/>
    <n v="0"/>
    <n v="0"/>
    <n v="2"/>
    <n v="0"/>
    <n v="0"/>
    <n v="1"/>
    <n v="0"/>
    <n v="0"/>
    <n v="0"/>
    <n v="0"/>
    <n v="0"/>
    <n v="1"/>
    <n v="2"/>
    <n v="22"/>
  </r>
  <r>
    <x v="3"/>
    <x v="2"/>
    <x v="33"/>
    <n v="8"/>
    <n v="17"/>
    <n v="2"/>
    <n v="27"/>
    <n v="103"/>
    <n v="13"/>
    <n v="116"/>
    <n v="231"/>
    <n v="46"/>
    <n v="0"/>
    <n v="1"/>
    <n v="0"/>
    <n v="1"/>
    <n v="0"/>
    <n v="1"/>
    <n v="1"/>
    <n v="5"/>
    <n v="0"/>
    <n v="1"/>
    <n v="1"/>
    <n v="0"/>
    <n v="0"/>
    <n v="0"/>
    <n v="0"/>
    <n v="0"/>
    <n v="0"/>
    <n v="57"/>
  </r>
  <r>
    <x v="3"/>
    <x v="2"/>
    <x v="34"/>
    <n v="14"/>
    <n v="56"/>
    <n v="1"/>
    <n v="71"/>
    <n v="248"/>
    <n v="32"/>
    <n v="280"/>
    <n v="420"/>
    <n v="31"/>
    <n v="0"/>
    <n v="3"/>
    <n v="1"/>
    <n v="0"/>
    <n v="0"/>
    <n v="0"/>
    <n v="3"/>
    <n v="21"/>
    <n v="0"/>
    <n v="1"/>
    <n v="3"/>
    <n v="22"/>
    <n v="0"/>
    <n v="0"/>
    <n v="0"/>
    <n v="19"/>
    <n v="0"/>
    <n v="104"/>
  </r>
  <r>
    <x v="3"/>
    <x v="2"/>
    <x v="35"/>
    <n v="17"/>
    <n v="9"/>
    <n v="0"/>
    <n v="26"/>
    <n v="133"/>
    <n v="63"/>
    <n v="196"/>
    <n v="272"/>
    <n v="28"/>
    <n v="0"/>
    <n v="5"/>
    <n v="1"/>
    <n v="0"/>
    <n v="1"/>
    <n v="0"/>
    <n v="6"/>
    <n v="7"/>
    <n v="1"/>
    <n v="1"/>
    <n v="1"/>
    <n v="0"/>
    <n v="0"/>
    <n v="0"/>
    <n v="0"/>
    <n v="0"/>
    <n v="0"/>
    <n v="51"/>
  </r>
  <r>
    <x v="3"/>
    <x v="2"/>
    <x v="36"/>
    <n v="5"/>
    <n v="21"/>
    <n v="1"/>
    <n v="27"/>
    <n v="130"/>
    <n v="10"/>
    <n v="140"/>
    <n v="185"/>
    <n v="29"/>
    <n v="0"/>
    <n v="2"/>
    <n v="0"/>
    <n v="0"/>
    <n v="0"/>
    <n v="1"/>
    <n v="6"/>
    <n v="2"/>
    <n v="0"/>
    <n v="5"/>
    <n v="0"/>
    <n v="1"/>
    <n v="0"/>
    <n v="0"/>
    <n v="0"/>
    <n v="1"/>
    <n v="0"/>
    <n v="47"/>
  </r>
  <r>
    <x v="2"/>
    <x v="2"/>
    <x v="0"/>
    <n v="10"/>
    <n v="11"/>
    <n v="0"/>
    <n v="21"/>
    <n v="69"/>
    <n v="19"/>
    <n v="88"/>
    <n v="177"/>
    <n v="20"/>
    <n v="0"/>
    <n v="5"/>
    <n v="1"/>
    <n v="8"/>
    <n v="0"/>
    <n v="0"/>
    <n v="3"/>
    <n v="0"/>
    <n v="0"/>
    <n v="2"/>
    <n v="1"/>
    <n v="0"/>
    <n v="1"/>
    <n v="0"/>
    <n v="0"/>
    <n v="0"/>
    <n v="0"/>
    <n v="41"/>
  </r>
  <r>
    <x v="2"/>
    <x v="2"/>
    <x v="1"/>
    <n v="11"/>
    <n v="76"/>
    <n v="3"/>
    <n v="90"/>
    <n v="280"/>
    <n v="21"/>
    <n v="301"/>
    <n v="468"/>
    <n v="75"/>
    <n v="0"/>
    <n v="2"/>
    <n v="2"/>
    <n v="0"/>
    <n v="0"/>
    <n v="0"/>
    <n v="15"/>
    <n v="1"/>
    <n v="1"/>
    <n v="2"/>
    <n v="3"/>
    <n v="0"/>
    <n v="0"/>
    <n v="0"/>
    <n v="0"/>
    <n v="0"/>
    <n v="0"/>
    <n v="101"/>
  </r>
  <r>
    <x v="2"/>
    <x v="2"/>
    <x v="2"/>
    <n v="6"/>
    <n v="9"/>
    <n v="1"/>
    <n v="16"/>
    <n v="32"/>
    <n v="10"/>
    <n v="42"/>
    <n v="87"/>
    <n v="12"/>
    <n v="1"/>
    <n v="0"/>
    <n v="1"/>
    <n v="0"/>
    <n v="0"/>
    <n v="0"/>
    <n v="1"/>
    <n v="0"/>
    <n v="0"/>
    <n v="1"/>
    <n v="0"/>
    <n v="0"/>
    <n v="0"/>
    <n v="0"/>
    <n v="0"/>
    <n v="0"/>
    <n v="0"/>
    <n v="16"/>
  </r>
  <r>
    <x v="2"/>
    <x v="2"/>
    <x v="3"/>
    <n v="15"/>
    <n v="31"/>
    <n v="20"/>
    <n v="66"/>
    <n v="138"/>
    <n v="18"/>
    <n v="156"/>
    <n v="418"/>
    <n v="24"/>
    <n v="0"/>
    <n v="1"/>
    <n v="0"/>
    <n v="7"/>
    <n v="0"/>
    <n v="0"/>
    <n v="8"/>
    <n v="0"/>
    <n v="0"/>
    <n v="2"/>
    <n v="3"/>
    <n v="0"/>
    <n v="0"/>
    <n v="0"/>
    <n v="1"/>
    <n v="0"/>
    <n v="0"/>
    <n v="46"/>
  </r>
  <r>
    <x v="2"/>
    <x v="2"/>
    <x v="4"/>
    <n v="33"/>
    <n v="72"/>
    <n v="0"/>
    <n v="105"/>
    <n v="418"/>
    <n v="46"/>
    <n v="464"/>
    <n v="737"/>
    <n v="90"/>
    <n v="0"/>
    <n v="8"/>
    <n v="2"/>
    <n v="0"/>
    <n v="2"/>
    <n v="0"/>
    <n v="19"/>
    <n v="17"/>
    <n v="5"/>
    <n v="11"/>
    <n v="3"/>
    <n v="0"/>
    <n v="0"/>
    <n v="0"/>
    <n v="0"/>
    <n v="7"/>
    <n v="1"/>
    <n v="165"/>
  </r>
  <r>
    <x v="2"/>
    <x v="2"/>
    <x v="5"/>
    <n v="2"/>
    <n v="5"/>
    <n v="3"/>
    <n v="10"/>
    <n v="19"/>
    <n v="3"/>
    <n v="22"/>
    <n v="42"/>
    <n v="29"/>
    <n v="0"/>
    <n v="0"/>
    <n v="0"/>
    <n v="0"/>
    <n v="1"/>
    <n v="0"/>
    <n v="5"/>
    <n v="0"/>
    <n v="0"/>
    <n v="0"/>
    <n v="0"/>
    <n v="0"/>
    <n v="0"/>
    <n v="0"/>
    <n v="0"/>
    <n v="0"/>
    <n v="0"/>
    <n v="35"/>
  </r>
  <r>
    <x v="2"/>
    <x v="2"/>
    <x v="6"/>
    <n v="7"/>
    <n v="59"/>
    <n v="3"/>
    <n v="69"/>
    <n v="170"/>
    <n v="19"/>
    <n v="189"/>
    <n v="236"/>
    <n v="55"/>
    <n v="2"/>
    <n v="2"/>
    <n v="3"/>
    <n v="3"/>
    <n v="0"/>
    <n v="0"/>
    <n v="4"/>
    <n v="4"/>
    <n v="1"/>
    <n v="2"/>
    <n v="2"/>
    <n v="1"/>
    <n v="0"/>
    <n v="0"/>
    <n v="0"/>
    <n v="0"/>
    <n v="1"/>
    <n v="80"/>
  </r>
  <r>
    <x v="2"/>
    <x v="2"/>
    <x v="7"/>
    <n v="2"/>
    <n v="15"/>
    <n v="0"/>
    <n v="17"/>
    <n v="65"/>
    <n v="4"/>
    <n v="69"/>
    <n v="103"/>
    <n v="15"/>
    <n v="0"/>
    <n v="4"/>
    <n v="1"/>
    <n v="0"/>
    <n v="0"/>
    <n v="0"/>
    <n v="0"/>
    <n v="0"/>
    <n v="0"/>
    <n v="0"/>
    <n v="0"/>
    <n v="0"/>
    <n v="0"/>
    <n v="0"/>
    <n v="0"/>
    <n v="6"/>
    <n v="0"/>
    <n v="26"/>
  </r>
  <r>
    <x v="2"/>
    <x v="2"/>
    <x v="8"/>
    <n v="5"/>
    <n v="20"/>
    <n v="4"/>
    <n v="29"/>
    <n v="74"/>
    <n v="5"/>
    <n v="79"/>
    <n v="149"/>
    <n v="13"/>
    <n v="0"/>
    <n v="1"/>
    <n v="0"/>
    <n v="2"/>
    <n v="0"/>
    <n v="0"/>
    <n v="1"/>
    <n v="1"/>
    <n v="0"/>
    <n v="1"/>
    <n v="2"/>
    <n v="0"/>
    <n v="0"/>
    <n v="0"/>
    <n v="0"/>
    <n v="0"/>
    <n v="2"/>
    <n v="23"/>
  </r>
  <r>
    <x v="2"/>
    <x v="2"/>
    <x v="9"/>
    <n v="9"/>
    <n v="28"/>
    <n v="4"/>
    <n v="41"/>
    <n v="136"/>
    <n v="16"/>
    <n v="152"/>
    <n v="311"/>
    <n v="51"/>
    <n v="0"/>
    <n v="13"/>
    <n v="4"/>
    <n v="6"/>
    <n v="1"/>
    <n v="0"/>
    <n v="6"/>
    <n v="2"/>
    <n v="0"/>
    <n v="2"/>
    <n v="0"/>
    <n v="0"/>
    <n v="0"/>
    <n v="0"/>
    <n v="0"/>
    <n v="21"/>
    <n v="0"/>
    <n v="106"/>
  </r>
  <r>
    <x v="2"/>
    <x v="2"/>
    <x v="10"/>
    <n v="9"/>
    <n v="19"/>
    <n v="1"/>
    <n v="29"/>
    <n v="82"/>
    <n v="15"/>
    <n v="97"/>
    <n v="185"/>
    <n v="20"/>
    <n v="0"/>
    <n v="2"/>
    <n v="0"/>
    <n v="0"/>
    <n v="0"/>
    <n v="0"/>
    <n v="12"/>
    <n v="2"/>
    <n v="0"/>
    <n v="1"/>
    <n v="0"/>
    <n v="0"/>
    <n v="0"/>
    <n v="0"/>
    <n v="0"/>
    <n v="3"/>
    <n v="0"/>
    <n v="40"/>
  </r>
  <r>
    <x v="2"/>
    <x v="2"/>
    <x v="11"/>
    <n v="19"/>
    <n v="30"/>
    <n v="9"/>
    <n v="58"/>
    <n v="154"/>
    <n v="34"/>
    <n v="188"/>
    <n v="370"/>
    <n v="80"/>
    <n v="0"/>
    <n v="4"/>
    <n v="2"/>
    <n v="16"/>
    <n v="0"/>
    <n v="0"/>
    <n v="9"/>
    <n v="0"/>
    <n v="0"/>
    <n v="2"/>
    <n v="1"/>
    <n v="0"/>
    <n v="0"/>
    <n v="0"/>
    <n v="0"/>
    <n v="7"/>
    <n v="0"/>
    <n v="121"/>
  </r>
  <r>
    <x v="2"/>
    <x v="2"/>
    <x v="12"/>
    <n v="13"/>
    <n v="23"/>
    <n v="5"/>
    <n v="41"/>
    <n v="98"/>
    <n v="20"/>
    <n v="118"/>
    <n v="252"/>
    <n v="19"/>
    <n v="0"/>
    <n v="0"/>
    <n v="1"/>
    <n v="2"/>
    <n v="1"/>
    <n v="0"/>
    <n v="0"/>
    <n v="0"/>
    <n v="0"/>
    <n v="0"/>
    <n v="0"/>
    <n v="0"/>
    <n v="0"/>
    <n v="0"/>
    <n v="0"/>
    <n v="3"/>
    <n v="1"/>
    <n v="27"/>
  </r>
  <r>
    <x v="2"/>
    <x v="2"/>
    <x v="13"/>
    <n v="13"/>
    <n v="34"/>
    <n v="19"/>
    <n v="66"/>
    <n v="157"/>
    <n v="22"/>
    <n v="179"/>
    <n v="453"/>
    <n v="18"/>
    <n v="0"/>
    <n v="1"/>
    <n v="0"/>
    <n v="17"/>
    <n v="1"/>
    <n v="0"/>
    <n v="4"/>
    <n v="0"/>
    <n v="0"/>
    <n v="0"/>
    <n v="1"/>
    <n v="0"/>
    <n v="0"/>
    <n v="0"/>
    <n v="0"/>
    <n v="20"/>
    <n v="1"/>
    <n v="63"/>
  </r>
  <r>
    <x v="2"/>
    <x v="2"/>
    <x v="14"/>
    <n v="31"/>
    <n v="168"/>
    <n v="53"/>
    <n v="252"/>
    <n v="483"/>
    <n v="37"/>
    <n v="520"/>
    <n v="1273"/>
    <n v="240"/>
    <n v="0"/>
    <n v="27"/>
    <n v="3"/>
    <n v="4"/>
    <n v="0"/>
    <n v="0"/>
    <n v="4"/>
    <n v="33"/>
    <n v="0"/>
    <n v="24"/>
    <n v="3"/>
    <n v="2"/>
    <n v="2"/>
    <n v="0"/>
    <n v="1"/>
    <n v="65"/>
    <n v="30"/>
    <n v="438"/>
  </r>
  <r>
    <x v="2"/>
    <x v="2"/>
    <x v="15"/>
    <n v="15"/>
    <n v="76"/>
    <n v="2"/>
    <n v="93"/>
    <n v="239"/>
    <n v="28"/>
    <n v="267"/>
    <n v="427"/>
    <n v="53"/>
    <n v="0"/>
    <n v="4"/>
    <n v="3"/>
    <n v="0"/>
    <n v="0"/>
    <n v="2"/>
    <n v="9"/>
    <n v="7"/>
    <n v="2"/>
    <n v="3"/>
    <n v="0"/>
    <n v="0"/>
    <n v="0"/>
    <n v="0"/>
    <n v="0"/>
    <n v="14"/>
    <n v="0"/>
    <n v="97"/>
  </r>
  <r>
    <x v="2"/>
    <x v="2"/>
    <x v="16"/>
    <n v="6"/>
    <n v="13"/>
    <n v="4"/>
    <n v="23"/>
    <n v="64"/>
    <n v="14"/>
    <n v="78"/>
    <n v="145"/>
    <n v="5"/>
    <n v="0"/>
    <n v="3"/>
    <n v="0"/>
    <n v="7"/>
    <n v="0"/>
    <n v="0"/>
    <n v="1"/>
    <n v="1"/>
    <n v="0"/>
    <n v="0"/>
    <n v="0"/>
    <n v="0"/>
    <n v="0"/>
    <n v="0"/>
    <n v="0"/>
    <n v="10"/>
    <n v="0"/>
    <n v="27"/>
  </r>
  <r>
    <x v="2"/>
    <x v="2"/>
    <x v="17"/>
    <n v="22"/>
    <n v="41"/>
    <n v="0"/>
    <n v="63"/>
    <n v="370"/>
    <n v="46"/>
    <n v="416"/>
    <n v="499"/>
    <n v="168"/>
    <n v="1"/>
    <n v="13"/>
    <n v="0"/>
    <n v="0"/>
    <n v="11"/>
    <n v="0"/>
    <n v="6"/>
    <n v="2"/>
    <n v="0"/>
    <n v="3"/>
    <n v="0"/>
    <n v="0"/>
    <n v="0"/>
    <n v="0"/>
    <n v="0"/>
    <n v="0"/>
    <n v="0"/>
    <n v="204"/>
  </r>
  <r>
    <x v="2"/>
    <x v="2"/>
    <x v="18"/>
    <n v="94"/>
    <n v="126"/>
    <n v="2"/>
    <n v="222"/>
    <n v="837"/>
    <n v="217"/>
    <n v="1054"/>
    <n v="1790"/>
    <n v="110"/>
    <n v="0"/>
    <n v="13"/>
    <n v="2"/>
    <n v="1"/>
    <n v="1"/>
    <n v="1"/>
    <n v="15"/>
    <n v="19"/>
    <n v="2"/>
    <n v="13"/>
    <n v="1"/>
    <n v="0"/>
    <n v="0"/>
    <n v="0"/>
    <n v="4"/>
    <n v="0"/>
    <n v="14"/>
    <n v="196"/>
  </r>
  <r>
    <x v="2"/>
    <x v="2"/>
    <x v="19"/>
    <n v="22"/>
    <n v="47"/>
    <n v="1"/>
    <n v="70"/>
    <n v="286"/>
    <n v="57"/>
    <n v="343"/>
    <n v="480"/>
    <n v="80"/>
    <n v="0"/>
    <n v="5"/>
    <n v="1"/>
    <n v="2"/>
    <n v="2"/>
    <n v="0"/>
    <n v="6"/>
    <n v="7"/>
    <n v="0"/>
    <n v="5"/>
    <n v="3"/>
    <n v="0"/>
    <n v="0"/>
    <n v="0"/>
    <n v="1"/>
    <n v="11"/>
    <n v="1"/>
    <n v="124"/>
  </r>
  <r>
    <x v="2"/>
    <x v="2"/>
    <x v="20"/>
    <n v="20"/>
    <n v="19"/>
    <n v="0"/>
    <n v="39"/>
    <n v="148"/>
    <n v="40"/>
    <n v="188"/>
    <n v="229"/>
    <n v="10"/>
    <n v="0"/>
    <n v="2"/>
    <n v="0"/>
    <n v="0"/>
    <n v="2"/>
    <n v="0"/>
    <n v="0"/>
    <n v="2"/>
    <n v="0"/>
    <n v="0"/>
    <n v="0"/>
    <n v="0"/>
    <n v="0"/>
    <n v="0"/>
    <n v="0"/>
    <n v="2"/>
    <n v="0"/>
    <n v="18"/>
  </r>
  <r>
    <x v="2"/>
    <x v="2"/>
    <x v="21"/>
    <n v="4"/>
    <n v="47"/>
    <n v="2"/>
    <n v="53"/>
    <n v="130"/>
    <n v="4"/>
    <n v="134"/>
    <n v="220"/>
    <n v="57"/>
    <n v="0"/>
    <n v="0"/>
    <n v="0"/>
    <n v="0"/>
    <n v="0"/>
    <n v="0"/>
    <n v="2"/>
    <n v="0"/>
    <n v="0"/>
    <n v="0"/>
    <n v="0"/>
    <n v="0"/>
    <n v="0"/>
    <n v="0"/>
    <n v="0"/>
    <n v="0"/>
    <n v="0"/>
    <n v="59"/>
  </r>
  <r>
    <x v="2"/>
    <x v="2"/>
    <x v="22"/>
    <n v="21"/>
    <n v="57"/>
    <n v="19"/>
    <n v="97"/>
    <n v="246"/>
    <n v="25"/>
    <n v="271"/>
    <n v="705"/>
    <n v="132"/>
    <n v="1"/>
    <n v="9"/>
    <n v="5"/>
    <n v="13"/>
    <n v="2"/>
    <n v="0"/>
    <n v="20"/>
    <n v="11"/>
    <n v="0"/>
    <n v="6"/>
    <n v="2"/>
    <n v="10"/>
    <n v="0"/>
    <n v="0"/>
    <n v="1"/>
    <n v="2"/>
    <n v="8"/>
    <n v="222"/>
  </r>
  <r>
    <x v="2"/>
    <x v="2"/>
    <x v="23"/>
    <n v="32"/>
    <n v="63"/>
    <n v="13"/>
    <n v="108"/>
    <n v="368"/>
    <n v="80"/>
    <n v="448"/>
    <n v="750"/>
    <n v="109"/>
    <n v="1"/>
    <n v="10"/>
    <n v="4"/>
    <n v="5"/>
    <n v="0"/>
    <n v="0"/>
    <n v="7"/>
    <n v="4"/>
    <n v="0"/>
    <n v="2"/>
    <n v="0"/>
    <n v="0"/>
    <n v="0"/>
    <n v="0"/>
    <n v="0"/>
    <n v="3"/>
    <n v="1"/>
    <n v="146"/>
  </r>
  <r>
    <x v="2"/>
    <x v="2"/>
    <x v="24"/>
    <n v="28"/>
    <n v="75"/>
    <n v="42"/>
    <n v="145"/>
    <n v="266"/>
    <n v="47"/>
    <n v="313"/>
    <n v="717"/>
    <n v="88"/>
    <n v="0"/>
    <n v="9"/>
    <n v="9"/>
    <n v="34"/>
    <n v="0"/>
    <n v="0"/>
    <n v="6"/>
    <n v="13"/>
    <n v="0"/>
    <n v="14"/>
    <n v="0"/>
    <n v="0"/>
    <n v="3"/>
    <n v="0"/>
    <n v="6"/>
    <n v="0"/>
    <n v="16"/>
    <n v="198"/>
  </r>
  <r>
    <x v="2"/>
    <x v="2"/>
    <x v="25"/>
    <n v="37"/>
    <n v="182"/>
    <n v="23"/>
    <n v="242"/>
    <n v="600"/>
    <n v="53"/>
    <n v="653"/>
    <n v="1106"/>
    <n v="183"/>
    <n v="0"/>
    <n v="10"/>
    <n v="6"/>
    <n v="6"/>
    <n v="3"/>
    <n v="0"/>
    <n v="18"/>
    <n v="27"/>
    <n v="0"/>
    <n v="17"/>
    <n v="5"/>
    <n v="0"/>
    <n v="0"/>
    <n v="0"/>
    <n v="0"/>
    <n v="44"/>
    <n v="13"/>
    <n v="332"/>
  </r>
  <r>
    <x v="2"/>
    <x v="2"/>
    <x v="26"/>
    <n v="47"/>
    <n v="98"/>
    <n v="3"/>
    <n v="148"/>
    <n v="516"/>
    <n v="103"/>
    <n v="619"/>
    <n v="946"/>
    <n v="124"/>
    <n v="0"/>
    <n v="8"/>
    <n v="0"/>
    <n v="2"/>
    <n v="2"/>
    <n v="0"/>
    <n v="22"/>
    <n v="1"/>
    <n v="2"/>
    <n v="3"/>
    <n v="1"/>
    <n v="0"/>
    <n v="0"/>
    <n v="0"/>
    <n v="21"/>
    <n v="4"/>
    <n v="7"/>
    <n v="197"/>
  </r>
  <r>
    <x v="2"/>
    <x v="2"/>
    <x v="27"/>
    <n v="73"/>
    <n v="185"/>
    <n v="79"/>
    <n v="337"/>
    <n v="637"/>
    <n v="121"/>
    <n v="758"/>
    <n v="1980"/>
    <n v="260"/>
    <n v="0"/>
    <n v="7"/>
    <n v="5"/>
    <n v="7"/>
    <n v="2"/>
    <n v="0"/>
    <n v="16"/>
    <n v="7"/>
    <n v="0"/>
    <n v="18"/>
    <n v="0"/>
    <n v="1"/>
    <n v="2"/>
    <n v="0"/>
    <n v="0"/>
    <n v="4"/>
    <n v="15"/>
    <n v="344"/>
  </r>
  <r>
    <x v="2"/>
    <x v="2"/>
    <x v="28"/>
    <n v="32"/>
    <n v="68"/>
    <n v="14"/>
    <n v="114"/>
    <n v="299"/>
    <n v="47"/>
    <n v="346"/>
    <n v="772"/>
    <n v="95"/>
    <n v="0"/>
    <n v="11"/>
    <n v="3"/>
    <n v="8"/>
    <n v="2"/>
    <n v="0"/>
    <n v="9"/>
    <n v="22"/>
    <n v="0"/>
    <n v="7"/>
    <n v="0"/>
    <n v="0"/>
    <n v="0"/>
    <n v="0"/>
    <n v="0"/>
    <n v="0"/>
    <n v="0"/>
    <n v="157"/>
  </r>
  <r>
    <x v="2"/>
    <x v="2"/>
    <x v="29"/>
    <n v="24"/>
    <n v="55"/>
    <n v="8"/>
    <n v="87"/>
    <n v="250"/>
    <n v="52"/>
    <n v="302"/>
    <n v="615"/>
    <n v="75"/>
    <n v="0"/>
    <n v="18"/>
    <n v="6"/>
    <n v="4"/>
    <n v="1"/>
    <n v="1"/>
    <n v="13"/>
    <n v="2"/>
    <n v="1"/>
    <n v="15"/>
    <n v="0"/>
    <n v="0"/>
    <n v="0"/>
    <n v="0"/>
    <n v="0"/>
    <n v="1"/>
    <n v="2"/>
    <n v="139"/>
  </r>
  <r>
    <x v="2"/>
    <x v="2"/>
    <x v="30"/>
    <n v="46"/>
    <n v="96"/>
    <n v="10"/>
    <n v="152"/>
    <n v="400"/>
    <n v="85"/>
    <n v="485"/>
    <n v="1009"/>
    <n v="124"/>
    <n v="0"/>
    <n v="14"/>
    <n v="5"/>
    <n v="12"/>
    <n v="2"/>
    <n v="0"/>
    <n v="14"/>
    <n v="15"/>
    <n v="0"/>
    <n v="10"/>
    <n v="1"/>
    <n v="0"/>
    <n v="0"/>
    <n v="0"/>
    <n v="4"/>
    <n v="0"/>
    <n v="4"/>
    <n v="205"/>
  </r>
  <r>
    <x v="2"/>
    <x v="2"/>
    <x v="31"/>
    <n v="13"/>
    <n v="68"/>
    <n v="18"/>
    <n v="99"/>
    <n v="283"/>
    <n v="23"/>
    <n v="306"/>
    <n v="579"/>
    <n v="26"/>
    <n v="0"/>
    <n v="0"/>
    <n v="2"/>
    <n v="18"/>
    <n v="1"/>
    <n v="0"/>
    <n v="8"/>
    <n v="6"/>
    <n v="0"/>
    <n v="7"/>
    <n v="1"/>
    <n v="0"/>
    <n v="1"/>
    <n v="0"/>
    <n v="0"/>
    <n v="1"/>
    <n v="5"/>
    <n v="76"/>
  </r>
  <r>
    <x v="2"/>
    <x v="2"/>
    <x v="32"/>
    <n v="4"/>
    <n v="16"/>
    <n v="6"/>
    <n v="26"/>
    <n v="65"/>
    <n v="6"/>
    <n v="71"/>
    <n v="142"/>
    <n v="20"/>
    <n v="0"/>
    <n v="4"/>
    <n v="1"/>
    <n v="3"/>
    <n v="0"/>
    <n v="0"/>
    <n v="2"/>
    <n v="3"/>
    <n v="0"/>
    <n v="4"/>
    <n v="0"/>
    <n v="0"/>
    <n v="0"/>
    <n v="0"/>
    <n v="0"/>
    <n v="0"/>
    <n v="1"/>
    <n v="38"/>
  </r>
  <r>
    <x v="2"/>
    <x v="2"/>
    <x v="33"/>
    <n v="20"/>
    <n v="3"/>
    <n v="0"/>
    <n v="23"/>
    <n v="87"/>
    <n v="37"/>
    <n v="124"/>
    <n v="196"/>
    <n v="19"/>
    <n v="0"/>
    <n v="3"/>
    <n v="0"/>
    <n v="1"/>
    <n v="0"/>
    <n v="1"/>
    <n v="2"/>
    <n v="1"/>
    <n v="0"/>
    <n v="1"/>
    <n v="0"/>
    <n v="0"/>
    <n v="0"/>
    <n v="0"/>
    <n v="0"/>
    <n v="0"/>
    <n v="5"/>
    <n v="33"/>
  </r>
  <r>
    <x v="2"/>
    <x v="2"/>
    <x v="34"/>
    <n v="5"/>
    <n v="51"/>
    <n v="0"/>
    <n v="56"/>
    <n v="171"/>
    <n v="12"/>
    <n v="183"/>
    <n v="254"/>
    <n v="21"/>
    <n v="0"/>
    <n v="5"/>
    <n v="0"/>
    <n v="0"/>
    <n v="3"/>
    <n v="0"/>
    <n v="12"/>
    <n v="16"/>
    <n v="0"/>
    <n v="1"/>
    <n v="0"/>
    <n v="0"/>
    <n v="0"/>
    <n v="0"/>
    <n v="3"/>
    <n v="13"/>
    <n v="0"/>
    <n v="74"/>
  </r>
  <r>
    <x v="2"/>
    <x v="2"/>
    <x v="35"/>
    <n v="9"/>
    <n v="23"/>
    <n v="0"/>
    <n v="32"/>
    <n v="168"/>
    <n v="17"/>
    <n v="185"/>
    <n v="247"/>
    <n v="21"/>
    <n v="0"/>
    <n v="5"/>
    <n v="0"/>
    <n v="0"/>
    <n v="1"/>
    <n v="0"/>
    <n v="3"/>
    <n v="3"/>
    <n v="0"/>
    <n v="4"/>
    <n v="0"/>
    <n v="0"/>
    <n v="0"/>
    <n v="0"/>
    <n v="0"/>
    <n v="0"/>
    <n v="1"/>
    <n v="38"/>
  </r>
  <r>
    <x v="2"/>
    <x v="2"/>
    <x v="36"/>
    <n v="18"/>
    <n v="26"/>
    <n v="2"/>
    <n v="46"/>
    <n v="213"/>
    <n v="50"/>
    <n v="263"/>
    <n v="386"/>
    <n v="20"/>
    <n v="0"/>
    <n v="0"/>
    <n v="0"/>
    <n v="0"/>
    <n v="1"/>
    <n v="0"/>
    <n v="8"/>
    <n v="0"/>
    <n v="0"/>
    <n v="0"/>
    <n v="0"/>
    <n v="0"/>
    <n v="0"/>
    <n v="0"/>
    <n v="0"/>
    <n v="2"/>
    <n v="0"/>
    <n v="31"/>
  </r>
  <r>
    <x v="1"/>
    <x v="2"/>
    <x v="0"/>
    <n v="5"/>
    <n v="17"/>
    <n v="2"/>
    <n v="24"/>
    <n v="101"/>
    <n v="9"/>
    <n v="110"/>
    <n v="226"/>
    <n v="22"/>
    <n v="0"/>
    <n v="6"/>
    <n v="0"/>
    <n v="3"/>
    <n v="0"/>
    <n v="0"/>
    <n v="2"/>
    <n v="3"/>
    <n v="0"/>
    <n v="3"/>
    <n v="0"/>
    <n v="0"/>
    <n v="0"/>
    <n v="0"/>
    <n v="0"/>
    <n v="0"/>
    <n v="2"/>
    <n v="41"/>
  </r>
  <r>
    <x v="1"/>
    <x v="2"/>
    <x v="1"/>
    <n v="3"/>
    <n v="27"/>
    <n v="2"/>
    <n v="32"/>
    <n v="72"/>
    <n v="3"/>
    <n v="75"/>
    <n v="141"/>
    <n v="21"/>
    <n v="0"/>
    <n v="1"/>
    <n v="0"/>
    <n v="2"/>
    <n v="1"/>
    <n v="0"/>
    <n v="5"/>
    <n v="9"/>
    <n v="0"/>
    <n v="0"/>
    <n v="1"/>
    <n v="0"/>
    <n v="0"/>
    <n v="0"/>
    <n v="0"/>
    <n v="18"/>
    <n v="0"/>
    <n v="58"/>
  </r>
  <r>
    <x v="1"/>
    <x v="2"/>
    <x v="2"/>
    <n v="8"/>
    <n v="13"/>
    <n v="1"/>
    <n v="22"/>
    <n v="55"/>
    <n v="9"/>
    <n v="64"/>
    <n v="126"/>
    <n v="20"/>
    <n v="0"/>
    <n v="2"/>
    <n v="0"/>
    <n v="0"/>
    <n v="0"/>
    <n v="0"/>
    <n v="3"/>
    <n v="1"/>
    <n v="0"/>
    <n v="0"/>
    <n v="0"/>
    <n v="0"/>
    <n v="0"/>
    <n v="0"/>
    <n v="0"/>
    <n v="0"/>
    <n v="0"/>
    <n v="26"/>
  </r>
  <r>
    <x v="1"/>
    <x v="2"/>
    <x v="3"/>
    <n v="15"/>
    <n v="20"/>
    <n v="7"/>
    <n v="42"/>
    <n v="103"/>
    <n v="20"/>
    <n v="123"/>
    <n v="301"/>
    <n v="19"/>
    <n v="0"/>
    <n v="1"/>
    <n v="1"/>
    <n v="12"/>
    <n v="1"/>
    <n v="0"/>
    <n v="4"/>
    <n v="0"/>
    <n v="1"/>
    <n v="4"/>
    <n v="0"/>
    <n v="0"/>
    <n v="1"/>
    <n v="0"/>
    <n v="0"/>
    <n v="4"/>
    <n v="3"/>
    <n v="51"/>
  </r>
  <r>
    <x v="1"/>
    <x v="2"/>
    <x v="4"/>
    <n v="29"/>
    <n v="95"/>
    <n v="5"/>
    <n v="129"/>
    <n v="436"/>
    <n v="94"/>
    <n v="530"/>
    <n v="855"/>
    <n v="98"/>
    <n v="0"/>
    <n v="14"/>
    <n v="2"/>
    <n v="1"/>
    <n v="3"/>
    <n v="1"/>
    <n v="10"/>
    <n v="15"/>
    <n v="7"/>
    <n v="3"/>
    <n v="4"/>
    <n v="0"/>
    <n v="0"/>
    <n v="0"/>
    <n v="1"/>
    <n v="7"/>
    <n v="8"/>
    <n v="174"/>
  </r>
  <r>
    <x v="1"/>
    <x v="2"/>
    <x v="5"/>
    <n v="1"/>
    <n v="7"/>
    <n v="4"/>
    <n v="12"/>
    <n v="16"/>
    <n v="1"/>
    <n v="17"/>
    <n v="73"/>
    <n v="15"/>
    <n v="0"/>
    <n v="0"/>
    <n v="0"/>
    <n v="0"/>
    <n v="0"/>
    <n v="0"/>
    <n v="0"/>
    <n v="0"/>
    <n v="0"/>
    <n v="0"/>
    <n v="0"/>
    <n v="0"/>
    <n v="0"/>
    <n v="0"/>
    <n v="0"/>
    <n v="0"/>
    <n v="0"/>
    <n v="15"/>
  </r>
  <r>
    <x v="1"/>
    <x v="2"/>
    <x v="6"/>
    <n v="9"/>
    <n v="57"/>
    <n v="4"/>
    <n v="70"/>
    <n v="227"/>
    <n v="16"/>
    <n v="243"/>
    <n v="404"/>
    <n v="49"/>
    <n v="0"/>
    <n v="3"/>
    <n v="0"/>
    <n v="6"/>
    <n v="0"/>
    <n v="0"/>
    <n v="8"/>
    <n v="1"/>
    <n v="0"/>
    <n v="2"/>
    <n v="0"/>
    <n v="0"/>
    <n v="0"/>
    <n v="0"/>
    <n v="0"/>
    <n v="0"/>
    <n v="4"/>
    <n v="73"/>
  </r>
  <r>
    <x v="1"/>
    <x v="2"/>
    <x v="7"/>
    <n v="7"/>
    <n v="18"/>
    <n v="0"/>
    <n v="25"/>
    <n v="154"/>
    <n v="22"/>
    <n v="176"/>
    <n v="222"/>
    <n v="10"/>
    <n v="0"/>
    <n v="2"/>
    <n v="0"/>
    <n v="0"/>
    <n v="0"/>
    <n v="0"/>
    <n v="3"/>
    <n v="0"/>
    <n v="0"/>
    <n v="1"/>
    <n v="0"/>
    <n v="0"/>
    <n v="0"/>
    <n v="0"/>
    <n v="0"/>
    <n v="9"/>
    <n v="1"/>
    <n v="26"/>
  </r>
  <r>
    <x v="1"/>
    <x v="2"/>
    <x v="8"/>
    <n v="9"/>
    <n v="14"/>
    <n v="5"/>
    <n v="28"/>
    <n v="48"/>
    <n v="17"/>
    <n v="65"/>
    <n v="140"/>
    <n v="26"/>
    <n v="0"/>
    <n v="0"/>
    <n v="1"/>
    <n v="2"/>
    <n v="0"/>
    <n v="0"/>
    <n v="4"/>
    <n v="0"/>
    <n v="1"/>
    <n v="0"/>
    <n v="0"/>
    <n v="0"/>
    <n v="0"/>
    <n v="0"/>
    <n v="0"/>
    <n v="0"/>
    <n v="0"/>
    <n v="34"/>
  </r>
  <r>
    <x v="1"/>
    <x v="2"/>
    <x v="9"/>
    <n v="11"/>
    <n v="28"/>
    <n v="5"/>
    <n v="44"/>
    <n v="137"/>
    <n v="25"/>
    <n v="162"/>
    <n v="255"/>
    <n v="13"/>
    <n v="0"/>
    <n v="7"/>
    <n v="1"/>
    <n v="2"/>
    <n v="1"/>
    <n v="1"/>
    <n v="1"/>
    <n v="1"/>
    <n v="0"/>
    <n v="5"/>
    <n v="1"/>
    <n v="2"/>
    <n v="0"/>
    <n v="0"/>
    <n v="2"/>
    <n v="0"/>
    <n v="5"/>
    <n v="42"/>
  </r>
  <r>
    <x v="1"/>
    <x v="2"/>
    <x v="10"/>
    <n v="11"/>
    <n v="37"/>
    <n v="6"/>
    <n v="54"/>
    <n v="85"/>
    <n v="17"/>
    <n v="102"/>
    <n v="313"/>
    <n v="34"/>
    <n v="0"/>
    <n v="6"/>
    <n v="1"/>
    <n v="1"/>
    <n v="0"/>
    <n v="0"/>
    <n v="6"/>
    <n v="1"/>
    <n v="0"/>
    <n v="4"/>
    <n v="0"/>
    <n v="0"/>
    <n v="0"/>
    <n v="0"/>
    <n v="0"/>
    <n v="5"/>
    <n v="9"/>
    <n v="67"/>
  </r>
  <r>
    <x v="1"/>
    <x v="2"/>
    <x v="11"/>
    <n v="20"/>
    <n v="31"/>
    <n v="9"/>
    <n v="60"/>
    <n v="133"/>
    <n v="28"/>
    <n v="161"/>
    <n v="487"/>
    <n v="44"/>
    <n v="0"/>
    <n v="4"/>
    <n v="0"/>
    <n v="11"/>
    <n v="1"/>
    <n v="0"/>
    <n v="4"/>
    <n v="3"/>
    <n v="0"/>
    <n v="6"/>
    <n v="0"/>
    <n v="1"/>
    <n v="0"/>
    <n v="0"/>
    <n v="1"/>
    <n v="17"/>
    <n v="5"/>
    <n v="97"/>
  </r>
  <r>
    <x v="1"/>
    <x v="2"/>
    <x v="12"/>
    <n v="7"/>
    <n v="12"/>
    <n v="1"/>
    <n v="20"/>
    <n v="46"/>
    <n v="16"/>
    <n v="62"/>
    <n v="100"/>
    <n v="38"/>
    <n v="0"/>
    <n v="0"/>
    <n v="0"/>
    <n v="0"/>
    <n v="0"/>
    <n v="0"/>
    <n v="0"/>
    <n v="2"/>
    <n v="0"/>
    <n v="0"/>
    <n v="0"/>
    <n v="0"/>
    <n v="1"/>
    <n v="0"/>
    <n v="0"/>
    <n v="1"/>
    <n v="0"/>
    <n v="42"/>
  </r>
  <r>
    <x v="1"/>
    <x v="2"/>
    <x v="13"/>
    <n v="12"/>
    <n v="32"/>
    <n v="4"/>
    <n v="48"/>
    <n v="177"/>
    <n v="18"/>
    <n v="195"/>
    <n v="400"/>
    <n v="17"/>
    <n v="0"/>
    <n v="4"/>
    <n v="1"/>
    <n v="9"/>
    <n v="1"/>
    <n v="0"/>
    <n v="0"/>
    <n v="0"/>
    <n v="0"/>
    <n v="4"/>
    <n v="0"/>
    <n v="0"/>
    <n v="0"/>
    <n v="0"/>
    <n v="0"/>
    <n v="10"/>
    <n v="6"/>
    <n v="52"/>
  </r>
  <r>
    <x v="1"/>
    <x v="2"/>
    <x v="14"/>
    <n v="56"/>
    <n v="314"/>
    <n v="94"/>
    <n v="464"/>
    <n v="784"/>
    <n v="109"/>
    <n v="893"/>
    <n v="2399"/>
    <n v="369"/>
    <n v="5"/>
    <n v="11"/>
    <n v="5"/>
    <n v="26"/>
    <n v="12"/>
    <n v="7"/>
    <n v="14"/>
    <n v="31"/>
    <n v="0"/>
    <n v="33"/>
    <n v="5"/>
    <n v="0"/>
    <n v="0"/>
    <n v="0"/>
    <n v="2"/>
    <n v="156"/>
    <n v="23"/>
    <n v="699"/>
  </r>
  <r>
    <x v="1"/>
    <x v="2"/>
    <x v="15"/>
    <n v="6"/>
    <n v="49"/>
    <n v="3"/>
    <n v="58"/>
    <n v="165"/>
    <n v="9"/>
    <n v="174"/>
    <n v="298"/>
    <n v="19"/>
    <n v="1"/>
    <n v="2"/>
    <n v="2"/>
    <n v="2"/>
    <n v="6"/>
    <n v="0"/>
    <n v="0"/>
    <n v="21"/>
    <n v="0"/>
    <n v="0"/>
    <n v="0"/>
    <n v="0"/>
    <n v="0"/>
    <n v="0"/>
    <n v="0"/>
    <n v="18"/>
    <n v="3"/>
    <n v="74"/>
  </r>
  <r>
    <x v="1"/>
    <x v="2"/>
    <x v="16"/>
    <n v="3"/>
    <n v="12"/>
    <n v="2"/>
    <n v="17"/>
    <n v="45"/>
    <n v="4"/>
    <n v="49"/>
    <n v="145"/>
    <n v="3"/>
    <n v="0"/>
    <n v="1"/>
    <n v="0"/>
    <n v="1"/>
    <n v="0"/>
    <n v="0"/>
    <n v="0"/>
    <n v="4"/>
    <n v="0"/>
    <n v="1"/>
    <n v="0"/>
    <n v="0"/>
    <n v="0"/>
    <n v="0"/>
    <n v="0"/>
    <n v="5"/>
    <n v="4"/>
    <n v="19"/>
  </r>
  <r>
    <x v="1"/>
    <x v="2"/>
    <x v="17"/>
    <n v="22"/>
    <n v="124"/>
    <n v="1"/>
    <n v="147"/>
    <n v="503"/>
    <n v="46"/>
    <n v="549"/>
    <n v="842"/>
    <n v="201"/>
    <n v="0"/>
    <n v="9"/>
    <n v="0"/>
    <n v="0"/>
    <n v="9"/>
    <n v="0"/>
    <n v="7"/>
    <n v="1"/>
    <n v="1"/>
    <n v="9"/>
    <n v="7"/>
    <n v="0"/>
    <n v="0"/>
    <n v="0"/>
    <n v="1"/>
    <n v="4"/>
    <n v="3"/>
    <n v="252"/>
  </r>
  <r>
    <x v="1"/>
    <x v="2"/>
    <x v="18"/>
    <n v="64"/>
    <n v="120"/>
    <n v="8"/>
    <n v="192"/>
    <n v="744"/>
    <n v="164"/>
    <n v="908"/>
    <n v="1462"/>
    <n v="119"/>
    <n v="0"/>
    <n v="9"/>
    <n v="4"/>
    <n v="2"/>
    <n v="2"/>
    <n v="1"/>
    <n v="27"/>
    <n v="19"/>
    <n v="0"/>
    <n v="8"/>
    <n v="0"/>
    <n v="0"/>
    <n v="2"/>
    <n v="0"/>
    <n v="3"/>
    <n v="0"/>
    <n v="4"/>
    <n v="200"/>
  </r>
  <r>
    <x v="1"/>
    <x v="2"/>
    <x v="19"/>
    <n v="34"/>
    <n v="65"/>
    <n v="5"/>
    <n v="104"/>
    <n v="330"/>
    <n v="57"/>
    <n v="387"/>
    <n v="631"/>
    <n v="96"/>
    <n v="0"/>
    <n v="1"/>
    <n v="0"/>
    <n v="2"/>
    <n v="1"/>
    <n v="2"/>
    <n v="2"/>
    <n v="5"/>
    <n v="0"/>
    <n v="8"/>
    <n v="1"/>
    <n v="1"/>
    <n v="0"/>
    <n v="0"/>
    <n v="0"/>
    <n v="13"/>
    <n v="3"/>
    <n v="135"/>
  </r>
  <r>
    <x v="1"/>
    <x v="2"/>
    <x v="20"/>
    <n v="26"/>
    <n v="28"/>
    <n v="0"/>
    <n v="54"/>
    <n v="221"/>
    <n v="77"/>
    <n v="298"/>
    <n v="417"/>
    <n v="43"/>
    <n v="0"/>
    <n v="6"/>
    <n v="2"/>
    <n v="1"/>
    <n v="0"/>
    <n v="0"/>
    <n v="0"/>
    <n v="2"/>
    <n v="0"/>
    <n v="1"/>
    <n v="0"/>
    <n v="0"/>
    <n v="0"/>
    <n v="0"/>
    <n v="0"/>
    <n v="10"/>
    <n v="2"/>
    <n v="67"/>
  </r>
  <r>
    <x v="1"/>
    <x v="2"/>
    <x v="21"/>
    <n v="16"/>
    <n v="36"/>
    <n v="0"/>
    <n v="52"/>
    <n v="154"/>
    <n v="39"/>
    <n v="193"/>
    <n v="259"/>
    <n v="45"/>
    <n v="0"/>
    <n v="0"/>
    <n v="0"/>
    <n v="0"/>
    <n v="1"/>
    <n v="0"/>
    <n v="2"/>
    <n v="1"/>
    <n v="0"/>
    <n v="1"/>
    <n v="0"/>
    <n v="0"/>
    <n v="0"/>
    <n v="0"/>
    <n v="0"/>
    <n v="3"/>
    <n v="0"/>
    <n v="53"/>
  </r>
  <r>
    <x v="1"/>
    <x v="2"/>
    <x v="22"/>
    <n v="21"/>
    <n v="72"/>
    <n v="17"/>
    <n v="110"/>
    <n v="305"/>
    <n v="36"/>
    <n v="341"/>
    <n v="838"/>
    <n v="99"/>
    <n v="0"/>
    <n v="15"/>
    <n v="3"/>
    <n v="9"/>
    <n v="0"/>
    <n v="0"/>
    <n v="14"/>
    <n v="0"/>
    <n v="0"/>
    <n v="13"/>
    <n v="5"/>
    <n v="4"/>
    <n v="0"/>
    <n v="0"/>
    <n v="5"/>
    <n v="4"/>
    <n v="5"/>
    <n v="176"/>
  </r>
  <r>
    <x v="1"/>
    <x v="2"/>
    <x v="23"/>
    <n v="17"/>
    <n v="62"/>
    <n v="1"/>
    <n v="80"/>
    <n v="267"/>
    <n v="30"/>
    <n v="297"/>
    <n v="643"/>
    <n v="96"/>
    <n v="0"/>
    <n v="5"/>
    <n v="4"/>
    <n v="2"/>
    <n v="0"/>
    <n v="2"/>
    <n v="7"/>
    <n v="2"/>
    <n v="0"/>
    <n v="0"/>
    <n v="0"/>
    <n v="0"/>
    <n v="0"/>
    <n v="0"/>
    <n v="0"/>
    <n v="1"/>
    <n v="1"/>
    <n v="120"/>
  </r>
  <r>
    <x v="1"/>
    <x v="2"/>
    <x v="24"/>
    <n v="20"/>
    <n v="74"/>
    <n v="52"/>
    <n v="146"/>
    <n v="201"/>
    <n v="57"/>
    <n v="258"/>
    <n v="699"/>
    <n v="79"/>
    <n v="0"/>
    <n v="5"/>
    <n v="14"/>
    <n v="8"/>
    <n v="0"/>
    <n v="0"/>
    <n v="8"/>
    <n v="3"/>
    <n v="0"/>
    <n v="6"/>
    <n v="0"/>
    <n v="0"/>
    <n v="3"/>
    <n v="0"/>
    <n v="0"/>
    <n v="0"/>
    <n v="18"/>
    <n v="144"/>
  </r>
  <r>
    <x v="1"/>
    <x v="2"/>
    <x v="25"/>
    <n v="36"/>
    <n v="195"/>
    <n v="10"/>
    <n v="241"/>
    <n v="626"/>
    <n v="78"/>
    <n v="704"/>
    <n v="1210"/>
    <n v="129"/>
    <n v="0"/>
    <n v="4"/>
    <n v="2"/>
    <n v="3"/>
    <n v="3"/>
    <n v="0"/>
    <n v="19"/>
    <n v="45"/>
    <n v="0"/>
    <n v="21"/>
    <n v="3"/>
    <n v="0"/>
    <n v="1"/>
    <n v="0"/>
    <n v="0"/>
    <n v="39"/>
    <n v="37"/>
    <n v="306"/>
  </r>
  <r>
    <x v="1"/>
    <x v="2"/>
    <x v="26"/>
    <n v="19"/>
    <n v="100"/>
    <n v="5"/>
    <n v="124"/>
    <n v="308"/>
    <n v="41"/>
    <n v="349"/>
    <n v="546"/>
    <n v="120"/>
    <n v="0"/>
    <n v="3"/>
    <n v="1"/>
    <n v="5"/>
    <n v="1"/>
    <n v="1"/>
    <n v="9"/>
    <n v="4"/>
    <n v="1"/>
    <n v="3"/>
    <n v="0"/>
    <n v="0"/>
    <n v="0"/>
    <n v="0"/>
    <n v="9"/>
    <n v="3"/>
    <n v="7"/>
    <n v="167"/>
  </r>
  <r>
    <x v="1"/>
    <x v="2"/>
    <x v="27"/>
    <n v="69"/>
    <n v="175"/>
    <n v="62"/>
    <n v="306"/>
    <n v="718"/>
    <n v="102"/>
    <n v="820"/>
    <n v="1817"/>
    <n v="313"/>
    <n v="2"/>
    <n v="28"/>
    <n v="13"/>
    <n v="17"/>
    <n v="0"/>
    <n v="0"/>
    <n v="29"/>
    <n v="7"/>
    <n v="0"/>
    <n v="34"/>
    <n v="1"/>
    <n v="0"/>
    <n v="1"/>
    <n v="0"/>
    <n v="0"/>
    <n v="6"/>
    <n v="27"/>
    <n v="478"/>
  </r>
  <r>
    <x v="1"/>
    <x v="2"/>
    <x v="28"/>
    <n v="34"/>
    <n v="99"/>
    <n v="6"/>
    <n v="139"/>
    <n v="356"/>
    <n v="59"/>
    <n v="415"/>
    <n v="1034"/>
    <n v="103"/>
    <n v="0"/>
    <n v="7"/>
    <n v="3"/>
    <n v="4"/>
    <n v="0"/>
    <n v="0"/>
    <n v="10"/>
    <n v="13"/>
    <n v="5"/>
    <n v="3"/>
    <n v="1"/>
    <n v="0"/>
    <n v="0"/>
    <n v="0"/>
    <n v="1"/>
    <n v="0"/>
    <n v="1"/>
    <n v="151"/>
  </r>
  <r>
    <x v="1"/>
    <x v="2"/>
    <x v="29"/>
    <n v="10"/>
    <n v="80"/>
    <n v="5"/>
    <n v="95"/>
    <n v="327"/>
    <n v="30"/>
    <n v="357"/>
    <n v="823"/>
    <n v="78"/>
    <n v="0"/>
    <n v="10"/>
    <n v="3"/>
    <n v="6"/>
    <n v="1"/>
    <n v="2"/>
    <n v="5"/>
    <n v="5"/>
    <n v="0"/>
    <n v="11"/>
    <n v="0"/>
    <n v="0"/>
    <n v="0"/>
    <n v="0"/>
    <n v="0"/>
    <n v="0"/>
    <n v="1"/>
    <n v="122"/>
  </r>
  <r>
    <x v="1"/>
    <x v="2"/>
    <x v="30"/>
    <n v="45"/>
    <n v="115"/>
    <n v="6"/>
    <n v="166"/>
    <n v="514"/>
    <n v="84"/>
    <n v="598"/>
    <n v="1243"/>
    <n v="105"/>
    <n v="0"/>
    <n v="19"/>
    <n v="6"/>
    <n v="4"/>
    <n v="2"/>
    <n v="3"/>
    <n v="15"/>
    <n v="19"/>
    <n v="2"/>
    <n v="16"/>
    <n v="2"/>
    <n v="0"/>
    <n v="0"/>
    <n v="0"/>
    <n v="2"/>
    <n v="0"/>
    <n v="1"/>
    <n v="196"/>
  </r>
  <r>
    <x v="1"/>
    <x v="2"/>
    <x v="31"/>
    <n v="16"/>
    <n v="51"/>
    <n v="13"/>
    <n v="80"/>
    <n v="227"/>
    <n v="32"/>
    <n v="259"/>
    <n v="552"/>
    <n v="38"/>
    <n v="0"/>
    <n v="5"/>
    <n v="8"/>
    <n v="10"/>
    <n v="0"/>
    <n v="0"/>
    <n v="4"/>
    <n v="9"/>
    <n v="0"/>
    <n v="5"/>
    <n v="3"/>
    <n v="0"/>
    <n v="1"/>
    <n v="0"/>
    <n v="2"/>
    <n v="1"/>
    <n v="6"/>
    <n v="92"/>
  </r>
  <r>
    <x v="1"/>
    <x v="2"/>
    <x v="32"/>
    <n v="8"/>
    <n v="9"/>
    <n v="4"/>
    <n v="21"/>
    <n v="42"/>
    <n v="9"/>
    <n v="51"/>
    <n v="204"/>
    <n v="8"/>
    <n v="0"/>
    <n v="1"/>
    <n v="0"/>
    <n v="8"/>
    <n v="0"/>
    <n v="0"/>
    <n v="3"/>
    <n v="3"/>
    <n v="0"/>
    <n v="2"/>
    <n v="0"/>
    <n v="0"/>
    <n v="0"/>
    <n v="0"/>
    <n v="0"/>
    <n v="0"/>
    <n v="0"/>
    <n v="25"/>
  </r>
  <r>
    <x v="1"/>
    <x v="2"/>
    <x v="33"/>
    <n v="24"/>
    <n v="23"/>
    <n v="1"/>
    <n v="48"/>
    <n v="146"/>
    <n v="38"/>
    <n v="184"/>
    <n v="256"/>
    <n v="31"/>
    <n v="0"/>
    <n v="3"/>
    <n v="1"/>
    <n v="1"/>
    <n v="0"/>
    <n v="0"/>
    <n v="6"/>
    <n v="15"/>
    <n v="0"/>
    <n v="1"/>
    <n v="0"/>
    <n v="1"/>
    <n v="0"/>
    <n v="0"/>
    <n v="2"/>
    <n v="0"/>
    <n v="4"/>
    <n v="65"/>
  </r>
  <r>
    <x v="1"/>
    <x v="2"/>
    <x v="34"/>
    <n v="5"/>
    <n v="75"/>
    <n v="1"/>
    <n v="81"/>
    <n v="217"/>
    <n v="8"/>
    <n v="225"/>
    <n v="435"/>
    <n v="18"/>
    <n v="0"/>
    <n v="1"/>
    <n v="0"/>
    <n v="0"/>
    <n v="4"/>
    <n v="1"/>
    <n v="4"/>
    <n v="27"/>
    <n v="3"/>
    <n v="7"/>
    <n v="0"/>
    <n v="0"/>
    <n v="0"/>
    <n v="0"/>
    <n v="0"/>
    <n v="21"/>
    <n v="6"/>
    <n v="92"/>
  </r>
  <r>
    <x v="1"/>
    <x v="2"/>
    <x v="35"/>
    <n v="17"/>
    <n v="27"/>
    <n v="4"/>
    <n v="48"/>
    <n v="191"/>
    <n v="60"/>
    <n v="251"/>
    <n v="365"/>
    <n v="26"/>
    <n v="0"/>
    <n v="1"/>
    <n v="0"/>
    <n v="1"/>
    <n v="0"/>
    <n v="0"/>
    <n v="2"/>
    <n v="2"/>
    <n v="0"/>
    <n v="2"/>
    <n v="0"/>
    <n v="0"/>
    <n v="0"/>
    <n v="0"/>
    <n v="0"/>
    <n v="1"/>
    <n v="21"/>
    <n v="56"/>
  </r>
  <r>
    <x v="1"/>
    <x v="2"/>
    <x v="36"/>
    <n v="5"/>
    <n v="24"/>
    <n v="0"/>
    <n v="29"/>
    <n v="77"/>
    <n v="12"/>
    <n v="89"/>
    <n v="157"/>
    <n v="22"/>
    <n v="0"/>
    <n v="1"/>
    <n v="1"/>
    <n v="1"/>
    <n v="0"/>
    <n v="0"/>
    <n v="6"/>
    <n v="2"/>
    <n v="0"/>
    <n v="0"/>
    <n v="0"/>
    <n v="0"/>
    <n v="0"/>
    <n v="0"/>
    <n v="0"/>
    <n v="0"/>
    <n v="1"/>
    <n v="34"/>
  </r>
  <r>
    <x v="0"/>
    <x v="2"/>
    <x v="0"/>
    <n v="7"/>
    <n v="13"/>
    <n v="13"/>
    <n v="33"/>
    <n v="89"/>
    <n v="7"/>
    <n v="96"/>
    <n v="209"/>
    <n v="12"/>
    <n v="0"/>
    <n v="6"/>
    <n v="1"/>
    <n v="7"/>
    <n v="0"/>
    <n v="0"/>
    <n v="0"/>
    <n v="1"/>
    <n v="0"/>
    <n v="0"/>
    <n v="0"/>
    <n v="0"/>
    <n v="0"/>
    <n v="0"/>
    <n v="0"/>
    <n v="0"/>
    <n v="8"/>
    <n v="35"/>
  </r>
  <r>
    <x v="0"/>
    <x v="2"/>
    <x v="1"/>
    <n v="7"/>
    <n v="27"/>
    <n v="0"/>
    <n v="34"/>
    <n v="117"/>
    <n v="17"/>
    <n v="134"/>
    <n v="213"/>
    <n v="22"/>
    <n v="1"/>
    <n v="2"/>
    <n v="0"/>
    <n v="0"/>
    <n v="0"/>
    <n v="0"/>
    <n v="0"/>
    <n v="2"/>
    <n v="0"/>
    <n v="0"/>
    <n v="1"/>
    <n v="0"/>
    <n v="0"/>
    <n v="0"/>
    <n v="0"/>
    <n v="0"/>
    <n v="6"/>
    <n v="34"/>
  </r>
  <r>
    <x v="0"/>
    <x v="2"/>
    <x v="2"/>
    <n v="7"/>
    <n v="14"/>
    <n v="2"/>
    <n v="23"/>
    <n v="75"/>
    <n v="15"/>
    <n v="90"/>
    <n v="164"/>
    <n v="16"/>
    <n v="0"/>
    <n v="2"/>
    <n v="0"/>
    <n v="1"/>
    <n v="0"/>
    <n v="0"/>
    <n v="0"/>
    <n v="3"/>
    <n v="0"/>
    <n v="0"/>
    <n v="0"/>
    <n v="0"/>
    <n v="0"/>
    <n v="0"/>
    <n v="0"/>
    <n v="0"/>
    <n v="1"/>
    <n v="23"/>
  </r>
  <r>
    <x v="0"/>
    <x v="2"/>
    <x v="3"/>
    <n v="10"/>
    <n v="20"/>
    <n v="10"/>
    <n v="40"/>
    <n v="121"/>
    <n v="14"/>
    <n v="135"/>
    <n v="344"/>
    <n v="21"/>
    <n v="1"/>
    <n v="2"/>
    <n v="5"/>
    <n v="12"/>
    <n v="0"/>
    <n v="0"/>
    <n v="0"/>
    <n v="0"/>
    <n v="0"/>
    <n v="0"/>
    <n v="0"/>
    <n v="0"/>
    <n v="0"/>
    <n v="0"/>
    <n v="0"/>
    <n v="2"/>
    <n v="5"/>
    <n v="48"/>
  </r>
  <r>
    <x v="0"/>
    <x v="2"/>
    <x v="4"/>
    <n v="42"/>
    <n v="79"/>
    <n v="1"/>
    <n v="122"/>
    <n v="523"/>
    <n v="93"/>
    <n v="616"/>
    <n v="888"/>
    <n v="72"/>
    <n v="0"/>
    <n v="4"/>
    <n v="2"/>
    <n v="2"/>
    <n v="1"/>
    <n v="2"/>
    <n v="9"/>
    <n v="11"/>
    <n v="5"/>
    <n v="2"/>
    <n v="2"/>
    <n v="0"/>
    <n v="0"/>
    <n v="0"/>
    <n v="1"/>
    <n v="6"/>
    <n v="42"/>
    <n v="161"/>
  </r>
  <r>
    <x v="0"/>
    <x v="2"/>
    <x v="5"/>
    <n v="1"/>
    <n v="5"/>
    <n v="2"/>
    <n v="8"/>
    <n v="17"/>
    <n v="1"/>
    <n v="18"/>
    <n v="27"/>
    <n v="4"/>
    <n v="0"/>
    <n v="1"/>
    <n v="0"/>
    <n v="0"/>
    <n v="0"/>
    <n v="0"/>
    <n v="0"/>
    <n v="0"/>
    <n v="0"/>
    <n v="0"/>
    <n v="0"/>
    <n v="0"/>
    <n v="0"/>
    <n v="0"/>
    <n v="0"/>
    <n v="0"/>
    <n v="4"/>
    <n v="9"/>
  </r>
  <r>
    <x v="0"/>
    <x v="2"/>
    <x v="6"/>
    <n v="20"/>
    <n v="49"/>
    <n v="4"/>
    <n v="73"/>
    <n v="225"/>
    <n v="24"/>
    <n v="249"/>
    <n v="395"/>
    <n v="52"/>
    <n v="0"/>
    <n v="7"/>
    <n v="1"/>
    <n v="3"/>
    <n v="0"/>
    <n v="0"/>
    <n v="0"/>
    <n v="0"/>
    <n v="0"/>
    <n v="4"/>
    <n v="1"/>
    <n v="0"/>
    <n v="1"/>
    <n v="0"/>
    <n v="0"/>
    <n v="0"/>
    <n v="8"/>
    <n v="77"/>
  </r>
  <r>
    <x v="0"/>
    <x v="2"/>
    <x v="7"/>
    <n v="10"/>
    <n v="28"/>
    <n v="1"/>
    <n v="39"/>
    <n v="207"/>
    <n v="66"/>
    <n v="273"/>
    <n v="375"/>
    <n v="5"/>
    <n v="0"/>
    <n v="3"/>
    <n v="3"/>
    <n v="0"/>
    <n v="0"/>
    <n v="0"/>
    <n v="0"/>
    <n v="3"/>
    <n v="0"/>
    <n v="0"/>
    <n v="0"/>
    <n v="0"/>
    <n v="0"/>
    <n v="0"/>
    <n v="0"/>
    <n v="25"/>
    <n v="8"/>
    <n v="47"/>
  </r>
  <r>
    <x v="0"/>
    <x v="2"/>
    <x v="8"/>
    <n v="12"/>
    <n v="21"/>
    <n v="6"/>
    <n v="39"/>
    <n v="81"/>
    <n v="21"/>
    <n v="102"/>
    <n v="257"/>
    <n v="27"/>
    <n v="0"/>
    <n v="0"/>
    <n v="1"/>
    <n v="6"/>
    <n v="0"/>
    <n v="0"/>
    <n v="2"/>
    <n v="1"/>
    <n v="0"/>
    <n v="1"/>
    <n v="0"/>
    <n v="0"/>
    <n v="0"/>
    <n v="0"/>
    <n v="0"/>
    <n v="0"/>
    <n v="13"/>
    <n v="51"/>
  </r>
  <r>
    <x v="0"/>
    <x v="2"/>
    <x v="9"/>
    <n v="17"/>
    <n v="25"/>
    <n v="6"/>
    <n v="48"/>
    <n v="174"/>
    <n v="30"/>
    <n v="204"/>
    <n v="306"/>
    <n v="27"/>
    <n v="0"/>
    <n v="4"/>
    <n v="0"/>
    <n v="5"/>
    <n v="2"/>
    <n v="0"/>
    <n v="0"/>
    <n v="0"/>
    <n v="2"/>
    <n v="6"/>
    <n v="0"/>
    <n v="1"/>
    <n v="0"/>
    <n v="0"/>
    <n v="0"/>
    <n v="2"/>
    <n v="7"/>
    <n v="56"/>
  </r>
  <r>
    <x v="0"/>
    <x v="2"/>
    <x v="10"/>
    <n v="9"/>
    <n v="39"/>
    <n v="7"/>
    <n v="55"/>
    <n v="118"/>
    <n v="19"/>
    <n v="137"/>
    <n v="368"/>
    <n v="16"/>
    <n v="0"/>
    <n v="11"/>
    <n v="2"/>
    <n v="1"/>
    <n v="0"/>
    <n v="0"/>
    <n v="1"/>
    <n v="0"/>
    <n v="0"/>
    <n v="1"/>
    <n v="0"/>
    <n v="0"/>
    <n v="0"/>
    <n v="0"/>
    <n v="0"/>
    <n v="4"/>
    <n v="25"/>
    <n v="61"/>
  </r>
  <r>
    <x v="0"/>
    <x v="2"/>
    <x v="11"/>
    <n v="15"/>
    <n v="34"/>
    <n v="14"/>
    <n v="63"/>
    <n v="142"/>
    <n v="23"/>
    <n v="165"/>
    <n v="487"/>
    <n v="10"/>
    <n v="0"/>
    <n v="5"/>
    <n v="5"/>
    <n v="18"/>
    <n v="2"/>
    <n v="0"/>
    <n v="1"/>
    <n v="0"/>
    <n v="2"/>
    <n v="2"/>
    <n v="0"/>
    <n v="0"/>
    <n v="1"/>
    <n v="0"/>
    <n v="0"/>
    <n v="25"/>
    <n v="27"/>
    <n v="98"/>
  </r>
  <r>
    <x v="0"/>
    <x v="2"/>
    <x v="12"/>
    <n v="8"/>
    <n v="10"/>
    <n v="1"/>
    <n v="19"/>
    <n v="40"/>
    <n v="9"/>
    <n v="49"/>
    <n v="101"/>
    <n v="11"/>
    <n v="0"/>
    <n v="1"/>
    <n v="2"/>
    <n v="0"/>
    <n v="1"/>
    <n v="0"/>
    <n v="0"/>
    <n v="1"/>
    <n v="0"/>
    <n v="0"/>
    <n v="0"/>
    <n v="0"/>
    <n v="0"/>
    <n v="0"/>
    <n v="0"/>
    <n v="0"/>
    <n v="14"/>
    <n v="30"/>
  </r>
  <r>
    <x v="0"/>
    <x v="2"/>
    <x v="13"/>
    <n v="12"/>
    <n v="41"/>
    <n v="3"/>
    <n v="56"/>
    <n v="157"/>
    <n v="19"/>
    <n v="176"/>
    <n v="481"/>
    <n v="33"/>
    <n v="0"/>
    <n v="2"/>
    <n v="2"/>
    <n v="17"/>
    <n v="1"/>
    <n v="0"/>
    <n v="0"/>
    <n v="1"/>
    <n v="0"/>
    <n v="3"/>
    <n v="0"/>
    <n v="0"/>
    <n v="1"/>
    <n v="0"/>
    <n v="0"/>
    <n v="2"/>
    <n v="11"/>
    <n v="73"/>
  </r>
  <r>
    <x v="0"/>
    <x v="2"/>
    <x v="14"/>
    <n v="79"/>
    <n v="345"/>
    <n v="58"/>
    <n v="482"/>
    <n v="791"/>
    <n v="127"/>
    <n v="918"/>
    <n v="2103"/>
    <n v="120"/>
    <n v="5"/>
    <n v="18"/>
    <n v="9"/>
    <n v="17"/>
    <n v="5"/>
    <n v="5"/>
    <n v="5"/>
    <n v="41"/>
    <n v="0"/>
    <n v="36"/>
    <n v="3"/>
    <n v="3"/>
    <n v="0"/>
    <n v="0"/>
    <n v="158"/>
    <n v="195"/>
    <n v="244"/>
    <n v="864"/>
  </r>
  <r>
    <x v="0"/>
    <x v="2"/>
    <x v="15"/>
    <n v="27"/>
    <n v="84"/>
    <n v="4"/>
    <n v="115"/>
    <n v="363"/>
    <n v="47"/>
    <n v="410"/>
    <n v="656"/>
    <n v="33"/>
    <n v="0"/>
    <n v="3"/>
    <n v="7"/>
    <n v="1"/>
    <n v="3"/>
    <n v="0"/>
    <n v="0"/>
    <n v="18"/>
    <n v="0"/>
    <n v="2"/>
    <n v="0"/>
    <n v="0"/>
    <n v="0"/>
    <n v="0"/>
    <n v="0"/>
    <n v="19"/>
    <n v="50"/>
    <n v="136"/>
  </r>
  <r>
    <x v="0"/>
    <x v="2"/>
    <x v="16"/>
    <n v="9"/>
    <n v="21"/>
    <n v="1"/>
    <n v="31"/>
    <n v="97"/>
    <n v="21"/>
    <n v="118"/>
    <n v="235"/>
    <n v="6"/>
    <n v="0"/>
    <n v="1"/>
    <n v="0"/>
    <n v="3"/>
    <n v="0"/>
    <n v="0"/>
    <n v="0"/>
    <n v="7"/>
    <n v="0"/>
    <n v="0"/>
    <n v="0"/>
    <n v="0"/>
    <n v="0"/>
    <n v="0"/>
    <n v="0"/>
    <n v="3"/>
    <n v="6"/>
    <n v="26"/>
  </r>
  <r>
    <x v="0"/>
    <x v="2"/>
    <x v="17"/>
    <n v="44"/>
    <n v="134"/>
    <n v="1"/>
    <n v="179"/>
    <n v="624"/>
    <n v="44"/>
    <n v="668"/>
    <n v="1043"/>
    <n v="128"/>
    <n v="1"/>
    <n v="7"/>
    <n v="1"/>
    <n v="0"/>
    <n v="13"/>
    <n v="2"/>
    <n v="5"/>
    <n v="5"/>
    <n v="0"/>
    <n v="6"/>
    <n v="11"/>
    <n v="0"/>
    <n v="0"/>
    <n v="0"/>
    <n v="1"/>
    <n v="3"/>
    <n v="128"/>
    <n v="311"/>
  </r>
  <r>
    <x v="0"/>
    <x v="2"/>
    <x v="18"/>
    <n v="69"/>
    <n v="132"/>
    <n v="4"/>
    <n v="205"/>
    <n v="810"/>
    <n v="142"/>
    <n v="952"/>
    <n v="1728"/>
    <n v="133"/>
    <n v="0"/>
    <n v="13"/>
    <n v="4"/>
    <n v="3"/>
    <n v="0"/>
    <n v="1"/>
    <n v="4"/>
    <n v="10"/>
    <n v="0"/>
    <n v="15"/>
    <n v="1"/>
    <n v="0"/>
    <n v="0"/>
    <n v="0"/>
    <n v="10"/>
    <n v="0"/>
    <n v="9"/>
    <n v="203"/>
  </r>
  <r>
    <x v="0"/>
    <x v="2"/>
    <x v="19"/>
    <n v="51"/>
    <n v="69"/>
    <n v="0"/>
    <n v="120"/>
    <n v="411"/>
    <n v="94"/>
    <n v="505"/>
    <n v="781"/>
    <n v="66"/>
    <n v="0"/>
    <n v="6"/>
    <n v="0"/>
    <n v="0"/>
    <n v="4"/>
    <n v="0"/>
    <n v="6"/>
    <n v="11"/>
    <n v="0"/>
    <n v="6"/>
    <n v="0"/>
    <n v="0"/>
    <n v="0"/>
    <n v="0"/>
    <n v="0"/>
    <n v="5"/>
    <n v="43"/>
    <n v="147"/>
  </r>
  <r>
    <x v="0"/>
    <x v="2"/>
    <x v="20"/>
    <n v="14"/>
    <n v="22"/>
    <n v="0"/>
    <n v="36"/>
    <n v="169"/>
    <n v="32"/>
    <n v="201"/>
    <n v="278"/>
    <n v="21"/>
    <n v="0"/>
    <n v="3"/>
    <n v="0"/>
    <n v="0"/>
    <n v="1"/>
    <n v="0"/>
    <n v="2"/>
    <n v="3"/>
    <n v="0"/>
    <n v="2"/>
    <n v="0"/>
    <n v="0"/>
    <n v="0"/>
    <n v="0"/>
    <n v="0"/>
    <n v="4"/>
    <n v="8"/>
    <n v="44"/>
  </r>
  <r>
    <x v="0"/>
    <x v="2"/>
    <x v="21"/>
    <n v="16"/>
    <n v="28"/>
    <n v="0"/>
    <n v="44"/>
    <n v="186"/>
    <n v="43"/>
    <n v="229"/>
    <n v="391"/>
    <n v="13"/>
    <n v="0"/>
    <n v="0"/>
    <n v="0"/>
    <n v="0"/>
    <n v="1"/>
    <n v="0"/>
    <n v="0"/>
    <n v="1"/>
    <n v="0"/>
    <n v="0"/>
    <n v="0"/>
    <n v="0"/>
    <n v="0"/>
    <n v="0"/>
    <n v="0"/>
    <n v="0"/>
    <n v="30"/>
    <n v="45"/>
  </r>
  <r>
    <x v="0"/>
    <x v="2"/>
    <x v="22"/>
    <n v="40"/>
    <n v="88"/>
    <n v="10"/>
    <n v="138"/>
    <n v="413"/>
    <n v="81"/>
    <n v="494"/>
    <n v="1287"/>
    <n v="82"/>
    <n v="1"/>
    <n v="6"/>
    <n v="5"/>
    <n v="16"/>
    <n v="2"/>
    <n v="0"/>
    <n v="0"/>
    <n v="8"/>
    <n v="0"/>
    <n v="13"/>
    <n v="7"/>
    <n v="0"/>
    <n v="0"/>
    <n v="0"/>
    <n v="0"/>
    <n v="6"/>
    <n v="35"/>
    <n v="181"/>
  </r>
  <r>
    <x v="0"/>
    <x v="2"/>
    <x v="23"/>
    <n v="24"/>
    <n v="64"/>
    <n v="3"/>
    <n v="91"/>
    <n v="252"/>
    <n v="54"/>
    <n v="306"/>
    <n v="632"/>
    <n v="49"/>
    <n v="1"/>
    <n v="12"/>
    <n v="7"/>
    <n v="6"/>
    <n v="0"/>
    <n v="1"/>
    <n v="0"/>
    <n v="5"/>
    <n v="1"/>
    <n v="4"/>
    <n v="1"/>
    <n v="0"/>
    <n v="0"/>
    <n v="0"/>
    <n v="0"/>
    <n v="3"/>
    <n v="52"/>
    <n v="142"/>
  </r>
  <r>
    <x v="0"/>
    <x v="2"/>
    <x v="24"/>
    <n v="37"/>
    <n v="80"/>
    <n v="50"/>
    <n v="167"/>
    <n v="268"/>
    <n v="42"/>
    <n v="310"/>
    <n v="808"/>
    <n v="92"/>
    <n v="0"/>
    <n v="6"/>
    <n v="11"/>
    <n v="25"/>
    <n v="0"/>
    <n v="0"/>
    <n v="0"/>
    <n v="6"/>
    <n v="0"/>
    <n v="3"/>
    <n v="0"/>
    <n v="0"/>
    <n v="0"/>
    <n v="0"/>
    <n v="0"/>
    <n v="0"/>
    <n v="12"/>
    <n v="155"/>
  </r>
  <r>
    <x v="0"/>
    <x v="2"/>
    <x v="25"/>
    <n v="34"/>
    <n v="189"/>
    <n v="11"/>
    <n v="234"/>
    <n v="580"/>
    <n v="57"/>
    <n v="637"/>
    <n v="1216"/>
    <n v="105"/>
    <n v="1"/>
    <n v="10"/>
    <n v="29"/>
    <n v="10"/>
    <n v="1"/>
    <n v="0"/>
    <n v="0"/>
    <n v="27"/>
    <n v="0"/>
    <n v="11"/>
    <n v="5"/>
    <n v="0"/>
    <n v="0"/>
    <n v="0"/>
    <n v="0"/>
    <n v="42"/>
    <n v="47"/>
    <n v="288"/>
  </r>
  <r>
    <x v="0"/>
    <x v="2"/>
    <x v="26"/>
    <n v="44"/>
    <n v="97"/>
    <n v="4"/>
    <n v="145"/>
    <n v="553"/>
    <n v="96"/>
    <n v="649"/>
    <n v="1075"/>
    <n v="90"/>
    <n v="0"/>
    <n v="4"/>
    <n v="2"/>
    <n v="10"/>
    <n v="1"/>
    <n v="0"/>
    <n v="1"/>
    <n v="6"/>
    <n v="1"/>
    <n v="5"/>
    <n v="0"/>
    <n v="0"/>
    <n v="2"/>
    <n v="0"/>
    <n v="7"/>
    <n v="1"/>
    <n v="65"/>
    <n v="195"/>
  </r>
  <r>
    <x v="0"/>
    <x v="2"/>
    <x v="27"/>
    <n v="56"/>
    <n v="192"/>
    <n v="53"/>
    <n v="301"/>
    <n v="663"/>
    <n v="77"/>
    <n v="740"/>
    <n v="1737"/>
    <n v="183"/>
    <n v="0"/>
    <n v="19"/>
    <n v="10"/>
    <n v="9"/>
    <n v="0"/>
    <n v="0"/>
    <n v="0"/>
    <n v="15"/>
    <n v="0"/>
    <n v="33"/>
    <n v="0"/>
    <n v="0"/>
    <n v="1"/>
    <n v="0"/>
    <n v="0"/>
    <n v="6"/>
    <n v="202"/>
    <n v="478"/>
  </r>
  <r>
    <x v="0"/>
    <x v="2"/>
    <x v="28"/>
    <n v="23"/>
    <n v="78"/>
    <n v="8"/>
    <n v="109"/>
    <n v="247"/>
    <n v="33"/>
    <n v="280"/>
    <n v="593"/>
    <n v="81"/>
    <n v="0"/>
    <n v="4"/>
    <n v="2"/>
    <n v="3"/>
    <n v="1"/>
    <n v="0"/>
    <n v="0"/>
    <n v="16"/>
    <n v="6"/>
    <n v="1"/>
    <n v="2"/>
    <n v="0"/>
    <n v="0"/>
    <n v="0"/>
    <n v="1"/>
    <n v="0"/>
    <n v="16"/>
    <n v="133"/>
  </r>
  <r>
    <x v="0"/>
    <x v="2"/>
    <x v="29"/>
    <n v="19"/>
    <n v="73"/>
    <n v="9"/>
    <n v="101"/>
    <n v="319"/>
    <n v="39"/>
    <n v="358"/>
    <n v="795"/>
    <n v="64"/>
    <n v="0"/>
    <n v="14"/>
    <n v="5"/>
    <n v="6"/>
    <n v="2"/>
    <n v="0"/>
    <n v="0"/>
    <n v="3"/>
    <n v="4"/>
    <n v="16"/>
    <n v="1"/>
    <n v="0"/>
    <n v="0"/>
    <n v="2"/>
    <n v="0"/>
    <n v="0"/>
    <n v="9"/>
    <n v="126"/>
  </r>
  <r>
    <x v="0"/>
    <x v="2"/>
    <x v="30"/>
    <n v="53"/>
    <n v="108"/>
    <n v="4"/>
    <n v="165"/>
    <n v="423"/>
    <n v="84"/>
    <n v="507"/>
    <n v="984"/>
    <n v="115"/>
    <n v="1"/>
    <n v="8"/>
    <n v="7"/>
    <n v="4"/>
    <n v="1"/>
    <n v="0"/>
    <n v="0"/>
    <n v="25"/>
    <n v="2"/>
    <n v="17"/>
    <n v="2"/>
    <n v="1"/>
    <n v="0"/>
    <n v="0"/>
    <n v="2"/>
    <n v="0"/>
    <n v="24"/>
    <n v="209"/>
  </r>
  <r>
    <x v="0"/>
    <x v="2"/>
    <x v="31"/>
    <n v="18"/>
    <n v="56"/>
    <n v="10"/>
    <n v="84"/>
    <n v="254"/>
    <n v="29"/>
    <n v="283"/>
    <n v="522"/>
    <n v="27"/>
    <n v="0"/>
    <n v="2"/>
    <n v="20"/>
    <n v="2"/>
    <n v="0"/>
    <n v="0"/>
    <n v="2"/>
    <n v="4"/>
    <n v="0"/>
    <n v="0"/>
    <n v="2"/>
    <n v="0"/>
    <n v="0"/>
    <n v="0"/>
    <n v="0"/>
    <n v="0"/>
    <n v="25"/>
    <n v="84"/>
  </r>
  <r>
    <x v="0"/>
    <x v="2"/>
    <x v="32"/>
    <n v="7"/>
    <n v="10"/>
    <n v="9"/>
    <n v="26"/>
    <n v="43"/>
    <n v="16"/>
    <n v="59"/>
    <n v="156"/>
    <n v="6"/>
    <n v="0"/>
    <n v="2"/>
    <n v="1"/>
    <n v="4"/>
    <n v="0"/>
    <n v="0"/>
    <n v="1"/>
    <n v="4"/>
    <n v="1"/>
    <n v="3"/>
    <n v="0"/>
    <n v="0"/>
    <n v="0"/>
    <n v="0"/>
    <n v="0"/>
    <n v="0"/>
    <n v="7"/>
    <n v="29"/>
  </r>
  <r>
    <x v="0"/>
    <x v="2"/>
    <x v="33"/>
    <n v="18"/>
    <n v="19"/>
    <n v="0"/>
    <n v="37"/>
    <n v="148"/>
    <n v="26"/>
    <n v="174"/>
    <n v="259"/>
    <n v="19"/>
    <n v="0"/>
    <n v="0"/>
    <n v="0"/>
    <n v="2"/>
    <n v="1"/>
    <n v="0"/>
    <n v="1"/>
    <n v="6"/>
    <n v="0"/>
    <n v="3"/>
    <n v="0"/>
    <n v="0"/>
    <n v="2"/>
    <n v="0"/>
    <n v="0"/>
    <n v="0"/>
    <n v="16"/>
    <n v="50"/>
  </r>
  <r>
    <x v="0"/>
    <x v="2"/>
    <x v="34"/>
    <n v="4"/>
    <n v="64"/>
    <n v="0"/>
    <n v="68"/>
    <n v="192"/>
    <n v="8"/>
    <n v="200"/>
    <n v="361"/>
    <n v="4"/>
    <n v="0"/>
    <n v="2"/>
    <n v="1"/>
    <n v="1"/>
    <n v="1"/>
    <n v="0"/>
    <n v="0"/>
    <n v="25"/>
    <n v="0"/>
    <n v="4"/>
    <n v="0"/>
    <n v="0"/>
    <n v="0"/>
    <n v="0"/>
    <n v="0"/>
    <n v="34"/>
    <n v="11"/>
    <n v="83"/>
  </r>
  <r>
    <x v="0"/>
    <x v="2"/>
    <x v="35"/>
    <n v="21"/>
    <n v="34"/>
    <n v="2"/>
    <n v="57"/>
    <n v="237"/>
    <n v="35"/>
    <n v="272"/>
    <n v="423"/>
    <n v="25"/>
    <n v="3"/>
    <n v="6"/>
    <n v="6"/>
    <n v="1"/>
    <n v="2"/>
    <n v="0"/>
    <n v="0"/>
    <n v="1"/>
    <n v="2"/>
    <n v="1"/>
    <n v="0"/>
    <n v="1"/>
    <n v="0"/>
    <n v="0"/>
    <n v="0"/>
    <n v="2"/>
    <n v="18"/>
    <n v="68"/>
  </r>
  <r>
    <x v="0"/>
    <x v="2"/>
    <x v="36"/>
    <n v="11"/>
    <n v="19"/>
    <n v="0"/>
    <n v="30"/>
    <n v="103"/>
    <n v="23"/>
    <n v="126"/>
    <n v="174"/>
    <n v="13"/>
    <n v="1"/>
    <n v="2"/>
    <n v="0"/>
    <n v="0"/>
    <n v="1"/>
    <n v="1"/>
    <n v="2"/>
    <n v="0"/>
    <n v="0"/>
    <n v="3"/>
    <n v="0"/>
    <n v="0"/>
    <n v="0"/>
    <n v="0"/>
    <n v="0"/>
    <n v="1"/>
    <n v="11"/>
    <n v="35"/>
  </r>
  <r>
    <x v="3"/>
    <x v="3"/>
    <x v="0"/>
    <n v="7"/>
    <n v="5"/>
    <n v="0"/>
    <n v="12"/>
    <n v="45"/>
    <n v="16"/>
    <n v="61"/>
    <n v="81"/>
    <n v="7"/>
    <n v="0"/>
    <n v="3"/>
    <n v="0"/>
    <n v="0"/>
    <n v="1"/>
    <n v="0"/>
    <n v="0"/>
    <n v="2"/>
    <n v="0"/>
    <n v="0"/>
    <n v="0"/>
    <n v="0"/>
    <n v="0"/>
    <n v="0"/>
    <n v="0"/>
    <n v="1"/>
    <n v="0"/>
    <n v="14"/>
  </r>
  <r>
    <x v="3"/>
    <x v="3"/>
    <x v="1"/>
    <n v="13"/>
    <n v="40"/>
    <n v="0"/>
    <n v="53"/>
    <n v="152"/>
    <n v="20"/>
    <n v="172"/>
    <n v="272"/>
    <n v="35"/>
    <n v="0"/>
    <n v="0"/>
    <n v="1"/>
    <n v="0"/>
    <n v="1"/>
    <n v="0"/>
    <n v="4"/>
    <n v="5"/>
    <n v="0"/>
    <n v="1"/>
    <n v="0"/>
    <n v="0"/>
    <n v="0"/>
    <n v="0"/>
    <n v="0"/>
    <n v="7"/>
    <n v="2"/>
    <n v="56"/>
  </r>
  <r>
    <x v="3"/>
    <x v="3"/>
    <x v="2"/>
    <n v="3"/>
    <n v="6"/>
    <n v="0"/>
    <n v="9"/>
    <n v="16"/>
    <n v="3"/>
    <n v="19"/>
    <n v="32"/>
    <n v="4"/>
    <n v="0"/>
    <n v="1"/>
    <n v="0"/>
    <n v="0"/>
    <n v="0"/>
    <n v="0"/>
    <n v="1"/>
    <n v="2"/>
    <n v="0"/>
    <n v="1"/>
    <n v="0"/>
    <n v="0"/>
    <n v="0"/>
    <n v="0"/>
    <n v="0"/>
    <n v="1"/>
    <n v="1"/>
    <n v="11"/>
  </r>
  <r>
    <x v="3"/>
    <x v="3"/>
    <x v="3"/>
    <n v="4"/>
    <n v="8"/>
    <n v="3"/>
    <n v="15"/>
    <n v="76"/>
    <n v="3"/>
    <n v="79"/>
    <n v="161"/>
    <n v="8"/>
    <n v="0"/>
    <n v="0"/>
    <n v="3"/>
    <n v="1"/>
    <n v="0"/>
    <n v="0"/>
    <n v="2"/>
    <n v="0"/>
    <n v="0"/>
    <n v="2"/>
    <n v="0"/>
    <n v="0"/>
    <n v="0"/>
    <n v="0"/>
    <n v="0"/>
    <n v="1"/>
    <n v="2"/>
    <n v="19"/>
  </r>
  <r>
    <x v="3"/>
    <x v="3"/>
    <x v="4"/>
    <n v="43"/>
    <n v="56"/>
    <n v="11"/>
    <n v="110"/>
    <n v="473"/>
    <n v="139"/>
    <n v="612"/>
    <n v="826"/>
    <n v="79"/>
    <n v="0"/>
    <n v="12"/>
    <n v="3"/>
    <n v="2"/>
    <n v="2"/>
    <n v="1"/>
    <n v="24"/>
    <n v="5"/>
    <n v="2"/>
    <n v="4"/>
    <n v="4"/>
    <n v="0"/>
    <n v="0"/>
    <n v="0"/>
    <n v="0"/>
    <n v="7"/>
    <n v="10"/>
    <n v="155"/>
  </r>
  <r>
    <x v="3"/>
    <x v="3"/>
    <x v="5"/>
    <n v="2"/>
    <n v="2"/>
    <n v="2"/>
    <n v="6"/>
    <n v="11"/>
    <n v="1"/>
    <n v="12"/>
    <n v="28"/>
    <n v="8"/>
    <n v="0"/>
    <n v="1"/>
    <n v="0"/>
    <n v="0"/>
    <n v="1"/>
    <n v="0"/>
    <n v="0"/>
    <n v="0"/>
    <n v="0"/>
    <n v="0"/>
    <n v="0"/>
    <n v="0"/>
    <n v="0"/>
    <n v="0"/>
    <n v="0"/>
    <n v="0"/>
    <n v="0"/>
    <n v="10"/>
  </r>
  <r>
    <x v="3"/>
    <x v="3"/>
    <x v="6"/>
    <n v="3"/>
    <n v="27"/>
    <n v="7"/>
    <n v="37"/>
    <n v="84"/>
    <n v="4"/>
    <n v="88"/>
    <n v="226"/>
    <n v="19"/>
    <n v="0"/>
    <n v="1"/>
    <n v="2"/>
    <n v="1"/>
    <n v="0"/>
    <n v="0"/>
    <n v="3"/>
    <n v="1"/>
    <n v="0"/>
    <n v="4"/>
    <n v="1"/>
    <n v="0"/>
    <n v="0"/>
    <n v="0"/>
    <n v="0"/>
    <n v="0"/>
    <n v="5"/>
    <n v="37"/>
  </r>
  <r>
    <x v="3"/>
    <x v="3"/>
    <x v="7"/>
    <n v="6"/>
    <n v="17"/>
    <n v="3"/>
    <n v="26"/>
    <n v="76"/>
    <n v="9"/>
    <n v="85"/>
    <n v="115"/>
    <n v="6"/>
    <n v="0"/>
    <n v="7"/>
    <n v="1"/>
    <n v="0"/>
    <n v="0"/>
    <n v="0"/>
    <n v="0"/>
    <n v="2"/>
    <n v="0"/>
    <n v="0"/>
    <n v="0"/>
    <n v="0"/>
    <n v="0"/>
    <n v="0"/>
    <n v="0"/>
    <n v="9"/>
    <n v="1"/>
    <n v="26"/>
  </r>
  <r>
    <x v="3"/>
    <x v="3"/>
    <x v="8"/>
    <n v="5"/>
    <n v="7"/>
    <n v="0"/>
    <n v="12"/>
    <n v="35"/>
    <n v="7"/>
    <n v="42"/>
    <n v="76"/>
    <n v="12"/>
    <n v="0"/>
    <n v="0"/>
    <n v="0"/>
    <n v="2"/>
    <n v="0"/>
    <n v="0"/>
    <n v="0"/>
    <n v="0"/>
    <n v="0"/>
    <n v="1"/>
    <n v="0"/>
    <n v="0"/>
    <n v="0"/>
    <n v="0"/>
    <n v="0"/>
    <n v="0"/>
    <n v="0"/>
    <n v="15"/>
  </r>
  <r>
    <x v="3"/>
    <x v="3"/>
    <x v="9"/>
    <n v="12"/>
    <n v="7"/>
    <n v="3"/>
    <n v="22"/>
    <n v="87"/>
    <n v="34"/>
    <n v="121"/>
    <n v="174"/>
    <n v="15"/>
    <n v="0"/>
    <n v="7"/>
    <n v="0"/>
    <n v="0"/>
    <n v="1"/>
    <n v="0"/>
    <n v="2"/>
    <n v="0"/>
    <n v="0"/>
    <n v="0"/>
    <n v="0"/>
    <n v="2"/>
    <n v="0"/>
    <n v="0"/>
    <n v="0"/>
    <n v="7"/>
    <n v="0"/>
    <n v="34"/>
  </r>
  <r>
    <x v="3"/>
    <x v="3"/>
    <x v="10"/>
    <n v="9"/>
    <n v="30"/>
    <n v="10"/>
    <n v="49"/>
    <n v="131"/>
    <n v="14"/>
    <n v="145"/>
    <n v="366"/>
    <n v="28"/>
    <n v="0"/>
    <n v="2"/>
    <n v="2"/>
    <n v="0"/>
    <n v="1"/>
    <n v="0"/>
    <n v="2"/>
    <n v="1"/>
    <n v="0"/>
    <n v="0"/>
    <n v="0"/>
    <n v="0"/>
    <n v="1"/>
    <n v="0"/>
    <n v="0"/>
    <n v="0"/>
    <n v="16"/>
    <n v="53"/>
  </r>
  <r>
    <x v="3"/>
    <x v="3"/>
    <x v="11"/>
    <n v="14"/>
    <n v="37"/>
    <n v="4"/>
    <n v="55"/>
    <n v="183"/>
    <n v="41"/>
    <n v="224"/>
    <n v="426"/>
    <n v="25"/>
    <n v="0"/>
    <n v="6"/>
    <n v="11"/>
    <n v="9"/>
    <n v="2"/>
    <n v="0"/>
    <n v="4"/>
    <n v="3"/>
    <n v="0"/>
    <n v="0"/>
    <n v="0"/>
    <n v="0"/>
    <n v="0"/>
    <n v="0"/>
    <n v="0"/>
    <n v="33"/>
    <n v="1"/>
    <n v="94"/>
  </r>
  <r>
    <x v="3"/>
    <x v="3"/>
    <x v="12"/>
    <n v="1"/>
    <n v="14"/>
    <n v="7"/>
    <n v="22"/>
    <n v="48"/>
    <n v="2"/>
    <n v="50"/>
    <n v="120"/>
    <n v="39"/>
    <n v="0"/>
    <n v="1"/>
    <n v="2"/>
    <n v="4"/>
    <n v="0"/>
    <n v="0"/>
    <n v="0"/>
    <n v="1"/>
    <n v="0"/>
    <n v="1"/>
    <n v="0"/>
    <n v="0"/>
    <n v="1"/>
    <n v="0"/>
    <n v="0"/>
    <n v="1"/>
    <n v="0"/>
    <n v="50"/>
  </r>
  <r>
    <x v="3"/>
    <x v="3"/>
    <x v="13"/>
    <n v="10"/>
    <n v="23"/>
    <n v="4"/>
    <n v="37"/>
    <n v="99"/>
    <n v="21"/>
    <n v="120"/>
    <n v="237"/>
    <n v="28"/>
    <n v="0"/>
    <n v="0"/>
    <n v="0"/>
    <n v="7"/>
    <n v="0"/>
    <n v="0"/>
    <n v="1"/>
    <n v="3"/>
    <n v="0"/>
    <n v="2"/>
    <n v="0"/>
    <n v="0"/>
    <n v="0"/>
    <n v="0"/>
    <n v="0"/>
    <n v="4"/>
    <n v="3"/>
    <n v="48"/>
  </r>
  <r>
    <x v="3"/>
    <x v="3"/>
    <x v="14"/>
    <n v="71"/>
    <n v="245"/>
    <n v="66"/>
    <n v="382"/>
    <n v="667"/>
    <n v="100"/>
    <n v="767"/>
    <n v="1663"/>
    <n v="300"/>
    <n v="0"/>
    <n v="21"/>
    <n v="6"/>
    <n v="11"/>
    <n v="2"/>
    <n v="3"/>
    <n v="3"/>
    <n v="33"/>
    <n v="5"/>
    <n v="27"/>
    <n v="5"/>
    <n v="0"/>
    <n v="0"/>
    <n v="2"/>
    <n v="6"/>
    <n v="179"/>
    <n v="13"/>
    <n v="616"/>
  </r>
  <r>
    <x v="3"/>
    <x v="3"/>
    <x v="15"/>
    <n v="12"/>
    <n v="48"/>
    <n v="1"/>
    <n v="61"/>
    <n v="240"/>
    <n v="26"/>
    <n v="266"/>
    <n v="394"/>
    <n v="47"/>
    <n v="2"/>
    <n v="0"/>
    <n v="1"/>
    <n v="0"/>
    <n v="0"/>
    <n v="0"/>
    <n v="0"/>
    <n v="14"/>
    <n v="0"/>
    <n v="4"/>
    <n v="0"/>
    <n v="0"/>
    <n v="0"/>
    <n v="0"/>
    <n v="0"/>
    <n v="18"/>
    <n v="1"/>
    <n v="87"/>
  </r>
  <r>
    <x v="3"/>
    <x v="3"/>
    <x v="16"/>
    <n v="9"/>
    <n v="8"/>
    <n v="1"/>
    <n v="18"/>
    <n v="58"/>
    <n v="11"/>
    <n v="69"/>
    <n v="123"/>
    <n v="8"/>
    <n v="0"/>
    <n v="0"/>
    <n v="0"/>
    <n v="2"/>
    <n v="0"/>
    <n v="0"/>
    <n v="2"/>
    <n v="0"/>
    <n v="1"/>
    <n v="0"/>
    <n v="0"/>
    <n v="0"/>
    <n v="0"/>
    <n v="0"/>
    <n v="0"/>
    <n v="0"/>
    <n v="1"/>
    <n v="14"/>
  </r>
  <r>
    <x v="3"/>
    <x v="3"/>
    <x v="17"/>
    <n v="23"/>
    <n v="105"/>
    <n v="1"/>
    <n v="129"/>
    <n v="400"/>
    <n v="26"/>
    <n v="426"/>
    <n v="717"/>
    <n v="185"/>
    <n v="0"/>
    <n v="6"/>
    <n v="0"/>
    <n v="0"/>
    <n v="3"/>
    <n v="0"/>
    <n v="7"/>
    <n v="6"/>
    <n v="0"/>
    <n v="5"/>
    <n v="0"/>
    <n v="0"/>
    <n v="0"/>
    <n v="0"/>
    <n v="0"/>
    <n v="0"/>
    <n v="14"/>
    <n v="226"/>
  </r>
  <r>
    <x v="3"/>
    <x v="3"/>
    <x v="18"/>
    <n v="65"/>
    <n v="129"/>
    <n v="9"/>
    <n v="203"/>
    <n v="782"/>
    <n v="139"/>
    <n v="921"/>
    <n v="1730"/>
    <n v="109"/>
    <n v="0"/>
    <n v="11"/>
    <n v="3"/>
    <n v="0"/>
    <n v="0"/>
    <n v="1"/>
    <n v="17"/>
    <n v="26"/>
    <n v="3"/>
    <n v="16"/>
    <n v="0"/>
    <n v="0"/>
    <n v="0"/>
    <n v="0"/>
    <n v="8"/>
    <n v="0"/>
    <n v="1"/>
    <n v="195"/>
  </r>
  <r>
    <x v="3"/>
    <x v="3"/>
    <x v="19"/>
    <n v="23"/>
    <n v="39"/>
    <n v="4"/>
    <n v="66"/>
    <n v="309"/>
    <n v="69"/>
    <n v="378"/>
    <n v="587"/>
    <n v="53"/>
    <n v="0"/>
    <n v="5"/>
    <n v="1"/>
    <n v="0"/>
    <n v="1"/>
    <n v="0"/>
    <n v="3"/>
    <n v="6"/>
    <n v="0"/>
    <n v="1"/>
    <n v="1"/>
    <n v="0"/>
    <n v="0"/>
    <n v="0"/>
    <n v="0"/>
    <n v="5"/>
    <n v="2"/>
    <n v="78"/>
  </r>
  <r>
    <x v="3"/>
    <x v="3"/>
    <x v="20"/>
    <n v="13"/>
    <n v="10"/>
    <n v="0"/>
    <n v="23"/>
    <n v="143"/>
    <n v="29"/>
    <n v="172"/>
    <n v="206"/>
    <n v="18"/>
    <n v="0"/>
    <n v="1"/>
    <n v="0"/>
    <n v="0"/>
    <n v="1"/>
    <n v="0"/>
    <n v="1"/>
    <n v="1"/>
    <n v="0"/>
    <n v="1"/>
    <n v="0"/>
    <n v="0"/>
    <n v="0"/>
    <n v="0"/>
    <n v="0"/>
    <n v="2"/>
    <n v="0"/>
    <n v="25"/>
  </r>
  <r>
    <x v="3"/>
    <x v="3"/>
    <x v="21"/>
    <n v="9"/>
    <n v="18"/>
    <n v="0"/>
    <n v="27"/>
    <n v="128"/>
    <n v="62"/>
    <n v="190"/>
    <n v="252"/>
    <n v="25"/>
    <n v="0"/>
    <n v="0"/>
    <n v="0"/>
    <n v="0"/>
    <n v="1"/>
    <n v="0"/>
    <n v="1"/>
    <n v="2"/>
    <n v="0"/>
    <n v="0"/>
    <n v="0"/>
    <n v="0"/>
    <n v="0"/>
    <n v="0"/>
    <n v="0"/>
    <n v="1"/>
    <n v="1"/>
    <n v="31"/>
  </r>
  <r>
    <x v="3"/>
    <x v="3"/>
    <x v="22"/>
    <n v="30"/>
    <n v="61"/>
    <n v="6"/>
    <n v="97"/>
    <n v="313"/>
    <n v="64"/>
    <n v="377"/>
    <n v="718"/>
    <n v="73"/>
    <n v="1"/>
    <n v="12"/>
    <n v="7"/>
    <n v="9"/>
    <n v="0"/>
    <n v="0"/>
    <n v="13"/>
    <n v="2"/>
    <n v="0"/>
    <n v="8"/>
    <n v="0"/>
    <n v="1"/>
    <n v="0"/>
    <n v="0"/>
    <n v="1"/>
    <n v="0"/>
    <n v="4"/>
    <n v="131"/>
  </r>
  <r>
    <x v="3"/>
    <x v="3"/>
    <x v="23"/>
    <n v="28"/>
    <n v="60"/>
    <n v="3"/>
    <n v="91"/>
    <n v="328"/>
    <n v="54"/>
    <n v="382"/>
    <n v="663"/>
    <n v="88"/>
    <n v="0"/>
    <n v="11"/>
    <n v="8"/>
    <n v="5"/>
    <n v="0"/>
    <n v="0"/>
    <n v="16"/>
    <n v="1"/>
    <n v="0"/>
    <n v="3"/>
    <n v="1"/>
    <n v="0"/>
    <n v="1"/>
    <n v="0"/>
    <n v="0"/>
    <n v="2"/>
    <n v="3"/>
    <n v="139"/>
  </r>
  <r>
    <x v="3"/>
    <x v="3"/>
    <x v="24"/>
    <n v="18"/>
    <n v="60"/>
    <n v="35"/>
    <n v="113"/>
    <n v="230"/>
    <n v="40"/>
    <n v="270"/>
    <n v="613"/>
    <n v="66"/>
    <n v="0"/>
    <n v="3"/>
    <n v="8"/>
    <n v="12"/>
    <n v="0"/>
    <n v="0"/>
    <n v="9"/>
    <n v="1"/>
    <n v="0"/>
    <n v="4"/>
    <n v="0"/>
    <n v="0"/>
    <n v="0"/>
    <n v="0"/>
    <n v="1"/>
    <n v="0"/>
    <n v="9"/>
    <n v="113"/>
  </r>
  <r>
    <x v="3"/>
    <x v="3"/>
    <x v="25"/>
    <n v="18"/>
    <n v="118"/>
    <n v="7"/>
    <n v="143"/>
    <n v="315"/>
    <n v="23"/>
    <n v="338"/>
    <n v="565"/>
    <n v="73"/>
    <n v="0"/>
    <n v="4"/>
    <n v="5"/>
    <n v="4"/>
    <n v="4"/>
    <n v="0"/>
    <n v="19"/>
    <n v="16"/>
    <n v="0"/>
    <n v="9"/>
    <n v="1"/>
    <n v="0"/>
    <n v="0"/>
    <n v="0"/>
    <n v="0"/>
    <n v="34"/>
    <n v="14"/>
    <n v="183"/>
  </r>
  <r>
    <x v="3"/>
    <x v="3"/>
    <x v="26"/>
    <n v="34"/>
    <n v="83"/>
    <n v="6"/>
    <n v="123"/>
    <n v="407"/>
    <n v="94"/>
    <n v="501"/>
    <n v="895"/>
    <n v="103"/>
    <n v="0"/>
    <n v="5"/>
    <n v="1"/>
    <n v="7"/>
    <n v="3"/>
    <n v="2"/>
    <n v="13"/>
    <n v="6"/>
    <n v="0"/>
    <n v="2"/>
    <n v="1"/>
    <n v="0"/>
    <n v="0"/>
    <n v="1"/>
    <n v="3"/>
    <n v="4"/>
    <n v="10"/>
    <n v="161"/>
  </r>
  <r>
    <x v="3"/>
    <x v="3"/>
    <x v="27"/>
    <n v="60"/>
    <n v="175"/>
    <n v="34"/>
    <n v="269"/>
    <n v="707"/>
    <n v="113"/>
    <n v="820"/>
    <n v="1742"/>
    <n v="320"/>
    <n v="0"/>
    <n v="14"/>
    <n v="14"/>
    <n v="16"/>
    <n v="3"/>
    <n v="0"/>
    <n v="18"/>
    <n v="4"/>
    <n v="0"/>
    <n v="20"/>
    <n v="5"/>
    <n v="4"/>
    <n v="1"/>
    <n v="0"/>
    <n v="6"/>
    <n v="7"/>
    <n v="25"/>
    <n v="457"/>
  </r>
  <r>
    <x v="3"/>
    <x v="3"/>
    <x v="28"/>
    <n v="23"/>
    <n v="71"/>
    <n v="5"/>
    <n v="99"/>
    <n v="239"/>
    <n v="43"/>
    <n v="282"/>
    <n v="618"/>
    <n v="70"/>
    <n v="1"/>
    <n v="12"/>
    <n v="0"/>
    <n v="4"/>
    <n v="0"/>
    <n v="0"/>
    <n v="1"/>
    <n v="12"/>
    <n v="1"/>
    <n v="6"/>
    <n v="1"/>
    <n v="1"/>
    <n v="0"/>
    <n v="0"/>
    <n v="1"/>
    <n v="0"/>
    <n v="2"/>
    <n v="112"/>
  </r>
  <r>
    <x v="3"/>
    <x v="3"/>
    <x v="29"/>
    <n v="10"/>
    <n v="54"/>
    <n v="5"/>
    <n v="69"/>
    <n v="255"/>
    <n v="13"/>
    <n v="268"/>
    <n v="559"/>
    <n v="53"/>
    <n v="0"/>
    <n v="11"/>
    <n v="2"/>
    <n v="0"/>
    <n v="0"/>
    <n v="4"/>
    <n v="2"/>
    <n v="1"/>
    <n v="0"/>
    <n v="8"/>
    <n v="0"/>
    <n v="0"/>
    <n v="0"/>
    <n v="0"/>
    <n v="0"/>
    <n v="0"/>
    <n v="2"/>
    <n v="83"/>
  </r>
  <r>
    <x v="3"/>
    <x v="3"/>
    <x v="30"/>
    <n v="32"/>
    <n v="69"/>
    <n v="5"/>
    <n v="106"/>
    <n v="247"/>
    <n v="53"/>
    <n v="300"/>
    <n v="591"/>
    <n v="84"/>
    <n v="0"/>
    <n v="8"/>
    <n v="5"/>
    <n v="9"/>
    <n v="2"/>
    <n v="3"/>
    <n v="6"/>
    <n v="12"/>
    <n v="2"/>
    <n v="3"/>
    <n v="0"/>
    <n v="0"/>
    <n v="0"/>
    <n v="0"/>
    <n v="1"/>
    <n v="0"/>
    <n v="1"/>
    <n v="136"/>
  </r>
  <r>
    <x v="3"/>
    <x v="3"/>
    <x v="31"/>
    <n v="23"/>
    <n v="70"/>
    <n v="7"/>
    <n v="100"/>
    <n v="420"/>
    <n v="55"/>
    <n v="475"/>
    <n v="824"/>
    <n v="42"/>
    <n v="0"/>
    <n v="1"/>
    <n v="18"/>
    <n v="11"/>
    <n v="2"/>
    <n v="1"/>
    <n v="13"/>
    <n v="18"/>
    <n v="0"/>
    <n v="0"/>
    <n v="3"/>
    <n v="0"/>
    <n v="0"/>
    <n v="0"/>
    <n v="0"/>
    <n v="2"/>
    <n v="9"/>
    <n v="120"/>
  </r>
  <r>
    <x v="3"/>
    <x v="3"/>
    <x v="32"/>
    <n v="5"/>
    <n v="8"/>
    <n v="5"/>
    <n v="18"/>
    <n v="37"/>
    <n v="9"/>
    <n v="46"/>
    <n v="80"/>
    <n v="16"/>
    <n v="0"/>
    <n v="0"/>
    <n v="0"/>
    <n v="1"/>
    <n v="0"/>
    <n v="0"/>
    <n v="0"/>
    <n v="1"/>
    <n v="0"/>
    <n v="2"/>
    <n v="0"/>
    <n v="0"/>
    <n v="1"/>
    <n v="0"/>
    <n v="0"/>
    <n v="0"/>
    <n v="0"/>
    <n v="21"/>
  </r>
  <r>
    <x v="3"/>
    <x v="3"/>
    <x v="33"/>
    <n v="9"/>
    <n v="9"/>
    <n v="0"/>
    <n v="18"/>
    <n v="69"/>
    <n v="40"/>
    <n v="109"/>
    <n v="148"/>
    <n v="14"/>
    <n v="0"/>
    <n v="1"/>
    <n v="0"/>
    <n v="0"/>
    <n v="0"/>
    <n v="0"/>
    <n v="0"/>
    <n v="3"/>
    <n v="0"/>
    <n v="0"/>
    <n v="0"/>
    <n v="0"/>
    <n v="0"/>
    <n v="0"/>
    <n v="0"/>
    <n v="2"/>
    <n v="3"/>
    <n v="23"/>
  </r>
  <r>
    <x v="3"/>
    <x v="3"/>
    <x v="34"/>
    <n v="8"/>
    <n v="47"/>
    <n v="0"/>
    <n v="55"/>
    <n v="201"/>
    <n v="24"/>
    <n v="225"/>
    <n v="397"/>
    <n v="9"/>
    <n v="0"/>
    <n v="3"/>
    <n v="0"/>
    <n v="0"/>
    <n v="0"/>
    <n v="0"/>
    <n v="3"/>
    <n v="14"/>
    <n v="0"/>
    <n v="3"/>
    <n v="1"/>
    <n v="0"/>
    <n v="0"/>
    <n v="0"/>
    <n v="0"/>
    <n v="21"/>
    <n v="2"/>
    <n v="56"/>
  </r>
  <r>
    <x v="3"/>
    <x v="3"/>
    <x v="35"/>
    <n v="14"/>
    <n v="23"/>
    <n v="1"/>
    <n v="38"/>
    <n v="215"/>
    <n v="26"/>
    <n v="241"/>
    <n v="338"/>
    <n v="36"/>
    <n v="0"/>
    <n v="6"/>
    <n v="5"/>
    <n v="0"/>
    <n v="1"/>
    <n v="0"/>
    <n v="3"/>
    <n v="1"/>
    <n v="0"/>
    <n v="2"/>
    <n v="0"/>
    <n v="1"/>
    <n v="0"/>
    <n v="0"/>
    <n v="0"/>
    <n v="0"/>
    <n v="2"/>
    <n v="57"/>
  </r>
  <r>
    <x v="3"/>
    <x v="3"/>
    <x v="36"/>
    <n v="8"/>
    <n v="12"/>
    <n v="0"/>
    <n v="20"/>
    <n v="113"/>
    <n v="14"/>
    <n v="127"/>
    <n v="189"/>
    <n v="14"/>
    <n v="0"/>
    <n v="0"/>
    <n v="0"/>
    <n v="0"/>
    <n v="3"/>
    <n v="0"/>
    <n v="4"/>
    <n v="0"/>
    <n v="0"/>
    <n v="1"/>
    <n v="0"/>
    <n v="0"/>
    <n v="0"/>
    <n v="0"/>
    <n v="0"/>
    <n v="2"/>
    <n v="0"/>
    <n v="24"/>
  </r>
  <r>
    <x v="2"/>
    <x v="3"/>
    <x v="0"/>
    <n v="3"/>
    <n v="6"/>
    <n v="3"/>
    <n v="12"/>
    <n v="22"/>
    <n v="3"/>
    <n v="25"/>
    <n v="78"/>
    <n v="2"/>
    <n v="0"/>
    <n v="5"/>
    <n v="1"/>
    <n v="0"/>
    <n v="0"/>
    <n v="0"/>
    <n v="0"/>
    <n v="0"/>
    <n v="0"/>
    <n v="0"/>
    <n v="0"/>
    <n v="0"/>
    <n v="0"/>
    <n v="0"/>
    <n v="0"/>
    <n v="0"/>
    <n v="3"/>
    <n v="11"/>
  </r>
  <r>
    <x v="2"/>
    <x v="3"/>
    <x v="1"/>
    <n v="5"/>
    <n v="51"/>
    <n v="1"/>
    <n v="57"/>
    <n v="175"/>
    <n v="5"/>
    <n v="180"/>
    <n v="301"/>
    <n v="39"/>
    <n v="0"/>
    <n v="0"/>
    <n v="0"/>
    <n v="1"/>
    <n v="1"/>
    <n v="0"/>
    <n v="11"/>
    <n v="3"/>
    <n v="0"/>
    <n v="2"/>
    <n v="0"/>
    <n v="0"/>
    <n v="0"/>
    <n v="0"/>
    <n v="0"/>
    <n v="4"/>
    <n v="0"/>
    <n v="61"/>
  </r>
  <r>
    <x v="2"/>
    <x v="3"/>
    <x v="2"/>
    <n v="5"/>
    <n v="10"/>
    <n v="2"/>
    <n v="17"/>
    <n v="32"/>
    <n v="6"/>
    <n v="38"/>
    <n v="75"/>
    <n v="12"/>
    <n v="0"/>
    <n v="0"/>
    <n v="0"/>
    <n v="2"/>
    <n v="0"/>
    <n v="0"/>
    <n v="1"/>
    <n v="3"/>
    <n v="0"/>
    <n v="0"/>
    <n v="0"/>
    <n v="0"/>
    <n v="0"/>
    <n v="0"/>
    <n v="0"/>
    <n v="0"/>
    <n v="1"/>
    <n v="19"/>
  </r>
  <r>
    <x v="2"/>
    <x v="3"/>
    <x v="3"/>
    <n v="10"/>
    <n v="11"/>
    <n v="13"/>
    <n v="34"/>
    <n v="60"/>
    <n v="12"/>
    <n v="72"/>
    <n v="273"/>
    <n v="11"/>
    <n v="0"/>
    <n v="1"/>
    <n v="1"/>
    <n v="8"/>
    <n v="1"/>
    <n v="0"/>
    <n v="7"/>
    <n v="0"/>
    <n v="0"/>
    <n v="0"/>
    <n v="0"/>
    <n v="0"/>
    <n v="0"/>
    <n v="0"/>
    <n v="1"/>
    <n v="4"/>
    <n v="0"/>
    <n v="34"/>
  </r>
  <r>
    <x v="2"/>
    <x v="3"/>
    <x v="4"/>
    <n v="33"/>
    <n v="66"/>
    <n v="1"/>
    <n v="100"/>
    <n v="399"/>
    <n v="84"/>
    <n v="483"/>
    <n v="656"/>
    <n v="80"/>
    <n v="0"/>
    <n v="21"/>
    <n v="8"/>
    <n v="0"/>
    <n v="1"/>
    <n v="0"/>
    <n v="8"/>
    <n v="4"/>
    <n v="0"/>
    <n v="2"/>
    <n v="2"/>
    <n v="0"/>
    <n v="0"/>
    <n v="0"/>
    <n v="0"/>
    <n v="3"/>
    <n v="4"/>
    <n v="133"/>
  </r>
  <r>
    <x v="2"/>
    <x v="3"/>
    <x v="5"/>
    <n v="2"/>
    <n v="5"/>
    <n v="0"/>
    <n v="7"/>
    <n v="30"/>
    <n v="8"/>
    <n v="38"/>
    <n v="53"/>
    <n v="3"/>
    <n v="0"/>
    <n v="2"/>
    <n v="0"/>
    <n v="0"/>
    <n v="1"/>
    <n v="0"/>
    <n v="3"/>
    <n v="0"/>
    <n v="0"/>
    <n v="0"/>
    <n v="0"/>
    <n v="0"/>
    <n v="0"/>
    <n v="0"/>
    <n v="0"/>
    <n v="0"/>
    <n v="0"/>
    <n v="9"/>
  </r>
  <r>
    <x v="2"/>
    <x v="3"/>
    <x v="6"/>
    <n v="19"/>
    <n v="38"/>
    <n v="0"/>
    <n v="57"/>
    <n v="156"/>
    <n v="29"/>
    <n v="185"/>
    <n v="302"/>
    <n v="47"/>
    <n v="0"/>
    <n v="2"/>
    <n v="0"/>
    <n v="0"/>
    <n v="0"/>
    <n v="0"/>
    <n v="6"/>
    <n v="0"/>
    <n v="0"/>
    <n v="1"/>
    <n v="0"/>
    <n v="0"/>
    <n v="0"/>
    <n v="0"/>
    <n v="0"/>
    <n v="0"/>
    <n v="1"/>
    <n v="57"/>
  </r>
  <r>
    <x v="2"/>
    <x v="3"/>
    <x v="7"/>
    <n v="9"/>
    <n v="43"/>
    <n v="2"/>
    <n v="54"/>
    <n v="164"/>
    <n v="13"/>
    <n v="177"/>
    <n v="315"/>
    <n v="20"/>
    <n v="0"/>
    <n v="10"/>
    <n v="2"/>
    <n v="0"/>
    <n v="0"/>
    <n v="0"/>
    <n v="5"/>
    <n v="3"/>
    <n v="0"/>
    <n v="1"/>
    <n v="0"/>
    <n v="0"/>
    <n v="0"/>
    <n v="0"/>
    <n v="0"/>
    <n v="13"/>
    <n v="1"/>
    <n v="55"/>
  </r>
  <r>
    <x v="2"/>
    <x v="3"/>
    <x v="8"/>
    <n v="9"/>
    <n v="15"/>
    <n v="3"/>
    <n v="27"/>
    <n v="85"/>
    <n v="22"/>
    <n v="107"/>
    <n v="206"/>
    <n v="25"/>
    <n v="0"/>
    <n v="2"/>
    <n v="0"/>
    <n v="0"/>
    <n v="0"/>
    <n v="0"/>
    <n v="5"/>
    <n v="0"/>
    <n v="0"/>
    <n v="0"/>
    <n v="0"/>
    <n v="0"/>
    <n v="0"/>
    <n v="0"/>
    <n v="0"/>
    <n v="0"/>
    <n v="0"/>
    <n v="32"/>
  </r>
  <r>
    <x v="2"/>
    <x v="3"/>
    <x v="9"/>
    <n v="9"/>
    <n v="13"/>
    <n v="6"/>
    <n v="28"/>
    <n v="84"/>
    <n v="17"/>
    <n v="101"/>
    <n v="224"/>
    <n v="14"/>
    <n v="1"/>
    <n v="6"/>
    <n v="0"/>
    <n v="6"/>
    <n v="0"/>
    <n v="0"/>
    <n v="4"/>
    <n v="1"/>
    <n v="0"/>
    <n v="0"/>
    <n v="0"/>
    <n v="2"/>
    <n v="1"/>
    <n v="0"/>
    <n v="0"/>
    <n v="5"/>
    <n v="0"/>
    <n v="40"/>
  </r>
  <r>
    <x v="2"/>
    <x v="3"/>
    <x v="10"/>
    <n v="15"/>
    <n v="29"/>
    <n v="4"/>
    <n v="48"/>
    <n v="97"/>
    <n v="43"/>
    <n v="140"/>
    <n v="294"/>
    <n v="35"/>
    <n v="0"/>
    <n v="4"/>
    <n v="1"/>
    <n v="2"/>
    <n v="1"/>
    <n v="0"/>
    <n v="2"/>
    <n v="2"/>
    <n v="0"/>
    <n v="5"/>
    <n v="0"/>
    <n v="0"/>
    <n v="0"/>
    <n v="0"/>
    <n v="0"/>
    <n v="0"/>
    <n v="1"/>
    <n v="53"/>
  </r>
  <r>
    <x v="2"/>
    <x v="3"/>
    <x v="11"/>
    <n v="27"/>
    <n v="28"/>
    <n v="16"/>
    <n v="71"/>
    <n v="222"/>
    <n v="50"/>
    <n v="272"/>
    <n v="724"/>
    <n v="35"/>
    <n v="0"/>
    <n v="2"/>
    <n v="0"/>
    <n v="24"/>
    <n v="0"/>
    <n v="0"/>
    <n v="4"/>
    <n v="1"/>
    <n v="0"/>
    <n v="1"/>
    <n v="0"/>
    <n v="0"/>
    <n v="0"/>
    <n v="0"/>
    <n v="0"/>
    <n v="27"/>
    <n v="3"/>
    <n v="97"/>
  </r>
  <r>
    <x v="2"/>
    <x v="3"/>
    <x v="12"/>
    <n v="6"/>
    <n v="17"/>
    <n v="5"/>
    <n v="28"/>
    <n v="51"/>
    <n v="9"/>
    <n v="60"/>
    <n v="117"/>
    <n v="38"/>
    <n v="2"/>
    <n v="1"/>
    <n v="0"/>
    <n v="4"/>
    <n v="0"/>
    <n v="0"/>
    <n v="2"/>
    <n v="0"/>
    <n v="0"/>
    <n v="0"/>
    <n v="1"/>
    <n v="0"/>
    <n v="0"/>
    <n v="0"/>
    <n v="0"/>
    <n v="1"/>
    <n v="2"/>
    <n v="51"/>
  </r>
  <r>
    <x v="2"/>
    <x v="3"/>
    <x v="13"/>
    <n v="13"/>
    <n v="25"/>
    <n v="6"/>
    <n v="44"/>
    <n v="129"/>
    <n v="40"/>
    <n v="169"/>
    <n v="284"/>
    <n v="26"/>
    <n v="0"/>
    <n v="4"/>
    <n v="0"/>
    <n v="22"/>
    <n v="0"/>
    <n v="0"/>
    <n v="8"/>
    <n v="3"/>
    <n v="0"/>
    <n v="3"/>
    <n v="0"/>
    <n v="0"/>
    <n v="0"/>
    <n v="0"/>
    <n v="0"/>
    <n v="0"/>
    <n v="2"/>
    <n v="68"/>
  </r>
  <r>
    <x v="2"/>
    <x v="3"/>
    <x v="14"/>
    <n v="52"/>
    <n v="214"/>
    <n v="54"/>
    <n v="320"/>
    <n v="653"/>
    <n v="65"/>
    <n v="718"/>
    <n v="1713"/>
    <n v="285"/>
    <n v="1"/>
    <n v="11"/>
    <n v="8"/>
    <n v="6"/>
    <n v="0"/>
    <n v="3"/>
    <n v="1"/>
    <n v="19"/>
    <n v="6"/>
    <n v="13"/>
    <n v="8"/>
    <n v="0"/>
    <n v="1"/>
    <n v="2"/>
    <n v="0"/>
    <n v="136"/>
    <n v="2"/>
    <n v="502"/>
  </r>
  <r>
    <x v="2"/>
    <x v="3"/>
    <x v="15"/>
    <n v="17"/>
    <n v="42"/>
    <n v="1"/>
    <n v="60"/>
    <n v="220"/>
    <n v="30"/>
    <n v="250"/>
    <n v="388"/>
    <n v="40"/>
    <n v="0"/>
    <n v="4"/>
    <n v="2"/>
    <n v="2"/>
    <n v="0"/>
    <n v="0"/>
    <n v="4"/>
    <n v="11"/>
    <n v="0"/>
    <n v="2"/>
    <n v="1"/>
    <n v="0"/>
    <n v="0"/>
    <n v="0"/>
    <n v="0"/>
    <n v="4"/>
    <n v="0"/>
    <n v="70"/>
  </r>
  <r>
    <x v="2"/>
    <x v="3"/>
    <x v="16"/>
    <n v="6"/>
    <n v="11"/>
    <n v="3"/>
    <n v="20"/>
    <n v="37"/>
    <n v="8"/>
    <n v="45"/>
    <n v="120"/>
    <n v="16"/>
    <n v="0"/>
    <n v="2"/>
    <n v="0"/>
    <n v="2"/>
    <n v="0"/>
    <n v="0"/>
    <n v="1"/>
    <n v="1"/>
    <n v="0"/>
    <n v="0"/>
    <n v="0"/>
    <n v="0"/>
    <n v="0"/>
    <n v="0"/>
    <n v="0"/>
    <n v="0"/>
    <n v="3"/>
    <n v="25"/>
  </r>
  <r>
    <x v="2"/>
    <x v="3"/>
    <x v="17"/>
    <n v="29"/>
    <n v="77"/>
    <n v="1"/>
    <n v="107"/>
    <n v="291"/>
    <n v="53"/>
    <n v="344"/>
    <n v="591"/>
    <n v="136"/>
    <n v="0"/>
    <n v="15"/>
    <n v="4"/>
    <n v="0"/>
    <n v="7"/>
    <n v="0"/>
    <n v="2"/>
    <n v="3"/>
    <n v="0"/>
    <n v="5"/>
    <n v="16"/>
    <n v="0"/>
    <n v="0"/>
    <n v="0"/>
    <n v="0"/>
    <n v="1"/>
    <n v="5"/>
    <n v="194"/>
  </r>
  <r>
    <x v="2"/>
    <x v="3"/>
    <x v="18"/>
    <n v="61"/>
    <n v="117"/>
    <n v="12"/>
    <n v="190"/>
    <n v="755"/>
    <n v="119"/>
    <n v="874"/>
    <n v="1489"/>
    <n v="125"/>
    <n v="0"/>
    <n v="7"/>
    <n v="2"/>
    <n v="2"/>
    <n v="1"/>
    <n v="7"/>
    <n v="18"/>
    <n v="23"/>
    <n v="2"/>
    <n v="6"/>
    <n v="4"/>
    <n v="0"/>
    <n v="1"/>
    <n v="0"/>
    <n v="7"/>
    <n v="5"/>
    <n v="8"/>
    <n v="218"/>
  </r>
  <r>
    <x v="2"/>
    <x v="3"/>
    <x v="19"/>
    <n v="22"/>
    <n v="60"/>
    <n v="5"/>
    <n v="87"/>
    <n v="272"/>
    <n v="46"/>
    <n v="318"/>
    <n v="556"/>
    <n v="54"/>
    <n v="0"/>
    <n v="4"/>
    <n v="3"/>
    <n v="2"/>
    <n v="2"/>
    <n v="0"/>
    <n v="6"/>
    <n v="8"/>
    <n v="0"/>
    <n v="11"/>
    <n v="2"/>
    <n v="0"/>
    <n v="0"/>
    <n v="0"/>
    <n v="1"/>
    <n v="19"/>
    <n v="3"/>
    <n v="115"/>
  </r>
  <r>
    <x v="2"/>
    <x v="3"/>
    <x v="20"/>
    <n v="17"/>
    <n v="20"/>
    <n v="0"/>
    <n v="37"/>
    <n v="131"/>
    <n v="34"/>
    <n v="165"/>
    <n v="242"/>
    <n v="31"/>
    <n v="0"/>
    <n v="5"/>
    <n v="0"/>
    <n v="0"/>
    <n v="1"/>
    <n v="0"/>
    <n v="2"/>
    <n v="0"/>
    <n v="0"/>
    <n v="0"/>
    <n v="0"/>
    <n v="0"/>
    <n v="0"/>
    <n v="0"/>
    <n v="0"/>
    <n v="8"/>
    <n v="0"/>
    <n v="47"/>
  </r>
  <r>
    <x v="2"/>
    <x v="3"/>
    <x v="21"/>
    <n v="10"/>
    <n v="25"/>
    <n v="2"/>
    <n v="37"/>
    <n v="89"/>
    <n v="24"/>
    <n v="113"/>
    <n v="207"/>
    <n v="26"/>
    <n v="0"/>
    <n v="0"/>
    <n v="0"/>
    <n v="0"/>
    <n v="0"/>
    <n v="1"/>
    <n v="0"/>
    <n v="1"/>
    <n v="0"/>
    <n v="2"/>
    <n v="0"/>
    <n v="0"/>
    <n v="0"/>
    <n v="0"/>
    <n v="0"/>
    <n v="1"/>
    <n v="1"/>
    <n v="32"/>
  </r>
  <r>
    <x v="2"/>
    <x v="3"/>
    <x v="22"/>
    <n v="31"/>
    <n v="68"/>
    <n v="8"/>
    <n v="107"/>
    <n v="360"/>
    <n v="57"/>
    <n v="417"/>
    <n v="995"/>
    <n v="64"/>
    <n v="0"/>
    <n v="7"/>
    <n v="7"/>
    <n v="6"/>
    <n v="0"/>
    <n v="0"/>
    <n v="14"/>
    <n v="2"/>
    <n v="0"/>
    <n v="5"/>
    <n v="2"/>
    <n v="1"/>
    <n v="0"/>
    <n v="0"/>
    <n v="0"/>
    <n v="0"/>
    <n v="10"/>
    <n v="118"/>
  </r>
  <r>
    <x v="2"/>
    <x v="3"/>
    <x v="23"/>
    <n v="18"/>
    <n v="55"/>
    <n v="4"/>
    <n v="77"/>
    <n v="288"/>
    <n v="37"/>
    <n v="325"/>
    <n v="633"/>
    <n v="95"/>
    <n v="0"/>
    <n v="6"/>
    <n v="2"/>
    <n v="0"/>
    <n v="0"/>
    <n v="0"/>
    <n v="10"/>
    <n v="0"/>
    <n v="0"/>
    <n v="8"/>
    <n v="2"/>
    <n v="0"/>
    <n v="0"/>
    <n v="0"/>
    <n v="0"/>
    <n v="4"/>
    <n v="0"/>
    <n v="127"/>
  </r>
  <r>
    <x v="2"/>
    <x v="3"/>
    <x v="24"/>
    <n v="35"/>
    <n v="58"/>
    <n v="45"/>
    <n v="138"/>
    <n v="209"/>
    <n v="52"/>
    <n v="261"/>
    <n v="689"/>
    <n v="77"/>
    <n v="0"/>
    <n v="2"/>
    <n v="13"/>
    <n v="9"/>
    <n v="0"/>
    <n v="0"/>
    <n v="13"/>
    <n v="8"/>
    <n v="0"/>
    <n v="7"/>
    <n v="0"/>
    <n v="0"/>
    <n v="4"/>
    <n v="0"/>
    <n v="0"/>
    <n v="0"/>
    <n v="5"/>
    <n v="138"/>
  </r>
  <r>
    <x v="2"/>
    <x v="3"/>
    <x v="25"/>
    <n v="31"/>
    <n v="167"/>
    <n v="10"/>
    <n v="208"/>
    <n v="532"/>
    <n v="55"/>
    <n v="587"/>
    <n v="1108"/>
    <n v="140"/>
    <n v="0"/>
    <n v="6"/>
    <n v="3"/>
    <n v="3"/>
    <n v="6"/>
    <n v="0"/>
    <n v="6"/>
    <n v="37"/>
    <n v="0"/>
    <n v="24"/>
    <n v="0"/>
    <n v="0"/>
    <n v="0"/>
    <n v="0"/>
    <n v="0"/>
    <n v="36"/>
    <n v="13"/>
    <n v="274"/>
  </r>
  <r>
    <x v="2"/>
    <x v="3"/>
    <x v="26"/>
    <n v="39"/>
    <n v="107"/>
    <n v="4"/>
    <n v="150"/>
    <n v="499"/>
    <n v="78"/>
    <n v="577"/>
    <n v="1042"/>
    <n v="128"/>
    <n v="1"/>
    <n v="2"/>
    <n v="3"/>
    <n v="4"/>
    <n v="2"/>
    <n v="0"/>
    <n v="10"/>
    <n v="6"/>
    <n v="1"/>
    <n v="5"/>
    <n v="1"/>
    <n v="0"/>
    <n v="1"/>
    <n v="1"/>
    <n v="2"/>
    <n v="6"/>
    <n v="4"/>
    <n v="177"/>
  </r>
  <r>
    <x v="2"/>
    <x v="3"/>
    <x v="27"/>
    <n v="67"/>
    <n v="172"/>
    <n v="44"/>
    <n v="283"/>
    <n v="621"/>
    <n v="97"/>
    <n v="718"/>
    <n v="1777"/>
    <n v="340"/>
    <n v="1"/>
    <n v="37"/>
    <n v="20"/>
    <n v="22"/>
    <n v="3"/>
    <n v="0"/>
    <n v="14"/>
    <n v="15"/>
    <n v="2"/>
    <n v="22"/>
    <n v="2"/>
    <n v="4"/>
    <n v="0"/>
    <n v="0"/>
    <n v="2"/>
    <n v="4"/>
    <n v="14"/>
    <n v="502"/>
  </r>
  <r>
    <x v="2"/>
    <x v="3"/>
    <x v="28"/>
    <n v="29"/>
    <n v="76"/>
    <n v="8"/>
    <n v="113"/>
    <n v="278"/>
    <n v="39"/>
    <n v="317"/>
    <n v="668"/>
    <n v="83"/>
    <n v="1"/>
    <n v="6"/>
    <n v="2"/>
    <n v="3"/>
    <n v="1"/>
    <n v="1"/>
    <n v="12"/>
    <n v="6"/>
    <n v="0"/>
    <n v="4"/>
    <n v="3"/>
    <n v="3"/>
    <n v="0"/>
    <n v="1"/>
    <n v="1"/>
    <n v="0"/>
    <n v="2"/>
    <n v="129"/>
  </r>
  <r>
    <x v="2"/>
    <x v="3"/>
    <x v="29"/>
    <n v="18"/>
    <n v="58"/>
    <n v="13"/>
    <n v="89"/>
    <n v="230"/>
    <n v="54"/>
    <n v="284"/>
    <n v="639"/>
    <n v="56"/>
    <n v="0"/>
    <n v="12"/>
    <n v="0"/>
    <n v="4"/>
    <n v="1"/>
    <n v="3"/>
    <n v="5"/>
    <n v="1"/>
    <n v="0"/>
    <n v="11"/>
    <n v="0"/>
    <n v="0"/>
    <n v="0"/>
    <n v="0"/>
    <n v="0"/>
    <n v="0"/>
    <n v="2"/>
    <n v="95"/>
  </r>
  <r>
    <x v="2"/>
    <x v="3"/>
    <x v="30"/>
    <n v="55"/>
    <n v="83"/>
    <n v="6"/>
    <n v="144"/>
    <n v="370"/>
    <n v="94"/>
    <n v="464"/>
    <n v="779"/>
    <n v="87"/>
    <n v="2"/>
    <n v="5"/>
    <n v="5"/>
    <n v="9"/>
    <n v="2"/>
    <n v="2"/>
    <n v="6"/>
    <n v="19"/>
    <n v="2"/>
    <n v="12"/>
    <n v="0"/>
    <n v="1"/>
    <n v="0"/>
    <n v="1"/>
    <n v="0"/>
    <n v="0"/>
    <n v="2"/>
    <n v="155"/>
  </r>
  <r>
    <x v="2"/>
    <x v="3"/>
    <x v="31"/>
    <n v="11"/>
    <n v="46"/>
    <n v="4"/>
    <n v="61"/>
    <n v="194"/>
    <n v="33"/>
    <n v="227"/>
    <n v="400"/>
    <n v="25"/>
    <n v="0"/>
    <n v="6"/>
    <n v="6"/>
    <n v="11"/>
    <n v="0"/>
    <n v="0"/>
    <n v="6"/>
    <n v="6"/>
    <n v="0"/>
    <n v="3"/>
    <n v="4"/>
    <n v="0"/>
    <n v="0"/>
    <n v="0"/>
    <n v="1"/>
    <n v="1"/>
    <n v="2"/>
    <n v="71"/>
  </r>
  <r>
    <x v="2"/>
    <x v="3"/>
    <x v="32"/>
    <n v="8"/>
    <n v="10"/>
    <n v="4"/>
    <n v="22"/>
    <n v="34"/>
    <n v="11"/>
    <n v="45"/>
    <n v="116"/>
    <n v="18"/>
    <n v="0"/>
    <n v="2"/>
    <n v="2"/>
    <n v="1"/>
    <n v="0"/>
    <n v="0"/>
    <n v="2"/>
    <n v="1"/>
    <n v="0"/>
    <n v="5"/>
    <n v="0"/>
    <n v="0"/>
    <n v="0"/>
    <n v="0"/>
    <n v="0"/>
    <n v="0"/>
    <n v="0"/>
    <n v="31"/>
  </r>
  <r>
    <x v="2"/>
    <x v="3"/>
    <x v="33"/>
    <n v="6"/>
    <n v="11"/>
    <n v="0"/>
    <n v="17"/>
    <n v="58"/>
    <n v="8"/>
    <n v="66"/>
    <n v="90"/>
    <n v="13"/>
    <n v="0"/>
    <n v="2"/>
    <n v="1"/>
    <n v="0"/>
    <n v="1"/>
    <n v="0"/>
    <n v="2"/>
    <n v="10"/>
    <n v="0"/>
    <n v="0"/>
    <n v="0"/>
    <n v="0"/>
    <n v="0"/>
    <n v="0"/>
    <n v="0"/>
    <n v="0"/>
    <n v="1"/>
    <n v="30"/>
  </r>
  <r>
    <x v="2"/>
    <x v="3"/>
    <x v="34"/>
    <n v="8"/>
    <n v="38"/>
    <n v="1"/>
    <n v="47"/>
    <n v="99"/>
    <n v="10"/>
    <n v="109"/>
    <n v="202"/>
    <n v="22"/>
    <n v="0"/>
    <n v="2"/>
    <n v="1"/>
    <n v="0"/>
    <n v="0"/>
    <n v="0"/>
    <n v="6"/>
    <n v="12"/>
    <n v="0"/>
    <n v="2"/>
    <n v="0"/>
    <n v="0"/>
    <n v="0"/>
    <n v="0"/>
    <n v="0"/>
    <n v="17"/>
    <n v="1"/>
    <n v="63"/>
  </r>
  <r>
    <x v="2"/>
    <x v="3"/>
    <x v="35"/>
    <n v="16"/>
    <n v="33"/>
    <n v="1"/>
    <n v="50"/>
    <n v="305"/>
    <n v="32"/>
    <n v="337"/>
    <n v="438"/>
    <n v="36"/>
    <n v="0"/>
    <n v="7"/>
    <n v="0"/>
    <n v="0"/>
    <n v="3"/>
    <n v="0"/>
    <n v="8"/>
    <n v="2"/>
    <n v="0"/>
    <n v="4"/>
    <n v="0"/>
    <n v="0"/>
    <n v="0"/>
    <n v="0"/>
    <n v="0"/>
    <n v="2"/>
    <n v="2"/>
    <n v="64"/>
  </r>
  <r>
    <x v="2"/>
    <x v="3"/>
    <x v="36"/>
    <n v="5"/>
    <n v="14"/>
    <n v="0"/>
    <n v="19"/>
    <n v="146"/>
    <n v="32"/>
    <n v="178"/>
    <n v="142"/>
    <n v="14"/>
    <n v="1"/>
    <n v="1"/>
    <n v="1"/>
    <n v="0"/>
    <n v="0"/>
    <n v="1"/>
    <n v="2"/>
    <n v="0"/>
    <n v="0"/>
    <n v="3"/>
    <n v="0"/>
    <n v="0"/>
    <n v="0"/>
    <n v="0"/>
    <n v="0"/>
    <n v="0"/>
    <n v="0"/>
    <n v="23"/>
  </r>
  <r>
    <x v="1"/>
    <x v="3"/>
    <x v="0"/>
    <n v="2"/>
    <n v="8"/>
    <n v="5"/>
    <n v="15"/>
    <n v="42"/>
    <n v="11"/>
    <n v="53"/>
    <n v="129"/>
    <n v="5"/>
    <n v="0"/>
    <n v="7"/>
    <n v="2"/>
    <n v="4"/>
    <n v="0"/>
    <n v="0"/>
    <n v="0"/>
    <n v="0"/>
    <n v="0"/>
    <n v="0"/>
    <n v="0"/>
    <n v="0"/>
    <n v="0"/>
    <n v="0"/>
    <n v="0"/>
    <n v="0"/>
    <n v="0"/>
    <n v="18"/>
  </r>
  <r>
    <x v="1"/>
    <x v="3"/>
    <x v="1"/>
    <n v="5"/>
    <n v="26"/>
    <n v="1"/>
    <n v="32"/>
    <n v="89"/>
    <n v="6"/>
    <n v="95"/>
    <n v="160"/>
    <n v="21"/>
    <n v="0"/>
    <n v="1"/>
    <n v="1"/>
    <n v="2"/>
    <n v="0"/>
    <n v="0"/>
    <n v="2"/>
    <n v="4"/>
    <n v="0"/>
    <n v="0"/>
    <n v="0"/>
    <n v="0"/>
    <n v="0"/>
    <n v="0"/>
    <n v="0"/>
    <n v="2"/>
    <n v="0"/>
    <n v="33"/>
  </r>
  <r>
    <x v="1"/>
    <x v="3"/>
    <x v="2"/>
    <n v="2"/>
    <n v="6"/>
    <n v="0"/>
    <n v="8"/>
    <n v="14"/>
    <n v="3"/>
    <n v="17"/>
    <n v="22"/>
    <n v="9"/>
    <n v="0"/>
    <n v="0"/>
    <n v="0"/>
    <n v="0"/>
    <n v="0"/>
    <n v="0"/>
    <n v="0"/>
    <n v="0"/>
    <n v="0"/>
    <n v="0"/>
    <n v="0"/>
    <n v="0"/>
    <n v="0"/>
    <n v="0"/>
    <n v="0"/>
    <n v="0"/>
    <n v="1"/>
    <n v="10"/>
  </r>
  <r>
    <x v="1"/>
    <x v="3"/>
    <x v="3"/>
    <n v="10"/>
    <n v="18"/>
    <n v="6"/>
    <n v="34"/>
    <n v="90"/>
    <n v="19"/>
    <n v="109"/>
    <n v="252"/>
    <n v="14"/>
    <n v="1"/>
    <n v="4"/>
    <n v="0"/>
    <n v="10"/>
    <n v="0"/>
    <n v="0"/>
    <n v="10"/>
    <n v="0"/>
    <n v="0"/>
    <n v="0"/>
    <n v="1"/>
    <n v="0"/>
    <n v="0"/>
    <n v="0"/>
    <n v="0"/>
    <n v="0"/>
    <n v="2"/>
    <n v="42"/>
  </r>
  <r>
    <x v="1"/>
    <x v="3"/>
    <x v="4"/>
    <n v="13"/>
    <n v="35"/>
    <n v="3"/>
    <n v="51"/>
    <n v="159"/>
    <n v="16"/>
    <n v="175"/>
    <n v="309"/>
    <n v="36"/>
    <n v="0"/>
    <n v="9"/>
    <n v="4"/>
    <n v="0"/>
    <n v="1"/>
    <n v="0"/>
    <n v="2"/>
    <n v="1"/>
    <n v="1"/>
    <n v="1"/>
    <n v="1"/>
    <n v="0"/>
    <n v="0"/>
    <n v="0"/>
    <n v="0"/>
    <n v="0"/>
    <n v="1"/>
    <n v="57"/>
  </r>
  <r>
    <x v="1"/>
    <x v="3"/>
    <x v="5"/>
    <n v="0"/>
    <n v="2"/>
    <n v="3"/>
    <n v="5"/>
    <n v="2"/>
    <n v="0"/>
    <n v="2"/>
    <n v="22"/>
    <n v="6"/>
    <n v="0"/>
    <n v="0"/>
    <n v="0"/>
    <n v="0"/>
    <n v="0"/>
    <n v="0"/>
    <n v="1"/>
    <n v="0"/>
    <n v="0"/>
    <n v="0"/>
    <n v="0"/>
    <n v="0"/>
    <n v="0"/>
    <n v="0"/>
    <n v="0"/>
    <n v="0"/>
    <n v="0"/>
    <n v="7"/>
  </r>
  <r>
    <x v="1"/>
    <x v="3"/>
    <x v="6"/>
    <n v="10"/>
    <n v="45"/>
    <n v="0"/>
    <n v="55"/>
    <n v="176"/>
    <n v="13"/>
    <n v="189"/>
    <n v="320"/>
    <n v="44"/>
    <n v="0"/>
    <n v="3"/>
    <n v="1"/>
    <n v="1"/>
    <n v="0"/>
    <n v="0"/>
    <n v="2"/>
    <n v="1"/>
    <n v="0"/>
    <n v="3"/>
    <n v="0"/>
    <n v="0"/>
    <n v="0"/>
    <n v="0"/>
    <n v="0"/>
    <n v="1"/>
    <n v="1"/>
    <n v="57"/>
  </r>
  <r>
    <x v="1"/>
    <x v="3"/>
    <x v="7"/>
    <n v="9"/>
    <n v="19"/>
    <n v="0"/>
    <n v="28"/>
    <n v="93"/>
    <n v="17"/>
    <n v="110"/>
    <n v="199"/>
    <n v="8"/>
    <n v="0"/>
    <n v="2"/>
    <n v="0"/>
    <n v="0"/>
    <n v="2"/>
    <n v="0"/>
    <n v="6"/>
    <n v="0"/>
    <n v="0"/>
    <n v="1"/>
    <n v="0"/>
    <n v="0"/>
    <n v="0"/>
    <n v="0"/>
    <n v="0"/>
    <n v="7"/>
    <n v="0"/>
    <n v="26"/>
  </r>
  <r>
    <x v="1"/>
    <x v="3"/>
    <x v="8"/>
    <n v="3"/>
    <n v="11"/>
    <n v="4"/>
    <n v="18"/>
    <n v="25"/>
    <n v="12"/>
    <n v="37"/>
    <n v="141"/>
    <n v="10"/>
    <n v="0"/>
    <n v="1"/>
    <n v="0"/>
    <n v="7"/>
    <n v="0"/>
    <n v="0"/>
    <n v="2"/>
    <n v="0"/>
    <n v="0"/>
    <n v="0"/>
    <n v="0"/>
    <n v="0"/>
    <n v="0"/>
    <n v="0"/>
    <n v="0"/>
    <n v="1"/>
    <n v="0"/>
    <n v="21"/>
  </r>
  <r>
    <x v="1"/>
    <x v="3"/>
    <x v="9"/>
    <n v="15"/>
    <n v="11"/>
    <n v="4"/>
    <n v="30"/>
    <n v="63"/>
    <n v="15"/>
    <n v="78"/>
    <n v="154"/>
    <n v="17"/>
    <n v="0"/>
    <n v="5"/>
    <n v="0"/>
    <n v="3"/>
    <n v="0"/>
    <n v="0"/>
    <n v="3"/>
    <n v="0"/>
    <n v="0"/>
    <n v="5"/>
    <n v="1"/>
    <n v="0"/>
    <n v="0"/>
    <n v="0"/>
    <n v="0"/>
    <n v="6"/>
    <n v="2"/>
    <n v="42"/>
  </r>
  <r>
    <x v="1"/>
    <x v="3"/>
    <x v="10"/>
    <n v="7"/>
    <n v="12"/>
    <n v="0"/>
    <n v="19"/>
    <n v="39"/>
    <n v="10"/>
    <n v="49"/>
    <n v="104"/>
    <n v="12"/>
    <n v="0"/>
    <n v="1"/>
    <n v="0"/>
    <n v="0"/>
    <n v="0"/>
    <n v="0"/>
    <n v="4"/>
    <n v="0"/>
    <n v="0"/>
    <n v="1"/>
    <n v="0"/>
    <n v="0"/>
    <n v="0"/>
    <n v="0"/>
    <n v="0"/>
    <n v="0"/>
    <n v="0"/>
    <n v="18"/>
  </r>
  <r>
    <x v="1"/>
    <x v="3"/>
    <x v="11"/>
    <n v="10"/>
    <n v="20"/>
    <n v="3"/>
    <n v="33"/>
    <n v="79"/>
    <n v="16"/>
    <n v="95"/>
    <n v="266"/>
    <n v="40"/>
    <n v="0"/>
    <n v="2"/>
    <n v="2"/>
    <n v="11"/>
    <n v="0"/>
    <n v="0"/>
    <n v="1"/>
    <n v="0"/>
    <n v="1"/>
    <n v="1"/>
    <n v="0"/>
    <n v="0"/>
    <n v="0"/>
    <n v="0"/>
    <n v="0"/>
    <n v="3"/>
    <n v="0"/>
    <n v="61"/>
  </r>
  <r>
    <x v="1"/>
    <x v="3"/>
    <x v="12"/>
    <n v="10"/>
    <n v="15"/>
    <n v="4"/>
    <n v="29"/>
    <n v="53"/>
    <n v="23"/>
    <n v="76"/>
    <n v="146"/>
    <n v="28"/>
    <n v="0"/>
    <n v="1"/>
    <n v="0"/>
    <n v="1"/>
    <n v="0"/>
    <n v="0"/>
    <n v="1"/>
    <n v="0"/>
    <n v="0"/>
    <n v="1"/>
    <n v="0"/>
    <n v="0"/>
    <n v="1"/>
    <n v="0"/>
    <n v="0"/>
    <n v="16"/>
    <n v="1"/>
    <n v="50"/>
  </r>
  <r>
    <x v="1"/>
    <x v="3"/>
    <x v="13"/>
    <n v="13"/>
    <n v="16"/>
    <n v="3"/>
    <n v="32"/>
    <n v="96"/>
    <n v="31"/>
    <n v="127"/>
    <n v="248"/>
    <n v="18"/>
    <n v="0"/>
    <n v="1"/>
    <n v="0"/>
    <n v="14"/>
    <n v="0"/>
    <n v="0"/>
    <n v="1"/>
    <n v="1"/>
    <n v="0"/>
    <n v="0"/>
    <n v="0"/>
    <n v="0"/>
    <n v="0"/>
    <n v="0"/>
    <n v="0"/>
    <n v="1"/>
    <n v="0"/>
    <n v="36"/>
  </r>
  <r>
    <x v="1"/>
    <x v="3"/>
    <x v="14"/>
    <n v="63"/>
    <n v="216"/>
    <n v="70"/>
    <n v="349"/>
    <n v="607"/>
    <n v="82"/>
    <n v="689"/>
    <n v="1824"/>
    <n v="278"/>
    <n v="0"/>
    <n v="17"/>
    <n v="12"/>
    <n v="9"/>
    <n v="0"/>
    <n v="4"/>
    <n v="8"/>
    <n v="16"/>
    <n v="0"/>
    <n v="33"/>
    <n v="0"/>
    <n v="0"/>
    <n v="2"/>
    <n v="1"/>
    <n v="1"/>
    <n v="119"/>
    <n v="11"/>
    <n v="511"/>
  </r>
  <r>
    <x v="1"/>
    <x v="3"/>
    <x v="15"/>
    <n v="7"/>
    <n v="29"/>
    <n v="4"/>
    <n v="40"/>
    <n v="140"/>
    <n v="11"/>
    <n v="151"/>
    <n v="302"/>
    <n v="17"/>
    <n v="0"/>
    <n v="8"/>
    <n v="5"/>
    <n v="2"/>
    <n v="0"/>
    <n v="0"/>
    <n v="3"/>
    <n v="3"/>
    <n v="0"/>
    <n v="2"/>
    <n v="0"/>
    <n v="0"/>
    <n v="0"/>
    <n v="0"/>
    <n v="0"/>
    <n v="0"/>
    <n v="0"/>
    <n v="40"/>
  </r>
  <r>
    <x v="1"/>
    <x v="3"/>
    <x v="16"/>
    <n v="7"/>
    <n v="10"/>
    <n v="3"/>
    <n v="20"/>
    <n v="107"/>
    <n v="10"/>
    <n v="117"/>
    <n v="211"/>
    <n v="9"/>
    <n v="0"/>
    <n v="4"/>
    <n v="0"/>
    <n v="4"/>
    <n v="0"/>
    <n v="0"/>
    <n v="1"/>
    <n v="2"/>
    <n v="0"/>
    <n v="0"/>
    <n v="0"/>
    <n v="0"/>
    <n v="0"/>
    <n v="0"/>
    <n v="0"/>
    <n v="0"/>
    <n v="0"/>
    <n v="20"/>
  </r>
  <r>
    <x v="1"/>
    <x v="3"/>
    <x v="17"/>
    <n v="12"/>
    <n v="52"/>
    <n v="0"/>
    <n v="64"/>
    <n v="217"/>
    <n v="21"/>
    <n v="238"/>
    <n v="386"/>
    <n v="89"/>
    <n v="0"/>
    <n v="8"/>
    <n v="0"/>
    <n v="0"/>
    <n v="5"/>
    <n v="0"/>
    <n v="2"/>
    <n v="1"/>
    <n v="0"/>
    <n v="3"/>
    <n v="8"/>
    <n v="0"/>
    <n v="0"/>
    <n v="1"/>
    <n v="0"/>
    <n v="2"/>
    <n v="1"/>
    <n v="120"/>
  </r>
  <r>
    <x v="1"/>
    <x v="3"/>
    <x v="18"/>
    <n v="42"/>
    <n v="71"/>
    <n v="4"/>
    <n v="117"/>
    <n v="481"/>
    <n v="82"/>
    <n v="563"/>
    <n v="1038"/>
    <n v="71"/>
    <n v="0"/>
    <n v="7"/>
    <n v="1"/>
    <n v="0"/>
    <n v="1"/>
    <n v="2"/>
    <n v="7"/>
    <n v="8"/>
    <n v="2"/>
    <n v="5"/>
    <n v="1"/>
    <n v="0"/>
    <n v="0"/>
    <n v="0"/>
    <n v="4"/>
    <n v="3"/>
    <n v="3"/>
    <n v="115"/>
  </r>
  <r>
    <x v="1"/>
    <x v="3"/>
    <x v="19"/>
    <n v="15"/>
    <n v="27"/>
    <n v="1"/>
    <n v="43"/>
    <n v="132"/>
    <n v="24"/>
    <n v="156"/>
    <n v="240"/>
    <n v="25"/>
    <n v="0"/>
    <n v="1"/>
    <n v="1"/>
    <n v="0"/>
    <n v="1"/>
    <n v="0"/>
    <n v="5"/>
    <n v="7"/>
    <n v="0"/>
    <n v="5"/>
    <n v="1"/>
    <n v="0"/>
    <n v="0"/>
    <n v="0"/>
    <n v="0"/>
    <n v="4"/>
    <n v="2"/>
    <n v="52"/>
  </r>
  <r>
    <x v="1"/>
    <x v="3"/>
    <x v="20"/>
    <n v="6"/>
    <n v="12"/>
    <n v="0"/>
    <n v="18"/>
    <n v="78"/>
    <n v="13"/>
    <n v="91"/>
    <n v="132"/>
    <n v="17"/>
    <n v="0"/>
    <n v="3"/>
    <n v="1"/>
    <n v="0"/>
    <n v="0"/>
    <n v="0"/>
    <n v="3"/>
    <n v="0"/>
    <n v="0"/>
    <n v="0"/>
    <n v="1"/>
    <n v="0"/>
    <n v="0"/>
    <n v="1"/>
    <n v="0"/>
    <n v="1"/>
    <n v="6"/>
    <n v="33"/>
  </r>
  <r>
    <x v="1"/>
    <x v="3"/>
    <x v="21"/>
    <n v="0"/>
    <n v="10"/>
    <n v="0"/>
    <n v="10"/>
    <n v="14"/>
    <n v="0"/>
    <n v="14"/>
    <n v="21"/>
    <n v="10"/>
    <n v="0"/>
    <n v="0"/>
    <n v="0"/>
    <n v="0"/>
    <n v="0"/>
    <n v="0"/>
    <n v="0"/>
    <n v="0"/>
    <n v="0"/>
    <n v="0"/>
    <n v="0"/>
    <n v="0"/>
    <n v="0"/>
    <n v="0"/>
    <n v="0"/>
    <n v="0"/>
    <n v="0"/>
    <n v="10"/>
  </r>
  <r>
    <x v="1"/>
    <x v="3"/>
    <x v="22"/>
    <n v="27"/>
    <n v="58"/>
    <n v="11"/>
    <n v="96"/>
    <n v="355"/>
    <n v="52"/>
    <n v="407"/>
    <n v="815"/>
    <n v="21"/>
    <n v="2"/>
    <n v="13"/>
    <n v="2"/>
    <n v="9"/>
    <n v="0"/>
    <n v="0"/>
    <n v="5"/>
    <n v="1"/>
    <n v="0"/>
    <n v="5"/>
    <n v="2"/>
    <n v="8"/>
    <n v="0"/>
    <n v="0"/>
    <n v="0"/>
    <n v="40"/>
    <n v="4"/>
    <n v="112"/>
  </r>
  <r>
    <x v="1"/>
    <x v="3"/>
    <x v="23"/>
    <n v="23"/>
    <n v="43"/>
    <n v="7"/>
    <n v="73"/>
    <n v="222"/>
    <n v="51"/>
    <n v="273"/>
    <n v="506"/>
    <n v="30"/>
    <n v="0"/>
    <n v="5"/>
    <n v="4"/>
    <n v="2"/>
    <n v="0"/>
    <n v="0"/>
    <n v="19"/>
    <n v="7"/>
    <n v="0"/>
    <n v="2"/>
    <n v="0"/>
    <n v="0"/>
    <n v="0"/>
    <n v="0"/>
    <n v="0"/>
    <n v="39"/>
    <n v="2"/>
    <n v="110"/>
  </r>
  <r>
    <x v="1"/>
    <x v="3"/>
    <x v="24"/>
    <n v="18"/>
    <n v="64"/>
    <n v="24"/>
    <n v="106"/>
    <n v="164"/>
    <n v="34"/>
    <n v="198"/>
    <n v="508"/>
    <n v="56"/>
    <n v="0"/>
    <n v="4"/>
    <n v="12"/>
    <n v="8"/>
    <n v="0"/>
    <n v="0"/>
    <n v="5"/>
    <n v="7"/>
    <n v="0"/>
    <n v="10"/>
    <n v="0"/>
    <n v="0"/>
    <n v="1"/>
    <n v="0"/>
    <n v="0"/>
    <n v="0"/>
    <n v="7"/>
    <n v="110"/>
  </r>
  <r>
    <x v="1"/>
    <x v="3"/>
    <x v="25"/>
    <n v="23"/>
    <n v="128"/>
    <n v="11"/>
    <n v="162"/>
    <n v="411"/>
    <n v="37"/>
    <n v="448"/>
    <n v="826"/>
    <n v="113"/>
    <n v="1"/>
    <n v="14"/>
    <n v="6"/>
    <n v="2"/>
    <n v="2"/>
    <n v="0"/>
    <n v="9"/>
    <n v="21"/>
    <n v="0"/>
    <n v="17"/>
    <n v="1"/>
    <n v="0"/>
    <n v="1"/>
    <n v="1"/>
    <n v="0"/>
    <n v="24"/>
    <n v="8"/>
    <n v="220"/>
  </r>
  <r>
    <x v="1"/>
    <x v="3"/>
    <x v="26"/>
    <n v="27"/>
    <n v="69"/>
    <n v="5"/>
    <n v="101"/>
    <n v="382"/>
    <n v="56"/>
    <n v="438"/>
    <n v="779"/>
    <n v="98"/>
    <n v="1"/>
    <n v="4"/>
    <n v="4"/>
    <n v="3"/>
    <n v="0"/>
    <n v="0"/>
    <n v="13"/>
    <n v="4"/>
    <n v="1"/>
    <n v="4"/>
    <n v="1"/>
    <n v="0"/>
    <n v="1"/>
    <n v="0"/>
    <n v="2"/>
    <n v="0"/>
    <n v="2"/>
    <n v="138"/>
  </r>
  <r>
    <x v="1"/>
    <x v="3"/>
    <x v="27"/>
    <n v="51"/>
    <n v="133"/>
    <n v="28"/>
    <n v="212"/>
    <n v="584"/>
    <n v="82"/>
    <n v="666"/>
    <n v="1479"/>
    <n v="262"/>
    <n v="0"/>
    <n v="28"/>
    <n v="4"/>
    <n v="9"/>
    <n v="4"/>
    <n v="0"/>
    <n v="25"/>
    <n v="11"/>
    <n v="0"/>
    <n v="27"/>
    <n v="3"/>
    <n v="0"/>
    <n v="0"/>
    <n v="0"/>
    <n v="0"/>
    <n v="13"/>
    <n v="10"/>
    <n v="396"/>
  </r>
  <r>
    <x v="1"/>
    <x v="3"/>
    <x v="28"/>
    <n v="26"/>
    <n v="38"/>
    <n v="4"/>
    <n v="68"/>
    <n v="161"/>
    <n v="44"/>
    <n v="205"/>
    <n v="433"/>
    <n v="68"/>
    <n v="0"/>
    <n v="5"/>
    <n v="1"/>
    <n v="3"/>
    <n v="0"/>
    <n v="0"/>
    <n v="7"/>
    <n v="3"/>
    <n v="0"/>
    <n v="8"/>
    <n v="0"/>
    <n v="1"/>
    <n v="0"/>
    <n v="0"/>
    <n v="4"/>
    <n v="1"/>
    <n v="1"/>
    <n v="102"/>
  </r>
  <r>
    <x v="1"/>
    <x v="3"/>
    <x v="29"/>
    <n v="20"/>
    <n v="36"/>
    <n v="11"/>
    <n v="67"/>
    <n v="239"/>
    <n v="41"/>
    <n v="280"/>
    <n v="571"/>
    <n v="59"/>
    <n v="0"/>
    <n v="6"/>
    <n v="1"/>
    <n v="5"/>
    <n v="1"/>
    <n v="0"/>
    <n v="5"/>
    <n v="0"/>
    <n v="1"/>
    <n v="8"/>
    <n v="0"/>
    <n v="1"/>
    <n v="0"/>
    <n v="0"/>
    <n v="0"/>
    <n v="0"/>
    <n v="8"/>
    <n v="95"/>
  </r>
  <r>
    <x v="1"/>
    <x v="3"/>
    <x v="30"/>
    <n v="36"/>
    <n v="74"/>
    <n v="8"/>
    <n v="118"/>
    <n v="332"/>
    <n v="45"/>
    <n v="377"/>
    <n v="737"/>
    <n v="106"/>
    <n v="0"/>
    <n v="12"/>
    <n v="0"/>
    <n v="5"/>
    <n v="2"/>
    <n v="0"/>
    <n v="10"/>
    <n v="6"/>
    <n v="0"/>
    <n v="7"/>
    <n v="0"/>
    <n v="0"/>
    <n v="0"/>
    <n v="0"/>
    <n v="0"/>
    <n v="0"/>
    <n v="12"/>
    <n v="160"/>
  </r>
  <r>
    <x v="1"/>
    <x v="3"/>
    <x v="31"/>
    <n v="4"/>
    <n v="35"/>
    <n v="5"/>
    <n v="44"/>
    <n v="100"/>
    <n v="4"/>
    <n v="104"/>
    <n v="178"/>
    <n v="32"/>
    <n v="0"/>
    <n v="0"/>
    <n v="0"/>
    <n v="7"/>
    <n v="0"/>
    <n v="0"/>
    <n v="5"/>
    <n v="3"/>
    <n v="0"/>
    <n v="0"/>
    <n v="0"/>
    <n v="0"/>
    <n v="0"/>
    <n v="0"/>
    <n v="0"/>
    <n v="1"/>
    <n v="2"/>
    <n v="50"/>
  </r>
  <r>
    <x v="1"/>
    <x v="3"/>
    <x v="32"/>
    <n v="2"/>
    <n v="9"/>
    <n v="2"/>
    <n v="13"/>
    <n v="49"/>
    <n v="3"/>
    <n v="52"/>
    <n v="140"/>
    <n v="11"/>
    <n v="0"/>
    <n v="4"/>
    <n v="0"/>
    <n v="3"/>
    <n v="0"/>
    <n v="0"/>
    <n v="0"/>
    <n v="2"/>
    <n v="0"/>
    <n v="1"/>
    <n v="0"/>
    <n v="0"/>
    <n v="0"/>
    <n v="0"/>
    <n v="0"/>
    <n v="0"/>
    <n v="0"/>
    <n v="21"/>
  </r>
  <r>
    <x v="1"/>
    <x v="3"/>
    <x v="33"/>
    <n v="5"/>
    <n v="9"/>
    <n v="1"/>
    <n v="15"/>
    <n v="36"/>
    <n v="11"/>
    <n v="47"/>
    <n v="58"/>
    <n v="14"/>
    <n v="0"/>
    <n v="0"/>
    <n v="0"/>
    <n v="0"/>
    <n v="2"/>
    <n v="0"/>
    <n v="2"/>
    <n v="4"/>
    <n v="0"/>
    <n v="2"/>
    <n v="0"/>
    <n v="0"/>
    <n v="0"/>
    <n v="0"/>
    <n v="0"/>
    <n v="0"/>
    <n v="0"/>
    <n v="24"/>
  </r>
  <r>
    <x v="1"/>
    <x v="3"/>
    <x v="34"/>
    <n v="0"/>
    <n v="24"/>
    <n v="0"/>
    <n v="24"/>
    <n v="79"/>
    <n v="0"/>
    <n v="79"/>
    <n v="162"/>
    <n v="8"/>
    <n v="0"/>
    <n v="1"/>
    <n v="0"/>
    <n v="0"/>
    <n v="0"/>
    <n v="0"/>
    <n v="1"/>
    <n v="9"/>
    <n v="0"/>
    <n v="3"/>
    <n v="0"/>
    <n v="0"/>
    <n v="0"/>
    <n v="0"/>
    <n v="0"/>
    <n v="6"/>
    <n v="0"/>
    <n v="28"/>
  </r>
  <r>
    <x v="1"/>
    <x v="3"/>
    <x v="35"/>
    <n v="8"/>
    <n v="19"/>
    <n v="1"/>
    <n v="28"/>
    <n v="93"/>
    <n v="12"/>
    <n v="105"/>
    <n v="132"/>
    <n v="11"/>
    <n v="0"/>
    <n v="9"/>
    <n v="2"/>
    <n v="0"/>
    <n v="0"/>
    <n v="0"/>
    <n v="2"/>
    <n v="2"/>
    <n v="0"/>
    <n v="2"/>
    <n v="0"/>
    <n v="0"/>
    <n v="0"/>
    <n v="0"/>
    <n v="0"/>
    <n v="4"/>
    <n v="1"/>
    <n v="33"/>
  </r>
  <r>
    <x v="1"/>
    <x v="3"/>
    <x v="36"/>
    <n v="1"/>
    <n v="9"/>
    <n v="0"/>
    <n v="10"/>
    <n v="38"/>
    <n v="1"/>
    <n v="39"/>
    <n v="49"/>
    <n v="8"/>
    <n v="0"/>
    <n v="0"/>
    <n v="0"/>
    <n v="0"/>
    <n v="0"/>
    <n v="0"/>
    <n v="2"/>
    <n v="1"/>
    <n v="0"/>
    <n v="0"/>
    <n v="0"/>
    <n v="0"/>
    <n v="0"/>
    <n v="0"/>
    <n v="0"/>
    <n v="2"/>
    <n v="0"/>
    <n v="13"/>
  </r>
  <r>
    <x v="0"/>
    <x v="3"/>
    <x v="0"/>
    <n v="9"/>
    <n v="15"/>
    <n v="2"/>
    <n v="26"/>
    <n v="159"/>
    <n v="14"/>
    <n v="173"/>
    <n v="298"/>
    <n v="13"/>
    <n v="0"/>
    <n v="9"/>
    <n v="0"/>
    <n v="4"/>
    <n v="0"/>
    <n v="0"/>
    <n v="1"/>
    <n v="0"/>
    <n v="0"/>
    <n v="1"/>
    <n v="0"/>
    <n v="0"/>
    <n v="1"/>
    <n v="0"/>
    <n v="0"/>
    <n v="2"/>
    <n v="0"/>
    <n v="31"/>
  </r>
  <r>
    <x v="0"/>
    <x v="3"/>
    <x v="1"/>
    <n v="9"/>
    <n v="33"/>
    <n v="0"/>
    <n v="42"/>
    <n v="153"/>
    <n v="11"/>
    <n v="164"/>
    <n v="327"/>
    <n v="34"/>
    <n v="1"/>
    <n v="3"/>
    <n v="1"/>
    <n v="2"/>
    <n v="0"/>
    <n v="0"/>
    <n v="8"/>
    <n v="3"/>
    <n v="0"/>
    <n v="2"/>
    <n v="0"/>
    <n v="0"/>
    <n v="0"/>
    <n v="0"/>
    <n v="0"/>
    <n v="3"/>
    <n v="0"/>
    <n v="57"/>
  </r>
  <r>
    <x v="0"/>
    <x v="3"/>
    <x v="2"/>
    <n v="5"/>
    <n v="4"/>
    <n v="3"/>
    <n v="12"/>
    <n v="24"/>
    <n v="15"/>
    <n v="39"/>
    <n v="66"/>
    <n v="8"/>
    <n v="0"/>
    <n v="0"/>
    <n v="0"/>
    <n v="0"/>
    <n v="0"/>
    <n v="0"/>
    <n v="3"/>
    <n v="3"/>
    <n v="0"/>
    <n v="0"/>
    <n v="0"/>
    <n v="0"/>
    <n v="0"/>
    <n v="1"/>
    <n v="0"/>
    <n v="0"/>
    <n v="0"/>
    <n v="15"/>
  </r>
  <r>
    <x v="0"/>
    <x v="3"/>
    <x v="3"/>
    <n v="8"/>
    <n v="13"/>
    <n v="11"/>
    <n v="32"/>
    <n v="71"/>
    <n v="9"/>
    <n v="80"/>
    <n v="288"/>
    <n v="11"/>
    <n v="0"/>
    <n v="1"/>
    <n v="1"/>
    <n v="8"/>
    <n v="0"/>
    <n v="0"/>
    <n v="11"/>
    <n v="0"/>
    <n v="0"/>
    <n v="0"/>
    <n v="1"/>
    <n v="0"/>
    <n v="0"/>
    <n v="0"/>
    <n v="0"/>
    <n v="2"/>
    <n v="1"/>
    <n v="36"/>
  </r>
  <r>
    <x v="0"/>
    <x v="3"/>
    <x v="4"/>
    <n v="23"/>
    <n v="59"/>
    <n v="1"/>
    <n v="83"/>
    <n v="361"/>
    <n v="46"/>
    <n v="407"/>
    <n v="657"/>
    <n v="55"/>
    <n v="0"/>
    <n v="13"/>
    <n v="0"/>
    <n v="2"/>
    <n v="1"/>
    <n v="0"/>
    <n v="3"/>
    <n v="2"/>
    <n v="1"/>
    <n v="8"/>
    <n v="9"/>
    <n v="0"/>
    <n v="0"/>
    <n v="0"/>
    <n v="2"/>
    <n v="7"/>
    <n v="33"/>
    <n v="136"/>
  </r>
  <r>
    <x v="0"/>
    <x v="3"/>
    <x v="5"/>
    <n v="0"/>
    <n v="2"/>
    <n v="1"/>
    <n v="3"/>
    <n v="14"/>
    <n v="0"/>
    <n v="14"/>
    <n v="17"/>
    <n v="0"/>
    <n v="0"/>
    <n v="1"/>
    <n v="0"/>
    <n v="0"/>
    <n v="0"/>
    <n v="0"/>
    <n v="2"/>
    <n v="0"/>
    <n v="0"/>
    <n v="0"/>
    <n v="0"/>
    <n v="0"/>
    <n v="0"/>
    <n v="0"/>
    <n v="0"/>
    <n v="1"/>
    <n v="0"/>
    <n v="4"/>
  </r>
  <r>
    <x v="0"/>
    <x v="3"/>
    <x v="6"/>
    <n v="13"/>
    <n v="25"/>
    <n v="4"/>
    <n v="42"/>
    <n v="114"/>
    <n v="23"/>
    <n v="137"/>
    <n v="227"/>
    <n v="27"/>
    <n v="0"/>
    <n v="3"/>
    <n v="2"/>
    <n v="0"/>
    <n v="0"/>
    <n v="1"/>
    <n v="3"/>
    <n v="2"/>
    <n v="1"/>
    <n v="2"/>
    <n v="0"/>
    <n v="0"/>
    <n v="0"/>
    <n v="0"/>
    <n v="0"/>
    <n v="0"/>
    <n v="1"/>
    <n v="42"/>
  </r>
  <r>
    <x v="0"/>
    <x v="3"/>
    <x v="7"/>
    <n v="4"/>
    <n v="15"/>
    <n v="0"/>
    <n v="19"/>
    <n v="210"/>
    <n v="5"/>
    <n v="215"/>
    <n v="313"/>
    <n v="4"/>
    <n v="0"/>
    <n v="1"/>
    <n v="0"/>
    <n v="0"/>
    <n v="0"/>
    <n v="0"/>
    <n v="3"/>
    <n v="0"/>
    <n v="0"/>
    <n v="0"/>
    <n v="0"/>
    <n v="0"/>
    <n v="0"/>
    <n v="0"/>
    <n v="0"/>
    <n v="15"/>
    <n v="9"/>
    <n v="32"/>
  </r>
  <r>
    <x v="0"/>
    <x v="3"/>
    <x v="8"/>
    <n v="9"/>
    <n v="14"/>
    <n v="3"/>
    <n v="26"/>
    <n v="42"/>
    <n v="16"/>
    <n v="58"/>
    <n v="130"/>
    <n v="15"/>
    <n v="0"/>
    <n v="1"/>
    <n v="1"/>
    <n v="2"/>
    <n v="0"/>
    <n v="3"/>
    <n v="2"/>
    <n v="0"/>
    <n v="1"/>
    <n v="0"/>
    <n v="0"/>
    <n v="0"/>
    <n v="0"/>
    <n v="0"/>
    <n v="0"/>
    <n v="1"/>
    <n v="2"/>
    <n v="28"/>
  </r>
  <r>
    <x v="0"/>
    <x v="3"/>
    <x v="9"/>
    <n v="11"/>
    <n v="26"/>
    <n v="1"/>
    <n v="38"/>
    <n v="123"/>
    <n v="29"/>
    <n v="152"/>
    <n v="303"/>
    <n v="20"/>
    <n v="1"/>
    <n v="2"/>
    <n v="0"/>
    <n v="4"/>
    <n v="1"/>
    <n v="0"/>
    <n v="6"/>
    <n v="0"/>
    <n v="0"/>
    <n v="2"/>
    <n v="0"/>
    <n v="0"/>
    <n v="0"/>
    <n v="0"/>
    <n v="1"/>
    <n v="3"/>
    <n v="1"/>
    <n v="41"/>
  </r>
  <r>
    <x v="0"/>
    <x v="3"/>
    <x v="10"/>
    <n v="8"/>
    <n v="15"/>
    <n v="2"/>
    <n v="25"/>
    <n v="72"/>
    <n v="11"/>
    <n v="83"/>
    <n v="129"/>
    <n v="15"/>
    <n v="0"/>
    <n v="2"/>
    <n v="0"/>
    <n v="1"/>
    <n v="0"/>
    <n v="0"/>
    <n v="5"/>
    <n v="0"/>
    <n v="0"/>
    <n v="2"/>
    <n v="0"/>
    <n v="0"/>
    <n v="0"/>
    <n v="0"/>
    <n v="0"/>
    <n v="0"/>
    <n v="3"/>
    <n v="28"/>
  </r>
  <r>
    <x v="0"/>
    <x v="3"/>
    <x v="11"/>
    <n v="12"/>
    <n v="29"/>
    <n v="5"/>
    <n v="46"/>
    <n v="102"/>
    <n v="16"/>
    <n v="118"/>
    <n v="247"/>
    <n v="38"/>
    <n v="0"/>
    <n v="4"/>
    <n v="0"/>
    <n v="9"/>
    <n v="0"/>
    <n v="0"/>
    <n v="3"/>
    <n v="1"/>
    <n v="0"/>
    <n v="7"/>
    <n v="0"/>
    <n v="0"/>
    <n v="0"/>
    <n v="0"/>
    <n v="0"/>
    <n v="4"/>
    <n v="1"/>
    <n v="67"/>
  </r>
  <r>
    <x v="0"/>
    <x v="3"/>
    <x v="12"/>
    <n v="2"/>
    <n v="18"/>
    <n v="4"/>
    <n v="24"/>
    <n v="37"/>
    <n v="2"/>
    <n v="39"/>
    <n v="80"/>
    <n v="30"/>
    <n v="0"/>
    <n v="1"/>
    <n v="4"/>
    <n v="1"/>
    <n v="0"/>
    <n v="0"/>
    <n v="1"/>
    <n v="0"/>
    <n v="0"/>
    <n v="0"/>
    <n v="0"/>
    <n v="0"/>
    <n v="1"/>
    <n v="0"/>
    <n v="0"/>
    <n v="4"/>
    <n v="0"/>
    <n v="42"/>
  </r>
  <r>
    <x v="0"/>
    <x v="3"/>
    <x v="13"/>
    <n v="9"/>
    <n v="29"/>
    <n v="4"/>
    <n v="42"/>
    <n v="193"/>
    <n v="16"/>
    <n v="209"/>
    <n v="332"/>
    <n v="31"/>
    <n v="0"/>
    <n v="1"/>
    <n v="0"/>
    <n v="13"/>
    <n v="0"/>
    <n v="0"/>
    <n v="3"/>
    <n v="1"/>
    <n v="0"/>
    <n v="3"/>
    <n v="0"/>
    <n v="0"/>
    <n v="0"/>
    <n v="0"/>
    <n v="0"/>
    <n v="0"/>
    <n v="0"/>
    <n v="52"/>
  </r>
  <r>
    <x v="0"/>
    <x v="3"/>
    <x v="14"/>
    <n v="47"/>
    <n v="199"/>
    <n v="50"/>
    <n v="296"/>
    <n v="548"/>
    <n v="69"/>
    <n v="617"/>
    <n v="1635"/>
    <n v="258"/>
    <n v="2"/>
    <n v="9"/>
    <n v="2"/>
    <n v="2"/>
    <n v="0"/>
    <n v="3"/>
    <n v="2"/>
    <n v="11"/>
    <n v="0"/>
    <n v="17"/>
    <n v="0"/>
    <n v="0"/>
    <n v="0"/>
    <n v="0"/>
    <n v="1"/>
    <n v="71"/>
    <n v="4"/>
    <n v="382"/>
  </r>
  <r>
    <x v="0"/>
    <x v="3"/>
    <x v="15"/>
    <n v="18"/>
    <n v="96"/>
    <n v="4"/>
    <n v="118"/>
    <n v="464"/>
    <n v="29"/>
    <n v="493"/>
    <n v="827"/>
    <n v="57"/>
    <n v="0"/>
    <n v="4"/>
    <n v="7"/>
    <n v="5"/>
    <n v="2"/>
    <n v="1"/>
    <n v="9"/>
    <n v="12"/>
    <n v="0"/>
    <n v="2"/>
    <n v="1"/>
    <n v="0"/>
    <n v="0"/>
    <n v="0"/>
    <n v="0"/>
    <n v="0"/>
    <n v="0"/>
    <n v="100"/>
  </r>
  <r>
    <x v="0"/>
    <x v="3"/>
    <x v="16"/>
    <n v="12"/>
    <n v="13"/>
    <n v="4"/>
    <n v="29"/>
    <n v="72"/>
    <n v="24"/>
    <n v="96"/>
    <n v="197"/>
    <n v="17"/>
    <n v="0"/>
    <n v="0"/>
    <n v="0"/>
    <n v="4"/>
    <n v="0"/>
    <n v="0"/>
    <n v="4"/>
    <n v="4"/>
    <n v="0"/>
    <n v="0"/>
    <n v="0"/>
    <n v="0"/>
    <n v="3"/>
    <n v="1"/>
    <n v="0"/>
    <n v="0"/>
    <n v="0"/>
    <n v="33"/>
  </r>
  <r>
    <x v="0"/>
    <x v="3"/>
    <x v="17"/>
    <n v="18"/>
    <n v="93"/>
    <n v="3"/>
    <n v="114"/>
    <n v="460"/>
    <n v="36"/>
    <n v="496"/>
    <n v="769"/>
    <n v="160"/>
    <n v="0"/>
    <n v="14"/>
    <n v="4"/>
    <n v="0"/>
    <n v="5"/>
    <n v="1"/>
    <n v="7"/>
    <n v="1"/>
    <n v="0"/>
    <n v="3"/>
    <n v="10"/>
    <n v="0"/>
    <n v="0"/>
    <n v="0"/>
    <n v="3"/>
    <n v="2"/>
    <n v="1"/>
    <n v="211"/>
  </r>
  <r>
    <x v="0"/>
    <x v="3"/>
    <x v="18"/>
    <n v="71"/>
    <n v="131"/>
    <n v="7"/>
    <n v="209"/>
    <n v="889"/>
    <n v="150"/>
    <n v="1039"/>
    <n v="1838"/>
    <n v="118"/>
    <n v="0"/>
    <n v="25"/>
    <n v="4"/>
    <n v="2"/>
    <n v="4"/>
    <n v="2"/>
    <n v="6"/>
    <n v="15"/>
    <n v="4"/>
    <n v="18"/>
    <n v="0"/>
    <n v="0"/>
    <n v="1"/>
    <n v="0"/>
    <n v="9"/>
    <n v="1"/>
    <n v="9"/>
    <n v="218"/>
  </r>
  <r>
    <x v="0"/>
    <x v="3"/>
    <x v="19"/>
    <n v="23"/>
    <n v="35"/>
    <n v="1"/>
    <n v="59"/>
    <n v="265"/>
    <n v="62"/>
    <n v="327"/>
    <n v="461"/>
    <n v="54"/>
    <n v="0"/>
    <n v="2"/>
    <n v="0"/>
    <n v="0"/>
    <n v="3"/>
    <n v="0"/>
    <n v="5"/>
    <n v="4"/>
    <n v="0"/>
    <n v="1"/>
    <n v="0"/>
    <n v="0"/>
    <n v="0"/>
    <n v="0"/>
    <n v="0"/>
    <n v="7"/>
    <n v="1"/>
    <n v="77"/>
  </r>
  <r>
    <x v="0"/>
    <x v="3"/>
    <x v="20"/>
    <n v="13"/>
    <n v="27"/>
    <n v="0"/>
    <n v="40"/>
    <n v="207"/>
    <n v="45"/>
    <n v="252"/>
    <n v="356"/>
    <n v="30"/>
    <n v="0"/>
    <n v="7"/>
    <n v="0"/>
    <n v="0"/>
    <n v="1"/>
    <n v="0"/>
    <n v="4"/>
    <n v="3"/>
    <n v="0"/>
    <n v="1"/>
    <n v="0"/>
    <n v="0"/>
    <n v="0"/>
    <n v="0"/>
    <n v="0"/>
    <n v="0"/>
    <n v="3"/>
    <n v="49"/>
  </r>
  <r>
    <x v="0"/>
    <x v="3"/>
    <x v="21"/>
    <n v="15"/>
    <n v="35"/>
    <n v="0"/>
    <n v="50"/>
    <n v="219"/>
    <n v="40"/>
    <n v="259"/>
    <n v="606"/>
    <n v="46"/>
    <n v="0"/>
    <n v="0"/>
    <n v="0"/>
    <n v="0"/>
    <n v="0"/>
    <n v="0"/>
    <n v="1"/>
    <n v="3"/>
    <n v="0"/>
    <n v="1"/>
    <n v="0"/>
    <n v="0"/>
    <n v="0"/>
    <n v="0"/>
    <n v="0"/>
    <n v="1"/>
    <n v="0"/>
    <n v="52"/>
  </r>
  <r>
    <x v="0"/>
    <x v="3"/>
    <x v="22"/>
    <n v="32"/>
    <n v="71"/>
    <n v="4"/>
    <n v="107"/>
    <n v="355"/>
    <n v="65"/>
    <n v="420"/>
    <n v="1015"/>
    <n v="67"/>
    <n v="0"/>
    <n v="7"/>
    <n v="11"/>
    <n v="9"/>
    <n v="4"/>
    <n v="1"/>
    <n v="9"/>
    <n v="1"/>
    <n v="1"/>
    <n v="0"/>
    <n v="0"/>
    <n v="1"/>
    <n v="0"/>
    <n v="0"/>
    <n v="0"/>
    <n v="17"/>
    <n v="0"/>
    <n v="128"/>
  </r>
  <r>
    <x v="0"/>
    <x v="3"/>
    <x v="23"/>
    <n v="24"/>
    <n v="44"/>
    <n v="7"/>
    <n v="75"/>
    <n v="316"/>
    <n v="57"/>
    <n v="373"/>
    <n v="605"/>
    <n v="47"/>
    <n v="1"/>
    <n v="1"/>
    <n v="6"/>
    <n v="11"/>
    <n v="0"/>
    <n v="0"/>
    <n v="20"/>
    <n v="2"/>
    <n v="2"/>
    <n v="2"/>
    <n v="2"/>
    <n v="0"/>
    <n v="0"/>
    <n v="0"/>
    <n v="2"/>
    <n v="11"/>
    <n v="3"/>
    <n v="110"/>
  </r>
  <r>
    <x v="0"/>
    <x v="3"/>
    <x v="24"/>
    <n v="13"/>
    <n v="47"/>
    <n v="41"/>
    <n v="101"/>
    <n v="127"/>
    <n v="17"/>
    <n v="144"/>
    <n v="475"/>
    <n v="65"/>
    <n v="1"/>
    <n v="4"/>
    <n v="7"/>
    <n v="6"/>
    <n v="0"/>
    <n v="0"/>
    <n v="6"/>
    <n v="3"/>
    <n v="0"/>
    <n v="4"/>
    <n v="0"/>
    <n v="0"/>
    <n v="0"/>
    <n v="0"/>
    <n v="1"/>
    <n v="0"/>
    <n v="5"/>
    <n v="102"/>
  </r>
  <r>
    <x v="0"/>
    <x v="3"/>
    <x v="25"/>
    <n v="25"/>
    <n v="153"/>
    <n v="34"/>
    <n v="212"/>
    <n v="555"/>
    <n v="32"/>
    <n v="587"/>
    <n v="993"/>
    <n v="148"/>
    <n v="0"/>
    <n v="12"/>
    <n v="5"/>
    <n v="5"/>
    <n v="0"/>
    <n v="0"/>
    <n v="6"/>
    <n v="21"/>
    <n v="0"/>
    <n v="12"/>
    <n v="0"/>
    <n v="0"/>
    <n v="2"/>
    <n v="2"/>
    <n v="0"/>
    <n v="35"/>
    <n v="20"/>
    <n v="268"/>
  </r>
  <r>
    <x v="0"/>
    <x v="3"/>
    <x v="26"/>
    <n v="39"/>
    <n v="59"/>
    <n v="1"/>
    <n v="99"/>
    <n v="649"/>
    <n v="97"/>
    <n v="746"/>
    <n v="1048"/>
    <n v="108"/>
    <n v="1"/>
    <n v="5"/>
    <n v="2"/>
    <n v="2"/>
    <n v="0"/>
    <n v="0"/>
    <n v="10"/>
    <n v="0"/>
    <n v="0"/>
    <n v="3"/>
    <n v="0"/>
    <n v="0"/>
    <n v="0"/>
    <n v="0"/>
    <n v="2"/>
    <n v="1"/>
    <n v="0"/>
    <n v="134"/>
  </r>
  <r>
    <x v="0"/>
    <x v="3"/>
    <x v="27"/>
    <n v="66"/>
    <n v="114"/>
    <n v="22"/>
    <n v="202"/>
    <n v="521"/>
    <n v="102"/>
    <n v="623"/>
    <n v="1343"/>
    <n v="265"/>
    <n v="0"/>
    <n v="34"/>
    <n v="5"/>
    <n v="5"/>
    <n v="1"/>
    <n v="0"/>
    <n v="14"/>
    <n v="11"/>
    <n v="0"/>
    <n v="22"/>
    <n v="1"/>
    <n v="3"/>
    <n v="0"/>
    <n v="0"/>
    <n v="0"/>
    <n v="1"/>
    <n v="18"/>
    <n v="380"/>
  </r>
  <r>
    <x v="0"/>
    <x v="3"/>
    <x v="28"/>
    <n v="35"/>
    <n v="60"/>
    <n v="5"/>
    <n v="100"/>
    <n v="264"/>
    <n v="54"/>
    <n v="318"/>
    <n v="704"/>
    <n v="81"/>
    <n v="0"/>
    <n v="7"/>
    <n v="1"/>
    <n v="2"/>
    <n v="0"/>
    <n v="1"/>
    <n v="14"/>
    <n v="14"/>
    <n v="0"/>
    <n v="8"/>
    <n v="0"/>
    <n v="1"/>
    <n v="0"/>
    <n v="1"/>
    <n v="3"/>
    <n v="2"/>
    <n v="0"/>
    <n v="135"/>
  </r>
  <r>
    <x v="0"/>
    <x v="3"/>
    <x v="29"/>
    <n v="26"/>
    <n v="54"/>
    <n v="16"/>
    <n v="96"/>
    <n v="287"/>
    <n v="47"/>
    <n v="334"/>
    <n v="712"/>
    <n v="84"/>
    <n v="0"/>
    <n v="12"/>
    <n v="4"/>
    <n v="7"/>
    <n v="2"/>
    <n v="0"/>
    <n v="10"/>
    <n v="2"/>
    <n v="4"/>
    <n v="13"/>
    <n v="1"/>
    <n v="1"/>
    <n v="0"/>
    <n v="4"/>
    <n v="2"/>
    <n v="0"/>
    <n v="0"/>
    <n v="146"/>
  </r>
  <r>
    <x v="0"/>
    <x v="3"/>
    <x v="30"/>
    <n v="38"/>
    <n v="82"/>
    <n v="7"/>
    <n v="127"/>
    <n v="372"/>
    <n v="78"/>
    <n v="450"/>
    <n v="828"/>
    <n v="122"/>
    <n v="0"/>
    <n v="8"/>
    <n v="4"/>
    <n v="22"/>
    <n v="4"/>
    <n v="1"/>
    <n v="14"/>
    <n v="6"/>
    <n v="2"/>
    <n v="8"/>
    <n v="0"/>
    <n v="0"/>
    <n v="0"/>
    <n v="0"/>
    <n v="3"/>
    <n v="0"/>
    <n v="0"/>
    <n v="194"/>
  </r>
  <r>
    <x v="0"/>
    <x v="3"/>
    <x v="31"/>
    <n v="13"/>
    <n v="57"/>
    <n v="4"/>
    <n v="74"/>
    <n v="244"/>
    <n v="28"/>
    <n v="272"/>
    <n v="461"/>
    <n v="39"/>
    <n v="0"/>
    <n v="1"/>
    <n v="2"/>
    <n v="21"/>
    <n v="0"/>
    <n v="0"/>
    <n v="4"/>
    <n v="5"/>
    <n v="0"/>
    <n v="3"/>
    <n v="0"/>
    <n v="0"/>
    <n v="0"/>
    <n v="0"/>
    <n v="2"/>
    <n v="0"/>
    <n v="1"/>
    <n v="78"/>
  </r>
  <r>
    <x v="0"/>
    <x v="3"/>
    <x v="32"/>
    <n v="3"/>
    <n v="9"/>
    <n v="4"/>
    <n v="16"/>
    <n v="28"/>
    <n v="3"/>
    <n v="31"/>
    <n v="113"/>
    <n v="10"/>
    <n v="0"/>
    <n v="0"/>
    <n v="0"/>
    <n v="3"/>
    <n v="0"/>
    <n v="0"/>
    <n v="1"/>
    <n v="1"/>
    <n v="0"/>
    <n v="2"/>
    <n v="0"/>
    <n v="0"/>
    <n v="0"/>
    <n v="0"/>
    <n v="0"/>
    <n v="0"/>
    <n v="0"/>
    <n v="17"/>
  </r>
  <r>
    <x v="0"/>
    <x v="3"/>
    <x v="33"/>
    <n v="6"/>
    <n v="19"/>
    <n v="0"/>
    <n v="25"/>
    <n v="110"/>
    <n v="13"/>
    <n v="123"/>
    <n v="175"/>
    <n v="12"/>
    <n v="0"/>
    <n v="1"/>
    <n v="0"/>
    <n v="2"/>
    <n v="1"/>
    <n v="0"/>
    <n v="6"/>
    <n v="2"/>
    <n v="0"/>
    <n v="2"/>
    <n v="0"/>
    <n v="0"/>
    <n v="0"/>
    <n v="0"/>
    <n v="0"/>
    <n v="0"/>
    <n v="0"/>
    <n v="26"/>
  </r>
  <r>
    <x v="0"/>
    <x v="3"/>
    <x v="34"/>
    <n v="4"/>
    <n v="39"/>
    <n v="0"/>
    <n v="43"/>
    <n v="113"/>
    <n v="13"/>
    <n v="126"/>
    <n v="214"/>
    <n v="13"/>
    <n v="0"/>
    <n v="1"/>
    <n v="3"/>
    <n v="1"/>
    <n v="0"/>
    <n v="0"/>
    <n v="2"/>
    <n v="11"/>
    <n v="4"/>
    <n v="1"/>
    <n v="1"/>
    <n v="0"/>
    <n v="0"/>
    <n v="0"/>
    <n v="0"/>
    <n v="4"/>
    <n v="0"/>
    <n v="41"/>
  </r>
  <r>
    <x v="0"/>
    <x v="3"/>
    <x v="35"/>
    <n v="18"/>
    <n v="30"/>
    <n v="2"/>
    <n v="50"/>
    <n v="340"/>
    <n v="31"/>
    <n v="371"/>
    <n v="494"/>
    <n v="26"/>
    <n v="0"/>
    <n v="9"/>
    <n v="0"/>
    <n v="0"/>
    <n v="2"/>
    <n v="0"/>
    <n v="6"/>
    <n v="10"/>
    <n v="0"/>
    <n v="3"/>
    <n v="0"/>
    <n v="0"/>
    <n v="0"/>
    <n v="0"/>
    <n v="0"/>
    <n v="0"/>
    <n v="16"/>
    <n v="72"/>
  </r>
  <r>
    <x v="0"/>
    <x v="3"/>
    <x v="36"/>
    <n v="6"/>
    <n v="8"/>
    <n v="1"/>
    <n v="15"/>
    <n v="36"/>
    <n v="18"/>
    <n v="54"/>
    <n v="131"/>
    <n v="17"/>
    <n v="0"/>
    <n v="0"/>
    <n v="0"/>
    <n v="0"/>
    <n v="0"/>
    <n v="0"/>
    <n v="0"/>
    <n v="0"/>
    <n v="0"/>
    <n v="0"/>
    <n v="0"/>
    <n v="0"/>
    <n v="0"/>
    <n v="0"/>
    <n v="0"/>
    <n v="4"/>
    <n v="0"/>
    <n v="21"/>
  </r>
  <r>
    <x v="3"/>
    <x v="4"/>
    <x v="0"/>
    <n v="5"/>
    <n v="12"/>
    <n v="2"/>
    <n v="19"/>
    <n v="45"/>
    <n v="5"/>
    <n v="50"/>
    <n v="94"/>
    <n v="6"/>
    <n v="0"/>
    <n v="5"/>
    <n v="0"/>
    <n v="3"/>
    <n v="0"/>
    <n v="0"/>
    <n v="2"/>
    <n v="0"/>
    <n v="0"/>
    <n v="0"/>
    <n v="0"/>
    <n v="0"/>
    <n v="0"/>
    <n v="0"/>
    <n v="0"/>
    <n v="1"/>
    <n v="0"/>
    <n v="17"/>
  </r>
  <r>
    <x v="3"/>
    <x v="4"/>
    <x v="1"/>
    <n v="10"/>
    <n v="14"/>
    <n v="5"/>
    <n v="29"/>
    <n v="163"/>
    <n v="27"/>
    <n v="190"/>
    <n v="296"/>
    <n v="29"/>
    <n v="0"/>
    <n v="4"/>
    <n v="2"/>
    <n v="0"/>
    <n v="1"/>
    <n v="0"/>
    <n v="1"/>
    <n v="2"/>
    <n v="0"/>
    <n v="0"/>
    <n v="3"/>
    <n v="0"/>
    <n v="0"/>
    <n v="0"/>
    <n v="0"/>
    <n v="0"/>
    <n v="0"/>
    <n v="42"/>
  </r>
  <r>
    <x v="3"/>
    <x v="4"/>
    <x v="2"/>
    <n v="3"/>
    <n v="5"/>
    <n v="2"/>
    <n v="10"/>
    <n v="23"/>
    <n v="5"/>
    <n v="28"/>
    <n v="57"/>
    <n v="5"/>
    <n v="0"/>
    <n v="0"/>
    <n v="0"/>
    <n v="1"/>
    <n v="0"/>
    <n v="0"/>
    <n v="7"/>
    <n v="0"/>
    <n v="0"/>
    <n v="0"/>
    <n v="0"/>
    <n v="0"/>
    <n v="0"/>
    <n v="0"/>
    <n v="0"/>
    <n v="0"/>
    <n v="0"/>
    <n v="13"/>
  </r>
  <r>
    <x v="3"/>
    <x v="4"/>
    <x v="3"/>
    <n v="11"/>
    <n v="16"/>
    <n v="4"/>
    <n v="31"/>
    <n v="73"/>
    <n v="13"/>
    <n v="86"/>
    <n v="222"/>
    <n v="17"/>
    <n v="0"/>
    <n v="0"/>
    <n v="0"/>
    <n v="10"/>
    <n v="4"/>
    <n v="0"/>
    <n v="1"/>
    <n v="1"/>
    <n v="0"/>
    <n v="0"/>
    <n v="1"/>
    <n v="0"/>
    <n v="0"/>
    <n v="0"/>
    <n v="2"/>
    <n v="0"/>
    <n v="0"/>
    <n v="36"/>
  </r>
  <r>
    <x v="3"/>
    <x v="4"/>
    <x v="4"/>
    <n v="25"/>
    <n v="72"/>
    <n v="2"/>
    <n v="99"/>
    <n v="442"/>
    <n v="45"/>
    <n v="487"/>
    <n v="812"/>
    <n v="67"/>
    <n v="0"/>
    <n v="23"/>
    <n v="3"/>
    <n v="5"/>
    <n v="4"/>
    <n v="0"/>
    <n v="5"/>
    <n v="9"/>
    <n v="4"/>
    <n v="3"/>
    <n v="0"/>
    <n v="0"/>
    <n v="0"/>
    <n v="0"/>
    <n v="1"/>
    <n v="0"/>
    <n v="0"/>
    <n v="124"/>
  </r>
  <r>
    <x v="3"/>
    <x v="4"/>
    <x v="5"/>
    <n v="4"/>
    <n v="7"/>
    <n v="2"/>
    <n v="13"/>
    <n v="26"/>
    <n v="5"/>
    <n v="31"/>
    <n v="113"/>
    <n v="13"/>
    <n v="0"/>
    <n v="2"/>
    <n v="0"/>
    <n v="1"/>
    <n v="1"/>
    <n v="0"/>
    <n v="1"/>
    <n v="1"/>
    <n v="0"/>
    <n v="2"/>
    <n v="0"/>
    <n v="0"/>
    <n v="0"/>
    <n v="0"/>
    <n v="0"/>
    <n v="0"/>
    <n v="0"/>
    <n v="21"/>
  </r>
  <r>
    <x v="3"/>
    <x v="4"/>
    <x v="6"/>
    <n v="25"/>
    <n v="53"/>
    <n v="5"/>
    <n v="83"/>
    <n v="317"/>
    <n v="49"/>
    <n v="366"/>
    <n v="692"/>
    <n v="62"/>
    <n v="0"/>
    <n v="8"/>
    <n v="2"/>
    <n v="0"/>
    <n v="4"/>
    <n v="0"/>
    <n v="11"/>
    <n v="6"/>
    <n v="1"/>
    <n v="1"/>
    <n v="1"/>
    <n v="1"/>
    <n v="2"/>
    <n v="0"/>
    <n v="0"/>
    <n v="0"/>
    <n v="2"/>
    <n v="101"/>
  </r>
  <r>
    <x v="3"/>
    <x v="4"/>
    <x v="7"/>
    <n v="2"/>
    <n v="22"/>
    <n v="2"/>
    <n v="26"/>
    <n v="173"/>
    <n v="3"/>
    <n v="176"/>
    <n v="219"/>
    <n v="19"/>
    <n v="0"/>
    <n v="1"/>
    <n v="2"/>
    <n v="0"/>
    <n v="0"/>
    <n v="0"/>
    <n v="6"/>
    <n v="4"/>
    <n v="0"/>
    <n v="0"/>
    <n v="0"/>
    <n v="0"/>
    <n v="0"/>
    <n v="0"/>
    <n v="0"/>
    <n v="10"/>
    <n v="0"/>
    <n v="42"/>
  </r>
  <r>
    <x v="3"/>
    <x v="4"/>
    <x v="8"/>
    <n v="9"/>
    <n v="20"/>
    <n v="3"/>
    <n v="32"/>
    <n v="112"/>
    <n v="15"/>
    <n v="127"/>
    <n v="180"/>
    <n v="25"/>
    <n v="0"/>
    <n v="0"/>
    <n v="1"/>
    <n v="4"/>
    <n v="0"/>
    <n v="0"/>
    <n v="6"/>
    <n v="1"/>
    <n v="0"/>
    <n v="1"/>
    <n v="0"/>
    <n v="0"/>
    <n v="0"/>
    <n v="0"/>
    <n v="0"/>
    <n v="0"/>
    <n v="0"/>
    <n v="38"/>
  </r>
  <r>
    <x v="3"/>
    <x v="4"/>
    <x v="9"/>
    <n v="10"/>
    <n v="17"/>
    <n v="4"/>
    <n v="31"/>
    <n v="76"/>
    <n v="18"/>
    <n v="94"/>
    <n v="173"/>
    <n v="26"/>
    <n v="1"/>
    <n v="5"/>
    <n v="0"/>
    <n v="3"/>
    <n v="0"/>
    <n v="0"/>
    <n v="4"/>
    <n v="0"/>
    <n v="0"/>
    <n v="3"/>
    <n v="0"/>
    <n v="0"/>
    <n v="0"/>
    <n v="0"/>
    <n v="0"/>
    <n v="2"/>
    <n v="0"/>
    <n v="44"/>
  </r>
  <r>
    <x v="3"/>
    <x v="4"/>
    <x v="10"/>
    <n v="8"/>
    <n v="18"/>
    <n v="17"/>
    <n v="43"/>
    <n v="60"/>
    <n v="19"/>
    <n v="79"/>
    <n v="148"/>
    <n v="22"/>
    <n v="0"/>
    <n v="7"/>
    <n v="2"/>
    <n v="1"/>
    <n v="0"/>
    <n v="0"/>
    <n v="1"/>
    <n v="1"/>
    <n v="0"/>
    <n v="0"/>
    <n v="0"/>
    <n v="0"/>
    <n v="0"/>
    <n v="0"/>
    <n v="0"/>
    <n v="1"/>
    <n v="0"/>
    <n v="35"/>
  </r>
  <r>
    <x v="3"/>
    <x v="4"/>
    <x v="11"/>
    <n v="21"/>
    <n v="28"/>
    <n v="12"/>
    <n v="61"/>
    <n v="159"/>
    <n v="39"/>
    <n v="198"/>
    <n v="401"/>
    <n v="46"/>
    <n v="0"/>
    <n v="3"/>
    <n v="0"/>
    <n v="13"/>
    <n v="0"/>
    <n v="0"/>
    <n v="6"/>
    <n v="0"/>
    <n v="0"/>
    <n v="0"/>
    <n v="2"/>
    <n v="0"/>
    <n v="0"/>
    <n v="0"/>
    <n v="2"/>
    <n v="0"/>
    <n v="1"/>
    <n v="73"/>
  </r>
  <r>
    <x v="3"/>
    <x v="4"/>
    <x v="12"/>
    <n v="7"/>
    <n v="16"/>
    <n v="1"/>
    <n v="24"/>
    <n v="55"/>
    <n v="9"/>
    <n v="64"/>
    <n v="114"/>
    <n v="27"/>
    <n v="0"/>
    <n v="0"/>
    <n v="0"/>
    <n v="0"/>
    <n v="0"/>
    <n v="0"/>
    <n v="0"/>
    <n v="0"/>
    <n v="0"/>
    <n v="0"/>
    <n v="0"/>
    <n v="1"/>
    <n v="2"/>
    <n v="0"/>
    <n v="0"/>
    <n v="2"/>
    <n v="1"/>
    <n v="33"/>
  </r>
  <r>
    <x v="3"/>
    <x v="4"/>
    <x v="13"/>
    <n v="12"/>
    <n v="28"/>
    <n v="4"/>
    <n v="44"/>
    <n v="164"/>
    <n v="24"/>
    <n v="188"/>
    <n v="363"/>
    <n v="39"/>
    <n v="0"/>
    <n v="0"/>
    <n v="0"/>
    <n v="6"/>
    <n v="0"/>
    <n v="0"/>
    <n v="1"/>
    <n v="1"/>
    <n v="0"/>
    <n v="2"/>
    <n v="1"/>
    <n v="0"/>
    <n v="0"/>
    <n v="0"/>
    <n v="0"/>
    <n v="0"/>
    <n v="0"/>
    <n v="50"/>
  </r>
  <r>
    <x v="3"/>
    <x v="4"/>
    <x v="14"/>
    <n v="43"/>
    <n v="178"/>
    <n v="52"/>
    <n v="273"/>
    <n v="504"/>
    <n v="62"/>
    <n v="566"/>
    <n v="1531"/>
    <n v="280"/>
    <n v="0"/>
    <n v="18"/>
    <n v="3"/>
    <n v="6"/>
    <n v="0"/>
    <n v="0"/>
    <n v="2"/>
    <n v="11"/>
    <n v="0"/>
    <n v="23"/>
    <n v="3"/>
    <n v="0"/>
    <n v="0"/>
    <n v="0"/>
    <n v="2"/>
    <n v="18"/>
    <n v="2"/>
    <n v="368"/>
  </r>
  <r>
    <x v="3"/>
    <x v="4"/>
    <x v="15"/>
    <n v="20"/>
    <n v="64"/>
    <n v="4"/>
    <n v="88"/>
    <n v="349"/>
    <n v="44"/>
    <n v="393"/>
    <n v="865"/>
    <n v="46"/>
    <n v="0"/>
    <n v="5"/>
    <n v="4"/>
    <n v="8"/>
    <n v="2"/>
    <n v="0"/>
    <n v="5"/>
    <n v="13"/>
    <n v="0"/>
    <n v="3"/>
    <n v="1"/>
    <n v="0"/>
    <n v="0"/>
    <n v="0"/>
    <n v="0"/>
    <n v="1"/>
    <n v="0"/>
    <n v="88"/>
  </r>
  <r>
    <x v="3"/>
    <x v="4"/>
    <x v="16"/>
    <n v="18"/>
    <n v="13"/>
    <n v="3"/>
    <n v="34"/>
    <n v="134"/>
    <n v="36"/>
    <n v="170"/>
    <n v="279"/>
    <n v="25"/>
    <n v="0"/>
    <n v="1"/>
    <n v="1"/>
    <n v="0"/>
    <n v="0"/>
    <n v="0"/>
    <n v="0"/>
    <n v="1"/>
    <n v="0"/>
    <n v="0"/>
    <n v="0"/>
    <n v="0"/>
    <n v="0"/>
    <n v="0"/>
    <n v="0"/>
    <n v="0"/>
    <n v="0"/>
    <n v="28"/>
  </r>
  <r>
    <x v="3"/>
    <x v="4"/>
    <x v="17"/>
    <n v="17"/>
    <n v="75"/>
    <n v="3"/>
    <n v="95"/>
    <n v="308"/>
    <n v="41"/>
    <n v="349"/>
    <n v="526"/>
    <n v="104"/>
    <n v="0"/>
    <n v="11"/>
    <n v="1"/>
    <n v="1"/>
    <n v="4"/>
    <n v="0"/>
    <n v="9"/>
    <n v="7"/>
    <n v="0"/>
    <n v="2"/>
    <n v="11"/>
    <n v="0"/>
    <n v="0"/>
    <n v="0"/>
    <n v="1"/>
    <n v="0"/>
    <n v="4"/>
    <n v="155"/>
  </r>
  <r>
    <x v="3"/>
    <x v="4"/>
    <x v="18"/>
    <n v="68"/>
    <n v="107"/>
    <n v="5"/>
    <n v="180"/>
    <n v="828"/>
    <n v="171"/>
    <n v="999"/>
    <n v="1706"/>
    <n v="96"/>
    <n v="1"/>
    <n v="13"/>
    <n v="6"/>
    <n v="0"/>
    <n v="2"/>
    <n v="0"/>
    <n v="18"/>
    <n v="13"/>
    <n v="0"/>
    <n v="20"/>
    <n v="2"/>
    <n v="0"/>
    <n v="1"/>
    <n v="0"/>
    <n v="6"/>
    <n v="1"/>
    <n v="2"/>
    <n v="181"/>
  </r>
  <r>
    <x v="3"/>
    <x v="4"/>
    <x v="19"/>
    <n v="14"/>
    <n v="39"/>
    <n v="1"/>
    <n v="54"/>
    <n v="236"/>
    <n v="30"/>
    <n v="266"/>
    <n v="495"/>
    <n v="44"/>
    <n v="0"/>
    <n v="2"/>
    <n v="0"/>
    <n v="0"/>
    <n v="1"/>
    <n v="0"/>
    <n v="3"/>
    <n v="5"/>
    <n v="0"/>
    <n v="2"/>
    <n v="0"/>
    <n v="0"/>
    <n v="0"/>
    <n v="0"/>
    <n v="0"/>
    <n v="3"/>
    <n v="6"/>
    <n v="66"/>
  </r>
  <r>
    <x v="3"/>
    <x v="4"/>
    <x v="20"/>
    <n v="16"/>
    <n v="19"/>
    <n v="0"/>
    <n v="35"/>
    <n v="133"/>
    <n v="38"/>
    <n v="171"/>
    <n v="242"/>
    <n v="33"/>
    <n v="0"/>
    <n v="4"/>
    <n v="0"/>
    <n v="0"/>
    <n v="4"/>
    <n v="0"/>
    <n v="1"/>
    <n v="1"/>
    <n v="0"/>
    <n v="3"/>
    <n v="2"/>
    <n v="0"/>
    <n v="0"/>
    <n v="0"/>
    <n v="0"/>
    <n v="0"/>
    <n v="2"/>
    <n v="50"/>
  </r>
  <r>
    <x v="3"/>
    <x v="4"/>
    <x v="21"/>
    <n v="11"/>
    <n v="22"/>
    <n v="0"/>
    <n v="33"/>
    <n v="250"/>
    <n v="41"/>
    <n v="291"/>
    <n v="449"/>
    <n v="29"/>
    <n v="0"/>
    <n v="0"/>
    <n v="0"/>
    <n v="0"/>
    <n v="2"/>
    <n v="0"/>
    <n v="0"/>
    <n v="3"/>
    <n v="0"/>
    <n v="0"/>
    <n v="0"/>
    <n v="0"/>
    <n v="0"/>
    <n v="0"/>
    <n v="0"/>
    <n v="0"/>
    <n v="0"/>
    <n v="34"/>
  </r>
  <r>
    <x v="3"/>
    <x v="4"/>
    <x v="22"/>
    <n v="38"/>
    <n v="70"/>
    <n v="13"/>
    <n v="121"/>
    <n v="500"/>
    <n v="83"/>
    <n v="583"/>
    <n v="1141"/>
    <n v="126"/>
    <n v="1"/>
    <n v="21"/>
    <n v="6"/>
    <n v="11"/>
    <n v="0"/>
    <n v="0"/>
    <n v="22"/>
    <n v="0"/>
    <n v="0"/>
    <n v="3"/>
    <n v="0"/>
    <n v="0"/>
    <n v="1"/>
    <n v="0"/>
    <n v="1"/>
    <n v="0"/>
    <n v="1"/>
    <n v="193"/>
  </r>
  <r>
    <x v="3"/>
    <x v="4"/>
    <x v="23"/>
    <n v="28"/>
    <n v="38"/>
    <n v="8"/>
    <n v="74"/>
    <n v="300"/>
    <n v="70"/>
    <n v="370"/>
    <n v="709"/>
    <n v="63"/>
    <n v="1"/>
    <n v="6"/>
    <n v="8"/>
    <n v="2"/>
    <n v="2"/>
    <n v="0"/>
    <n v="19"/>
    <n v="3"/>
    <n v="0"/>
    <n v="0"/>
    <n v="0"/>
    <n v="0"/>
    <n v="0"/>
    <n v="0"/>
    <n v="0"/>
    <n v="3"/>
    <n v="2"/>
    <n v="109"/>
  </r>
  <r>
    <x v="3"/>
    <x v="4"/>
    <x v="24"/>
    <n v="15"/>
    <n v="62"/>
    <n v="36"/>
    <n v="113"/>
    <n v="165"/>
    <n v="18"/>
    <n v="183"/>
    <n v="540"/>
    <n v="71"/>
    <n v="0"/>
    <n v="1"/>
    <n v="8"/>
    <n v="6"/>
    <n v="0"/>
    <n v="0"/>
    <n v="5"/>
    <n v="4"/>
    <n v="0"/>
    <n v="8"/>
    <n v="2"/>
    <n v="0"/>
    <n v="1"/>
    <n v="0"/>
    <n v="0"/>
    <n v="0"/>
    <n v="5"/>
    <n v="111"/>
  </r>
  <r>
    <x v="3"/>
    <x v="4"/>
    <x v="25"/>
    <n v="24"/>
    <n v="138"/>
    <n v="7"/>
    <n v="169"/>
    <n v="438"/>
    <n v="41"/>
    <n v="479"/>
    <n v="885"/>
    <n v="167"/>
    <n v="0"/>
    <n v="7"/>
    <n v="2"/>
    <n v="6"/>
    <n v="2"/>
    <n v="0"/>
    <n v="4"/>
    <n v="26"/>
    <n v="1"/>
    <n v="10"/>
    <n v="1"/>
    <n v="1"/>
    <n v="2"/>
    <n v="1"/>
    <n v="0"/>
    <n v="7"/>
    <n v="5"/>
    <n v="242"/>
  </r>
  <r>
    <x v="3"/>
    <x v="4"/>
    <x v="26"/>
    <n v="38"/>
    <n v="85"/>
    <n v="4"/>
    <n v="127"/>
    <n v="433"/>
    <n v="119"/>
    <n v="552"/>
    <n v="1115"/>
    <n v="140"/>
    <n v="0"/>
    <n v="6"/>
    <n v="4"/>
    <n v="0"/>
    <n v="1"/>
    <n v="1"/>
    <n v="8"/>
    <n v="2"/>
    <n v="2"/>
    <n v="6"/>
    <n v="0"/>
    <n v="0"/>
    <n v="0"/>
    <n v="2"/>
    <n v="3"/>
    <n v="5"/>
    <n v="2"/>
    <n v="182"/>
  </r>
  <r>
    <x v="3"/>
    <x v="4"/>
    <x v="27"/>
    <n v="53"/>
    <n v="131"/>
    <n v="16"/>
    <n v="200"/>
    <n v="542"/>
    <n v="98"/>
    <n v="640"/>
    <n v="1266"/>
    <n v="261"/>
    <n v="0"/>
    <n v="34"/>
    <n v="12"/>
    <n v="2"/>
    <n v="0"/>
    <n v="0"/>
    <n v="16"/>
    <n v="8"/>
    <n v="0"/>
    <n v="18"/>
    <n v="1"/>
    <n v="3"/>
    <n v="0"/>
    <n v="0"/>
    <n v="0"/>
    <n v="1"/>
    <n v="9"/>
    <n v="365"/>
  </r>
  <r>
    <x v="3"/>
    <x v="4"/>
    <x v="28"/>
    <n v="20"/>
    <n v="58"/>
    <n v="6"/>
    <n v="84"/>
    <n v="245"/>
    <n v="35"/>
    <n v="280"/>
    <n v="537"/>
    <n v="80"/>
    <n v="0"/>
    <n v="6"/>
    <n v="3"/>
    <n v="8"/>
    <n v="2"/>
    <n v="0"/>
    <n v="22"/>
    <n v="15"/>
    <n v="0"/>
    <n v="8"/>
    <n v="0"/>
    <n v="1"/>
    <n v="0"/>
    <n v="0"/>
    <n v="1"/>
    <n v="0"/>
    <n v="0"/>
    <n v="146"/>
  </r>
  <r>
    <x v="3"/>
    <x v="4"/>
    <x v="29"/>
    <n v="29"/>
    <n v="61"/>
    <n v="10"/>
    <n v="100"/>
    <n v="376"/>
    <n v="96"/>
    <n v="472"/>
    <n v="863"/>
    <n v="71"/>
    <n v="0"/>
    <n v="10"/>
    <n v="6"/>
    <n v="4"/>
    <n v="0"/>
    <n v="0"/>
    <n v="7"/>
    <n v="5"/>
    <n v="3"/>
    <n v="15"/>
    <n v="0"/>
    <n v="1"/>
    <n v="0"/>
    <n v="0"/>
    <n v="1"/>
    <n v="0"/>
    <n v="0"/>
    <n v="123"/>
  </r>
  <r>
    <x v="3"/>
    <x v="4"/>
    <x v="30"/>
    <n v="40"/>
    <n v="77"/>
    <n v="14"/>
    <n v="131"/>
    <n v="298"/>
    <n v="68"/>
    <n v="366"/>
    <n v="967"/>
    <n v="84"/>
    <n v="0"/>
    <n v="8"/>
    <n v="3"/>
    <n v="8"/>
    <n v="1"/>
    <n v="1"/>
    <n v="8"/>
    <n v="1"/>
    <n v="3"/>
    <n v="3"/>
    <n v="0"/>
    <n v="0"/>
    <n v="0"/>
    <n v="0"/>
    <n v="2"/>
    <n v="0"/>
    <n v="0"/>
    <n v="122"/>
  </r>
  <r>
    <x v="3"/>
    <x v="4"/>
    <x v="31"/>
    <n v="11"/>
    <n v="63"/>
    <n v="3"/>
    <n v="77"/>
    <n v="185"/>
    <n v="15"/>
    <n v="200"/>
    <n v="426"/>
    <n v="48"/>
    <n v="0"/>
    <n v="5"/>
    <n v="7"/>
    <n v="14"/>
    <n v="0"/>
    <n v="0"/>
    <n v="4"/>
    <n v="8"/>
    <n v="0"/>
    <n v="1"/>
    <n v="4"/>
    <n v="0"/>
    <n v="1"/>
    <n v="0"/>
    <n v="0"/>
    <n v="0"/>
    <n v="6"/>
    <n v="98"/>
  </r>
  <r>
    <x v="3"/>
    <x v="4"/>
    <x v="32"/>
    <n v="4"/>
    <n v="10"/>
    <n v="1"/>
    <n v="15"/>
    <n v="32"/>
    <n v="4"/>
    <n v="36"/>
    <n v="60"/>
    <n v="17"/>
    <n v="0"/>
    <n v="1"/>
    <n v="0"/>
    <n v="2"/>
    <n v="0"/>
    <n v="0"/>
    <n v="0"/>
    <n v="0"/>
    <n v="0"/>
    <n v="1"/>
    <n v="0"/>
    <n v="0"/>
    <n v="0"/>
    <n v="0"/>
    <n v="0"/>
    <n v="0"/>
    <n v="0"/>
    <n v="21"/>
  </r>
  <r>
    <x v="3"/>
    <x v="4"/>
    <x v="33"/>
    <n v="14"/>
    <n v="10"/>
    <n v="0"/>
    <n v="24"/>
    <n v="122"/>
    <n v="41"/>
    <n v="163"/>
    <n v="236"/>
    <n v="41"/>
    <n v="0"/>
    <n v="0"/>
    <n v="1"/>
    <n v="0"/>
    <n v="0"/>
    <n v="1"/>
    <n v="2"/>
    <n v="6"/>
    <n v="0"/>
    <n v="0"/>
    <n v="1"/>
    <n v="0"/>
    <n v="0"/>
    <n v="0"/>
    <n v="0"/>
    <n v="0"/>
    <n v="0"/>
    <n v="52"/>
  </r>
  <r>
    <x v="3"/>
    <x v="4"/>
    <x v="34"/>
    <n v="7"/>
    <n v="31"/>
    <n v="0"/>
    <n v="38"/>
    <n v="98"/>
    <n v="17"/>
    <n v="115"/>
    <n v="231"/>
    <n v="17"/>
    <n v="0"/>
    <n v="3"/>
    <n v="0"/>
    <n v="2"/>
    <n v="3"/>
    <n v="0"/>
    <n v="0"/>
    <n v="9"/>
    <n v="0"/>
    <n v="3"/>
    <n v="1"/>
    <n v="0"/>
    <n v="0"/>
    <n v="0"/>
    <n v="0"/>
    <n v="0"/>
    <n v="0"/>
    <n v="38"/>
  </r>
  <r>
    <x v="3"/>
    <x v="4"/>
    <x v="35"/>
    <n v="8"/>
    <n v="28"/>
    <n v="3"/>
    <n v="39"/>
    <n v="234"/>
    <n v="13"/>
    <n v="247"/>
    <n v="378"/>
    <n v="38"/>
    <n v="0"/>
    <n v="4"/>
    <n v="1"/>
    <n v="0"/>
    <n v="6"/>
    <n v="0"/>
    <n v="0"/>
    <n v="5"/>
    <n v="0"/>
    <n v="1"/>
    <n v="0"/>
    <n v="0"/>
    <n v="0"/>
    <n v="0"/>
    <n v="0"/>
    <n v="0"/>
    <n v="0"/>
    <n v="55"/>
  </r>
  <r>
    <x v="3"/>
    <x v="4"/>
    <x v="36"/>
    <n v="5"/>
    <n v="8"/>
    <n v="0"/>
    <n v="13"/>
    <n v="61"/>
    <n v="14"/>
    <n v="75"/>
    <n v="130"/>
    <n v="14"/>
    <n v="0"/>
    <n v="0"/>
    <n v="0"/>
    <n v="0"/>
    <n v="0"/>
    <n v="0"/>
    <n v="2"/>
    <n v="0"/>
    <n v="0"/>
    <n v="0"/>
    <n v="0"/>
    <n v="0"/>
    <n v="0"/>
    <n v="0"/>
    <n v="0"/>
    <n v="0"/>
    <n v="0"/>
    <n v="16"/>
  </r>
  <r>
    <x v="2"/>
    <x v="4"/>
    <x v="0"/>
    <n v="6"/>
    <n v="12"/>
    <n v="2"/>
    <n v="20"/>
    <n v="86"/>
    <n v="15"/>
    <n v="101"/>
    <n v="177"/>
    <n v="6"/>
    <n v="0"/>
    <n v="9"/>
    <n v="2"/>
    <n v="0"/>
    <n v="2"/>
    <n v="1"/>
    <n v="2"/>
    <n v="0"/>
    <n v="0"/>
    <n v="0"/>
    <n v="0"/>
    <n v="0"/>
    <n v="0"/>
    <n v="0"/>
    <n v="0"/>
    <n v="0"/>
    <n v="0"/>
    <n v="22"/>
  </r>
  <r>
    <x v="2"/>
    <x v="4"/>
    <x v="1"/>
    <n v="3"/>
    <n v="37"/>
    <n v="4"/>
    <n v="44"/>
    <n v="145"/>
    <n v="7"/>
    <n v="152"/>
    <n v="253"/>
    <n v="24"/>
    <n v="0"/>
    <n v="1"/>
    <n v="0"/>
    <n v="1"/>
    <n v="3"/>
    <n v="0"/>
    <n v="1"/>
    <n v="0"/>
    <n v="0"/>
    <n v="2"/>
    <n v="0"/>
    <n v="12"/>
    <n v="0"/>
    <n v="0"/>
    <n v="0"/>
    <n v="0"/>
    <n v="0"/>
    <n v="44"/>
  </r>
  <r>
    <x v="2"/>
    <x v="4"/>
    <x v="2"/>
    <n v="6"/>
    <n v="5"/>
    <n v="2"/>
    <n v="13"/>
    <n v="35"/>
    <n v="12"/>
    <n v="47"/>
    <n v="84"/>
    <n v="8"/>
    <n v="0"/>
    <n v="1"/>
    <n v="0"/>
    <n v="0"/>
    <n v="0"/>
    <n v="1"/>
    <n v="0"/>
    <n v="0"/>
    <n v="1"/>
    <n v="0"/>
    <n v="0"/>
    <n v="2"/>
    <n v="0"/>
    <n v="0"/>
    <n v="0"/>
    <n v="0"/>
    <n v="0"/>
    <n v="13"/>
  </r>
  <r>
    <x v="2"/>
    <x v="4"/>
    <x v="3"/>
    <n v="9"/>
    <n v="11"/>
    <n v="3"/>
    <n v="23"/>
    <n v="68"/>
    <n v="11"/>
    <n v="79"/>
    <n v="184"/>
    <n v="12"/>
    <n v="0"/>
    <n v="0"/>
    <n v="0"/>
    <n v="1"/>
    <n v="7"/>
    <n v="5"/>
    <n v="0"/>
    <n v="0"/>
    <n v="0"/>
    <n v="0"/>
    <n v="0"/>
    <n v="0"/>
    <n v="2"/>
    <n v="0"/>
    <n v="0"/>
    <n v="0"/>
    <n v="1"/>
    <n v="28"/>
  </r>
  <r>
    <x v="2"/>
    <x v="4"/>
    <x v="4"/>
    <n v="24"/>
    <n v="31"/>
    <n v="0"/>
    <n v="55"/>
    <n v="305"/>
    <n v="54"/>
    <n v="359"/>
    <n v="578"/>
    <n v="37"/>
    <n v="0"/>
    <n v="13"/>
    <n v="14"/>
    <n v="0"/>
    <n v="1"/>
    <n v="3"/>
    <n v="1"/>
    <n v="0"/>
    <n v="0"/>
    <n v="5"/>
    <n v="1"/>
    <n v="1"/>
    <n v="1"/>
    <n v="0"/>
    <n v="0"/>
    <n v="0"/>
    <n v="0"/>
    <n v="77"/>
  </r>
  <r>
    <x v="2"/>
    <x v="4"/>
    <x v="5"/>
    <n v="1"/>
    <n v="6"/>
    <n v="2"/>
    <n v="9"/>
    <n v="16"/>
    <n v="6"/>
    <n v="22"/>
    <n v="47"/>
    <n v="3"/>
    <n v="0"/>
    <n v="1"/>
    <n v="3"/>
    <n v="1"/>
    <n v="0"/>
    <n v="1"/>
    <n v="0"/>
    <n v="0"/>
    <n v="0"/>
    <n v="0"/>
    <n v="0"/>
    <n v="0"/>
    <n v="0"/>
    <n v="0"/>
    <n v="0"/>
    <n v="0"/>
    <n v="0"/>
    <n v="9"/>
  </r>
  <r>
    <x v="2"/>
    <x v="4"/>
    <x v="6"/>
    <n v="14"/>
    <n v="50"/>
    <n v="5"/>
    <n v="69"/>
    <n v="267"/>
    <n v="37"/>
    <n v="304"/>
    <n v="501"/>
    <n v="25"/>
    <n v="0"/>
    <n v="11"/>
    <n v="4"/>
    <n v="2"/>
    <n v="4"/>
    <n v="2"/>
    <n v="2"/>
    <n v="0"/>
    <n v="0"/>
    <n v="12"/>
    <n v="2"/>
    <n v="1"/>
    <n v="0"/>
    <n v="0"/>
    <n v="0"/>
    <n v="0"/>
    <n v="1"/>
    <n v="66"/>
  </r>
  <r>
    <x v="2"/>
    <x v="4"/>
    <x v="7"/>
    <n v="3"/>
    <n v="8"/>
    <n v="1"/>
    <n v="12"/>
    <n v="26"/>
    <n v="3"/>
    <n v="29"/>
    <n v="44"/>
    <n v="4"/>
    <n v="0"/>
    <n v="1"/>
    <n v="0"/>
    <n v="2"/>
    <n v="0"/>
    <n v="0"/>
    <n v="0"/>
    <n v="0"/>
    <n v="1"/>
    <n v="0"/>
    <n v="0"/>
    <n v="1"/>
    <n v="1"/>
    <n v="0"/>
    <n v="0"/>
    <n v="0"/>
    <n v="1"/>
    <n v="11"/>
  </r>
  <r>
    <x v="2"/>
    <x v="4"/>
    <x v="8"/>
    <n v="7"/>
    <n v="10"/>
    <n v="3"/>
    <n v="20"/>
    <n v="36"/>
    <n v="8"/>
    <n v="44"/>
    <n v="92"/>
    <n v="11"/>
    <n v="0"/>
    <n v="0"/>
    <n v="2"/>
    <n v="0"/>
    <n v="0"/>
    <n v="4"/>
    <n v="0"/>
    <n v="0"/>
    <n v="3"/>
    <n v="0"/>
    <n v="0"/>
    <n v="0"/>
    <n v="0"/>
    <n v="0"/>
    <n v="0"/>
    <n v="0"/>
    <n v="0"/>
    <n v="20"/>
  </r>
  <r>
    <x v="2"/>
    <x v="4"/>
    <x v="9"/>
    <n v="11"/>
    <n v="24"/>
    <n v="2"/>
    <n v="37"/>
    <n v="144"/>
    <n v="17"/>
    <n v="161"/>
    <n v="264"/>
    <n v="17"/>
    <n v="0"/>
    <n v="7"/>
    <n v="0"/>
    <n v="0"/>
    <n v="2"/>
    <n v="6"/>
    <n v="0"/>
    <n v="0"/>
    <n v="0"/>
    <n v="0"/>
    <n v="0"/>
    <n v="6"/>
    <n v="0"/>
    <n v="1"/>
    <n v="0"/>
    <n v="0"/>
    <n v="1"/>
    <n v="40"/>
  </r>
  <r>
    <x v="2"/>
    <x v="4"/>
    <x v="10"/>
    <n v="9"/>
    <n v="9"/>
    <n v="0"/>
    <n v="18"/>
    <n v="45"/>
    <n v="12"/>
    <n v="57"/>
    <n v="105"/>
    <n v="4"/>
    <n v="0"/>
    <n v="2"/>
    <n v="6"/>
    <n v="0"/>
    <n v="0"/>
    <n v="0"/>
    <n v="0"/>
    <n v="0"/>
    <n v="1"/>
    <n v="1"/>
    <n v="0"/>
    <n v="0"/>
    <n v="0"/>
    <n v="0"/>
    <n v="0"/>
    <n v="0"/>
    <n v="0"/>
    <n v="14"/>
  </r>
  <r>
    <x v="2"/>
    <x v="4"/>
    <x v="11"/>
    <n v="13"/>
    <n v="29"/>
    <n v="8"/>
    <n v="50"/>
    <n v="117"/>
    <n v="16"/>
    <n v="133"/>
    <n v="317"/>
    <n v="25"/>
    <n v="0"/>
    <n v="7"/>
    <n v="29"/>
    <n v="1"/>
    <n v="0"/>
    <n v="8"/>
    <n v="0"/>
    <n v="0"/>
    <n v="1"/>
    <n v="0"/>
    <n v="7"/>
    <n v="0"/>
    <n v="0"/>
    <n v="0"/>
    <n v="0"/>
    <n v="0"/>
    <n v="0"/>
    <n v="78"/>
  </r>
  <r>
    <x v="2"/>
    <x v="4"/>
    <x v="12"/>
    <n v="3"/>
    <n v="16"/>
    <n v="2"/>
    <n v="21"/>
    <n v="60"/>
    <n v="3"/>
    <n v="63"/>
    <n v="120"/>
    <n v="12"/>
    <n v="0"/>
    <n v="0"/>
    <n v="13"/>
    <n v="2"/>
    <n v="2"/>
    <n v="2"/>
    <n v="0"/>
    <n v="0"/>
    <n v="0"/>
    <n v="0"/>
    <n v="0"/>
    <n v="1"/>
    <n v="0"/>
    <n v="0"/>
    <n v="0"/>
    <n v="0"/>
    <n v="1"/>
    <n v="33"/>
  </r>
  <r>
    <x v="2"/>
    <x v="4"/>
    <x v="13"/>
    <n v="11"/>
    <n v="30"/>
    <n v="5"/>
    <n v="46"/>
    <n v="175"/>
    <n v="35"/>
    <n v="210"/>
    <n v="445"/>
    <n v="24"/>
    <n v="0"/>
    <n v="2"/>
    <n v="7"/>
    <n v="0"/>
    <n v="4"/>
    <n v="14"/>
    <n v="0"/>
    <n v="0"/>
    <n v="0"/>
    <n v="0"/>
    <n v="0"/>
    <n v="2"/>
    <n v="0"/>
    <n v="0"/>
    <n v="0"/>
    <n v="0"/>
    <n v="0"/>
    <n v="53"/>
  </r>
  <r>
    <x v="2"/>
    <x v="4"/>
    <x v="14"/>
    <n v="47"/>
    <n v="191"/>
    <n v="54"/>
    <n v="292"/>
    <n v="695"/>
    <n v="71"/>
    <n v="766"/>
    <n v="1837"/>
    <n v="175"/>
    <n v="0"/>
    <n v="12"/>
    <n v="72"/>
    <n v="1"/>
    <n v="2"/>
    <n v="3"/>
    <n v="3"/>
    <n v="3"/>
    <n v="0"/>
    <n v="15"/>
    <n v="0"/>
    <n v="13"/>
    <n v="3"/>
    <n v="0"/>
    <n v="0"/>
    <n v="0"/>
    <n v="1"/>
    <n v="303"/>
  </r>
  <r>
    <x v="2"/>
    <x v="4"/>
    <x v="15"/>
    <n v="19"/>
    <n v="47"/>
    <n v="5"/>
    <n v="71"/>
    <n v="243"/>
    <n v="33"/>
    <n v="276"/>
    <n v="489"/>
    <n v="36"/>
    <n v="0"/>
    <n v="7"/>
    <n v="5"/>
    <n v="4"/>
    <n v="0"/>
    <n v="3"/>
    <n v="3"/>
    <n v="0"/>
    <n v="1"/>
    <n v="7"/>
    <n v="0"/>
    <n v="4"/>
    <n v="1"/>
    <n v="0"/>
    <n v="0"/>
    <n v="0"/>
    <n v="0"/>
    <n v="71"/>
  </r>
  <r>
    <x v="2"/>
    <x v="4"/>
    <x v="16"/>
    <n v="6"/>
    <n v="6"/>
    <n v="0"/>
    <n v="12"/>
    <n v="74"/>
    <n v="21"/>
    <n v="95"/>
    <n v="127"/>
    <n v="5"/>
    <n v="0"/>
    <n v="1"/>
    <n v="0"/>
    <n v="1"/>
    <n v="3"/>
    <n v="1"/>
    <n v="0"/>
    <n v="0"/>
    <n v="0"/>
    <n v="0"/>
    <n v="0"/>
    <n v="0"/>
    <n v="0"/>
    <n v="0"/>
    <n v="0"/>
    <n v="0"/>
    <n v="0"/>
    <n v="11"/>
  </r>
  <r>
    <x v="2"/>
    <x v="4"/>
    <x v="17"/>
    <n v="17"/>
    <n v="43"/>
    <n v="0"/>
    <n v="60"/>
    <n v="185"/>
    <n v="26"/>
    <n v="211"/>
    <n v="366"/>
    <n v="40"/>
    <n v="0"/>
    <n v="4"/>
    <n v="30"/>
    <n v="0"/>
    <n v="6"/>
    <n v="0"/>
    <n v="0"/>
    <n v="0"/>
    <n v="0"/>
    <n v="4"/>
    <n v="0"/>
    <n v="1"/>
    <n v="8"/>
    <n v="0"/>
    <n v="0"/>
    <n v="0"/>
    <n v="0"/>
    <n v="93"/>
  </r>
  <r>
    <x v="2"/>
    <x v="4"/>
    <x v="18"/>
    <n v="49"/>
    <n v="106"/>
    <n v="2"/>
    <n v="157"/>
    <n v="765"/>
    <n v="124"/>
    <n v="889"/>
    <n v="1559"/>
    <n v="90"/>
    <n v="0"/>
    <n v="9"/>
    <n v="1"/>
    <n v="3"/>
    <n v="6"/>
    <n v="1"/>
    <n v="3"/>
    <n v="2"/>
    <n v="1"/>
    <n v="9"/>
    <n v="1"/>
    <n v="13"/>
    <n v="2"/>
    <n v="0"/>
    <n v="0"/>
    <n v="1"/>
    <n v="2"/>
    <n v="144"/>
  </r>
  <r>
    <x v="2"/>
    <x v="4"/>
    <x v="19"/>
    <n v="24"/>
    <n v="23"/>
    <n v="1"/>
    <n v="48"/>
    <n v="233"/>
    <n v="74"/>
    <n v="307"/>
    <n v="426"/>
    <n v="30"/>
    <n v="0"/>
    <n v="2"/>
    <n v="26"/>
    <n v="0"/>
    <n v="1"/>
    <n v="0"/>
    <n v="3"/>
    <n v="0"/>
    <n v="1"/>
    <n v="2"/>
    <n v="0"/>
    <n v="4"/>
    <n v="0"/>
    <n v="0"/>
    <n v="0"/>
    <n v="0"/>
    <n v="1"/>
    <n v="70"/>
  </r>
  <r>
    <x v="2"/>
    <x v="4"/>
    <x v="20"/>
    <n v="10"/>
    <n v="16"/>
    <n v="0"/>
    <n v="26"/>
    <n v="107"/>
    <n v="18"/>
    <n v="125"/>
    <n v="226"/>
    <n v="20"/>
    <n v="0"/>
    <n v="0"/>
    <n v="7"/>
    <n v="0"/>
    <n v="0"/>
    <n v="0"/>
    <n v="0"/>
    <n v="0"/>
    <n v="2"/>
    <n v="0"/>
    <n v="0"/>
    <n v="2"/>
    <n v="0"/>
    <n v="0"/>
    <n v="0"/>
    <n v="0"/>
    <n v="0"/>
    <n v="31"/>
  </r>
  <r>
    <x v="2"/>
    <x v="4"/>
    <x v="21"/>
    <n v="11"/>
    <n v="16"/>
    <n v="0"/>
    <n v="27"/>
    <n v="65"/>
    <n v="16"/>
    <n v="81"/>
    <n v="161"/>
    <n v="10"/>
    <n v="0"/>
    <n v="0"/>
    <n v="12"/>
    <n v="0"/>
    <n v="1"/>
    <n v="0"/>
    <n v="0"/>
    <n v="0"/>
    <n v="0"/>
    <n v="1"/>
    <n v="0"/>
    <n v="0"/>
    <n v="0"/>
    <n v="0"/>
    <n v="0"/>
    <n v="0"/>
    <n v="0"/>
    <n v="24"/>
  </r>
  <r>
    <x v="2"/>
    <x v="4"/>
    <x v="22"/>
    <n v="36"/>
    <n v="60"/>
    <n v="9"/>
    <n v="105"/>
    <n v="330"/>
    <n v="89"/>
    <n v="419"/>
    <n v="853"/>
    <n v="76"/>
    <n v="0"/>
    <n v="11"/>
    <n v="1"/>
    <n v="2"/>
    <n v="17"/>
    <n v="7"/>
    <n v="0"/>
    <n v="0"/>
    <n v="0"/>
    <n v="0"/>
    <n v="1"/>
    <n v="7"/>
    <n v="0"/>
    <n v="4"/>
    <n v="0"/>
    <n v="0"/>
    <n v="0"/>
    <n v="126"/>
  </r>
  <r>
    <x v="2"/>
    <x v="4"/>
    <x v="23"/>
    <n v="15"/>
    <n v="34"/>
    <n v="3"/>
    <n v="52"/>
    <n v="210"/>
    <n v="44"/>
    <n v="254"/>
    <n v="405"/>
    <n v="31"/>
    <n v="0"/>
    <n v="1"/>
    <n v="9"/>
    <n v="4"/>
    <n v="8"/>
    <n v="0"/>
    <n v="1"/>
    <n v="0"/>
    <n v="0"/>
    <n v="1"/>
    <n v="0"/>
    <n v="1"/>
    <n v="1"/>
    <n v="0"/>
    <n v="0"/>
    <n v="3"/>
    <n v="0"/>
    <n v="60"/>
  </r>
  <r>
    <x v="2"/>
    <x v="4"/>
    <x v="24"/>
    <n v="22"/>
    <n v="77"/>
    <n v="48"/>
    <n v="147"/>
    <n v="186"/>
    <n v="31"/>
    <n v="217"/>
    <n v="657"/>
    <n v="80"/>
    <n v="0"/>
    <n v="1"/>
    <n v="12"/>
    <n v="14"/>
    <n v="11"/>
    <n v="9"/>
    <n v="0"/>
    <n v="0"/>
    <n v="0"/>
    <n v="2"/>
    <n v="0"/>
    <n v="7"/>
    <n v="2"/>
    <n v="0"/>
    <n v="0"/>
    <n v="2"/>
    <n v="3"/>
    <n v="143"/>
  </r>
  <r>
    <x v="2"/>
    <x v="4"/>
    <x v="25"/>
    <n v="35"/>
    <n v="125"/>
    <n v="4"/>
    <n v="164"/>
    <n v="485"/>
    <n v="55"/>
    <n v="540"/>
    <n v="870"/>
    <n v="98"/>
    <n v="1"/>
    <n v="12"/>
    <n v="39"/>
    <n v="1"/>
    <n v="3"/>
    <n v="4"/>
    <n v="3"/>
    <n v="0"/>
    <n v="1"/>
    <n v="18"/>
    <n v="0"/>
    <n v="15"/>
    <n v="1"/>
    <n v="0"/>
    <n v="0"/>
    <n v="0"/>
    <n v="1"/>
    <n v="197"/>
  </r>
  <r>
    <x v="2"/>
    <x v="4"/>
    <x v="26"/>
    <n v="38"/>
    <n v="81"/>
    <n v="2"/>
    <n v="121"/>
    <n v="441"/>
    <n v="94"/>
    <n v="535"/>
    <n v="826"/>
    <n v="77"/>
    <n v="0"/>
    <n v="6"/>
    <n v="35"/>
    <n v="1"/>
    <n v="12"/>
    <n v="1"/>
    <n v="0"/>
    <n v="0"/>
    <n v="8"/>
    <n v="2"/>
    <n v="0"/>
    <n v="3"/>
    <n v="0"/>
    <n v="0"/>
    <n v="1"/>
    <n v="0"/>
    <n v="0"/>
    <n v="146"/>
  </r>
  <r>
    <x v="2"/>
    <x v="4"/>
    <x v="27"/>
    <n v="57"/>
    <n v="102"/>
    <n v="20"/>
    <n v="179"/>
    <n v="519"/>
    <n v="92"/>
    <n v="611"/>
    <n v="1371"/>
    <n v="122"/>
    <n v="0"/>
    <n v="16"/>
    <n v="93"/>
    <n v="19"/>
    <n v="7"/>
    <n v="7"/>
    <n v="1"/>
    <n v="0"/>
    <n v="1"/>
    <n v="4"/>
    <n v="1"/>
    <n v="24"/>
    <n v="1"/>
    <n v="4"/>
    <n v="0"/>
    <n v="1"/>
    <n v="5"/>
    <n v="306"/>
  </r>
  <r>
    <x v="2"/>
    <x v="4"/>
    <x v="28"/>
    <n v="35"/>
    <n v="52"/>
    <n v="7"/>
    <n v="94"/>
    <n v="226"/>
    <n v="50"/>
    <n v="276"/>
    <n v="591"/>
    <n v="63"/>
    <n v="2"/>
    <n v="5"/>
    <n v="48"/>
    <n v="0"/>
    <n v="8"/>
    <n v="1"/>
    <n v="0"/>
    <n v="0"/>
    <n v="0"/>
    <n v="8"/>
    <n v="1"/>
    <n v="3"/>
    <n v="0"/>
    <n v="0"/>
    <n v="0"/>
    <n v="0"/>
    <n v="0"/>
    <n v="139"/>
  </r>
  <r>
    <x v="2"/>
    <x v="4"/>
    <x v="29"/>
    <n v="26"/>
    <n v="55"/>
    <n v="6"/>
    <n v="87"/>
    <n v="291"/>
    <n v="37"/>
    <n v="328"/>
    <n v="700"/>
    <n v="56"/>
    <n v="0"/>
    <n v="8"/>
    <n v="30"/>
    <n v="4"/>
    <n v="7"/>
    <n v="0"/>
    <n v="0"/>
    <n v="0"/>
    <n v="1"/>
    <n v="4"/>
    <n v="1"/>
    <n v="13"/>
    <n v="0"/>
    <n v="0"/>
    <n v="1"/>
    <n v="0"/>
    <n v="1"/>
    <n v="126"/>
  </r>
  <r>
    <x v="2"/>
    <x v="4"/>
    <x v="30"/>
    <n v="41"/>
    <n v="83"/>
    <n v="9"/>
    <n v="133"/>
    <n v="421"/>
    <n v="103"/>
    <n v="524"/>
    <n v="1056"/>
    <n v="93"/>
    <n v="0"/>
    <n v="13"/>
    <n v="78"/>
    <n v="1"/>
    <n v="8"/>
    <n v="8"/>
    <n v="2"/>
    <n v="0"/>
    <n v="1"/>
    <n v="0"/>
    <n v="2"/>
    <n v="8"/>
    <n v="0"/>
    <n v="1"/>
    <n v="2"/>
    <n v="0"/>
    <n v="1"/>
    <n v="218"/>
  </r>
  <r>
    <x v="2"/>
    <x v="4"/>
    <x v="31"/>
    <n v="11"/>
    <n v="47"/>
    <n v="6"/>
    <n v="64"/>
    <n v="189"/>
    <n v="13"/>
    <n v="202"/>
    <n v="430"/>
    <n v="21"/>
    <n v="0"/>
    <n v="1"/>
    <n v="22"/>
    <n v="3"/>
    <n v="3"/>
    <n v="11"/>
    <n v="1"/>
    <n v="0"/>
    <n v="0"/>
    <n v="9"/>
    <n v="0"/>
    <n v="0"/>
    <n v="0"/>
    <n v="0"/>
    <n v="0"/>
    <n v="0"/>
    <n v="1"/>
    <n v="72"/>
  </r>
  <r>
    <x v="2"/>
    <x v="4"/>
    <x v="32"/>
    <n v="6"/>
    <n v="5"/>
    <n v="2"/>
    <n v="13"/>
    <n v="31"/>
    <n v="14"/>
    <n v="45"/>
    <n v="86"/>
    <n v="8"/>
    <n v="0"/>
    <n v="0"/>
    <n v="3"/>
    <n v="0"/>
    <n v="0"/>
    <n v="1"/>
    <n v="0"/>
    <n v="0"/>
    <n v="0"/>
    <n v="0"/>
    <n v="0"/>
    <n v="2"/>
    <n v="0"/>
    <n v="0"/>
    <n v="0"/>
    <n v="0"/>
    <n v="0"/>
    <n v="14"/>
  </r>
  <r>
    <x v="2"/>
    <x v="4"/>
    <x v="33"/>
    <n v="9"/>
    <n v="15"/>
    <n v="1"/>
    <n v="25"/>
    <n v="107"/>
    <n v="19"/>
    <n v="126"/>
    <n v="211"/>
    <n v="13"/>
    <n v="0"/>
    <n v="1"/>
    <n v="18"/>
    <n v="3"/>
    <n v="3"/>
    <n v="0"/>
    <n v="1"/>
    <n v="0"/>
    <n v="0"/>
    <n v="4"/>
    <n v="0"/>
    <n v="1"/>
    <n v="0"/>
    <n v="0"/>
    <n v="0"/>
    <n v="0"/>
    <n v="0"/>
    <n v="44"/>
  </r>
  <r>
    <x v="2"/>
    <x v="4"/>
    <x v="34"/>
    <n v="4"/>
    <n v="28"/>
    <n v="0"/>
    <n v="32"/>
    <n v="83"/>
    <n v="8"/>
    <n v="91"/>
    <n v="159"/>
    <n v="12"/>
    <n v="0"/>
    <n v="5"/>
    <n v="4"/>
    <n v="0"/>
    <n v="2"/>
    <n v="1"/>
    <n v="0"/>
    <n v="0"/>
    <n v="0"/>
    <n v="11"/>
    <n v="0"/>
    <n v="1"/>
    <n v="0"/>
    <n v="0"/>
    <n v="0"/>
    <n v="0"/>
    <n v="0"/>
    <n v="36"/>
  </r>
  <r>
    <x v="2"/>
    <x v="4"/>
    <x v="35"/>
    <n v="16"/>
    <n v="22"/>
    <n v="0"/>
    <n v="38"/>
    <n v="155"/>
    <n v="21"/>
    <n v="176"/>
    <n v="289"/>
    <n v="20"/>
    <n v="0"/>
    <n v="5"/>
    <n v="9"/>
    <n v="0"/>
    <n v="1"/>
    <n v="0"/>
    <n v="2"/>
    <n v="0"/>
    <n v="0"/>
    <n v="7"/>
    <n v="0"/>
    <n v="0"/>
    <n v="0"/>
    <n v="0"/>
    <n v="0"/>
    <n v="0"/>
    <n v="0"/>
    <n v="44"/>
  </r>
  <r>
    <x v="2"/>
    <x v="4"/>
    <x v="36"/>
    <n v="7"/>
    <n v="13"/>
    <n v="0"/>
    <n v="20"/>
    <n v="84"/>
    <n v="16"/>
    <n v="100"/>
    <n v="187"/>
    <n v="8"/>
    <n v="0"/>
    <n v="0"/>
    <n v="5"/>
    <n v="0"/>
    <n v="0"/>
    <n v="1"/>
    <n v="0"/>
    <n v="0"/>
    <n v="4"/>
    <n v="0"/>
    <n v="0"/>
    <n v="3"/>
    <n v="0"/>
    <n v="0"/>
    <n v="0"/>
    <n v="0"/>
    <n v="0"/>
    <n v="21"/>
  </r>
  <r>
    <x v="1"/>
    <x v="4"/>
    <x v="0"/>
    <n v="5"/>
    <n v="10"/>
    <n v="0"/>
    <n v="15"/>
    <n v="104"/>
    <n v="17"/>
    <n v="121"/>
    <n v="196"/>
    <n v="4"/>
    <n v="0"/>
    <n v="4"/>
    <n v="5"/>
    <n v="0"/>
    <n v="2"/>
    <n v="1"/>
    <n v="2"/>
    <n v="0"/>
    <n v="0"/>
    <n v="0"/>
    <n v="0"/>
    <n v="0"/>
    <n v="0"/>
    <n v="0"/>
    <n v="0"/>
    <n v="0"/>
    <n v="0"/>
    <n v="0"/>
  </r>
  <r>
    <x v="1"/>
    <x v="4"/>
    <x v="1"/>
    <n v="6"/>
    <n v="35"/>
    <n v="2"/>
    <n v="43"/>
    <n v="107"/>
    <n v="10"/>
    <n v="117"/>
    <n v="203"/>
    <n v="16"/>
    <n v="1"/>
    <n v="2"/>
    <n v="6"/>
    <n v="0"/>
    <n v="0"/>
    <n v="0"/>
    <n v="0"/>
    <n v="0"/>
    <n v="4"/>
    <n v="0"/>
    <n v="0"/>
    <n v="11"/>
    <n v="1"/>
    <n v="0"/>
    <n v="1"/>
    <n v="0"/>
    <n v="0"/>
    <n v="0"/>
  </r>
  <r>
    <x v="1"/>
    <x v="4"/>
    <x v="2"/>
    <n v="3"/>
    <n v="2"/>
    <n v="2"/>
    <n v="7"/>
    <n v="13"/>
    <n v="4"/>
    <n v="17"/>
    <n v="51"/>
    <n v="6"/>
    <n v="0"/>
    <n v="0"/>
    <n v="1"/>
    <n v="0"/>
    <n v="0"/>
    <n v="1"/>
    <n v="0"/>
    <n v="0"/>
    <n v="1"/>
    <n v="0"/>
    <n v="0"/>
    <n v="0"/>
    <n v="0"/>
    <n v="0"/>
    <n v="0"/>
    <n v="0"/>
    <n v="0"/>
    <n v="0"/>
  </r>
  <r>
    <x v="1"/>
    <x v="4"/>
    <x v="3"/>
    <n v="9"/>
    <n v="11"/>
    <n v="1"/>
    <n v="21"/>
    <n v="49"/>
    <n v="15"/>
    <n v="64"/>
    <n v="140"/>
    <n v="4"/>
    <n v="0"/>
    <n v="2"/>
    <n v="0"/>
    <n v="1"/>
    <n v="4"/>
    <n v="8"/>
    <n v="0"/>
    <n v="0"/>
    <n v="0"/>
    <n v="0"/>
    <n v="0"/>
    <n v="1"/>
    <n v="0"/>
    <n v="0"/>
    <n v="0"/>
    <n v="0"/>
    <n v="2"/>
    <n v="0"/>
  </r>
  <r>
    <x v="1"/>
    <x v="4"/>
    <x v="4"/>
    <n v="11"/>
    <n v="35"/>
    <n v="0"/>
    <n v="46"/>
    <n v="260"/>
    <n v="17"/>
    <n v="277"/>
    <n v="411"/>
    <n v="22"/>
    <n v="0"/>
    <n v="8"/>
    <n v="14"/>
    <n v="0"/>
    <n v="1"/>
    <n v="0"/>
    <n v="3"/>
    <n v="0"/>
    <n v="1"/>
    <n v="4"/>
    <n v="2"/>
    <n v="2"/>
    <n v="2"/>
    <n v="0"/>
    <n v="0"/>
    <n v="0"/>
    <n v="0"/>
    <n v="0"/>
  </r>
  <r>
    <x v="1"/>
    <x v="4"/>
    <x v="5"/>
    <n v="1"/>
    <n v="4"/>
    <n v="0"/>
    <n v="5"/>
    <n v="18"/>
    <n v="1"/>
    <n v="19"/>
    <n v="27"/>
    <n v="2"/>
    <n v="0"/>
    <n v="1"/>
    <n v="1"/>
    <n v="0"/>
    <n v="0"/>
    <n v="1"/>
    <n v="0"/>
    <n v="0"/>
    <n v="0"/>
    <n v="1"/>
    <n v="0"/>
    <n v="1"/>
    <n v="0"/>
    <n v="0"/>
    <n v="0"/>
    <n v="0"/>
    <n v="0"/>
    <n v="0"/>
  </r>
  <r>
    <x v="1"/>
    <x v="4"/>
    <x v="6"/>
    <n v="13"/>
    <n v="30"/>
    <n v="2"/>
    <n v="45"/>
    <n v="121"/>
    <n v="25"/>
    <n v="146"/>
    <n v="231"/>
    <n v="29"/>
    <n v="0"/>
    <n v="2"/>
    <n v="4"/>
    <n v="1"/>
    <n v="1"/>
    <n v="1"/>
    <n v="0"/>
    <n v="0"/>
    <n v="0"/>
    <n v="5"/>
    <n v="2"/>
    <n v="1"/>
    <n v="0"/>
    <n v="0"/>
    <n v="0"/>
    <n v="1"/>
    <n v="0"/>
    <n v="0"/>
  </r>
  <r>
    <x v="1"/>
    <x v="4"/>
    <x v="7"/>
    <n v="3"/>
    <n v="9"/>
    <n v="1"/>
    <n v="13"/>
    <n v="42"/>
    <n v="5"/>
    <n v="47"/>
    <n v="85"/>
    <n v="5"/>
    <n v="0"/>
    <n v="0"/>
    <n v="2"/>
    <n v="2"/>
    <n v="0"/>
    <n v="0"/>
    <n v="2"/>
    <n v="2"/>
    <n v="0"/>
    <n v="0"/>
    <n v="0"/>
    <n v="2"/>
    <n v="4"/>
    <n v="0"/>
    <n v="0"/>
    <n v="0"/>
    <n v="2"/>
    <n v="0"/>
  </r>
  <r>
    <x v="1"/>
    <x v="4"/>
    <x v="8"/>
    <n v="5"/>
    <n v="10"/>
    <n v="2"/>
    <n v="17"/>
    <n v="34"/>
    <n v="6"/>
    <n v="40"/>
    <n v="87"/>
    <n v="9"/>
    <n v="0"/>
    <n v="0"/>
    <n v="1"/>
    <n v="0"/>
    <n v="0"/>
    <n v="1"/>
    <n v="0"/>
    <n v="0"/>
    <n v="4"/>
    <n v="0"/>
    <n v="0"/>
    <n v="1"/>
    <n v="0"/>
    <n v="0"/>
    <n v="0"/>
    <n v="0"/>
    <n v="0"/>
    <n v="0"/>
  </r>
  <r>
    <x v="1"/>
    <x v="4"/>
    <x v="9"/>
    <n v="7"/>
    <n v="14"/>
    <n v="4"/>
    <n v="25"/>
    <n v="65"/>
    <n v="10"/>
    <n v="75"/>
    <n v="114"/>
    <n v="11"/>
    <n v="0"/>
    <n v="0"/>
    <n v="5"/>
    <n v="0"/>
    <n v="2"/>
    <n v="1"/>
    <n v="0"/>
    <n v="0"/>
    <n v="1"/>
    <n v="0"/>
    <n v="0"/>
    <n v="7"/>
    <n v="0"/>
    <n v="1"/>
    <n v="0"/>
    <n v="0"/>
    <n v="0"/>
    <n v="0"/>
  </r>
  <r>
    <x v="1"/>
    <x v="4"/>
    <x v="10"/>
    <n v="9"/>
    <n v="9"/>
    <n v="4"/>
    <n v="22"/>
    <n v="29"/>
    <n v="11"/>
    <n v="40"/>
    <n v="94"/>
    <n v="11"/>
    <n v="0"/>
    <n v="5"/>
    <n v="4"/>
    <n v="0"/>
    <n v="0"/>
    <n v="0"/>
    <n v="0"/>
    <n v="0"/>
    <n v="1"/>
    <n v="0"/>
    <n v="0"/>
    <n v="0"/>
    <n v="0"/>
    <n v="0"/>
    <n v="0"/>
    <n v="0"/>
    <n v="0"/>
    <n v="0"/>
  </r>
  <r>
    <x v="1"/>
    <x v="4"/>
    <x v="11"/>
    <n v="9"/>
    <n v="23"/>
    <n v="3"/>
    <n v="35"/>
    <n v="99"/>
    <n v="12"/>
    <n v="111"/>
    <n v="245"/>
    <n v="12"/>
    <n v="0"/>
    <n v="2"/>
    <n v="19"/>
    <n v="3"/>
    <n v="1"/>
    <n v="4"/>
    <n v="0"/>
    <n v="0"/>
    <n v="2"/>
    <n v="0"/>
    <n v="1"/>
    <n v="3"/>
    <n v="3"/>
    <n v="0"/>
    <n v="0"/>
    <n v="0"/>
    <n v="0"/>
    <n v="0"/>
  </r>
  <r>
    <x v="1"/>
    <x v="4"/>
    <x v="12"/>
    <n v="5"/>
    <n v="15"/>
    <n v="1"/>
    <n v="21"/>
    <n v="53"/>
    <n v="7"/>
    <n v="60"/>
    <n v="125"/>
    <n v="13"/>
    <n v="0"/>
    <n v="1"/>
    <n v="12"/>
    <n v="1"/>
    <n v="0"/>
    <n v="0"/>
    <n v="1"/>
    <n v="0"/>
    <n v="0"/>
    <n v="1"/>
    <n v="1"/>
    <n v="1"/>
    <n v="0"/>
    <n v="0"/>
    <n v="0"/>
    <n v="0"/>
    <n v="0"/>
    <n v="0"/>
  </r>
  <r>
    <x v="1"/>
    <x v="4"/>
    <x v="13"/>
    <n v="8"/>
    <n v="17"/>
    <n v="3"/>
    <n v="28"/>
    <n v="66"/>
    <n v="14"/>
    <n v="80"/>
    <n v="272"/>
    <n v="17"/>
    <n v="0"/>
    <n v="1"/>
    <n v="9"/>
    <n v="1"/>
    <n v="3"/>
    <n v="6"/>
    <n v="0"/>
    <n v="0"/>
    <n v="0"/>
    <n v="2"/>
    <n v="0"/>
    <n v="2"/>
    <n v="0"/>
    <n v="0"/>
    <n v="0"/>
    <n v="0"/>
    <n v="0"/>
    <n v="0"/>
  </r>
  <r>
    <x v="1"/>
    <x v="4"/>
    <x v="14"/>
    <n v="37"/>
    <n v="95"/>
    <n v="27"/>
    <n v="159"/>
    <n v="323"/>
    <n v="56"/>
    <n v="379"/>
    <n v="881"/>
    <n v="115"/>
    <n v="2"/>
    <n v="10"/>
    <n v="73"/>
    <n v="12"/>
    <n v="10"/>
    <n v="4"/>
    <n v="0"/>
    <n v="2"/>
    <n v="4"/>
    <n v="5"/>
    <n v="0"/>
    <n v="13"/>
    <n v="2"/>
    <n v="0"/>
    <n v="1"/>
    <n v="0"/>
    <n v="2"/>
    <n v="0"/>
  </r>
  <r>
    <x v="1"/>
    <x v="4"/>
    <x v="15"/>
    <n v="8"/>
    <n v="49"/>
    <n v="3"/>
    <n v="60"/>
    <n v="226"/>
    <n v="13"/>
    <n v="239"/>
    <n v="395"/>
    <n v="33"/>
    <n v="1"/>
    <n v="5"/>
    <n v="8"/>
    <n v="4"/>
    <n v="0"/>
    <n v="5"/>
    <n v="0"/>
    <n v="0"/>
    <n v="0"/>
    <n v="2"/>
    <n v="2"/>
    <n v="0"/>
    <n v="2"/>
    <n v="0"/>
    <n v="0"/>
    <n v="0"/>
    <n v="2"/>
    <n v="0"/>
  </r>
  <r>
    <x v="1"/>
    <x v="4"/>
    <x v="16"/>
    <n v="4"/>
    <n v="9"/>
    <n v="1"/>
    <n v="14"/>
    <n v="39"/>
    <n v="1"/>
    <n v="40"/>
    <n v="93"/>
    <n v="4"/>
    <n v="0"/>
    <n v="0"/>
    <n v="2"/>
    <n v="0"/>
    <n v="0"/>
    <n v="7"/>
    <n v="0"/>
    <n v="0"/>
    <n v="0"/>
    <n v="2"/>
    <n v="0"/>
    <n v="0"/>
    <n v="0"/>
    <n v="0"/>
    <n v="0"/>
    <n v="0"/>
    <n v="0"/>
    <n v="0"/>
  </r>
  <r>
    <x v="1"/>
    <x v="4"/>
    <x v="17"/>
    <n v="28"/>
    <n v="89"/>
    <n v="0"/>
    <n v="117"/>
    <n v="539"/>
    <n v="73"/>
    <n v="612"/>
    <n v="961"/>
    <n v="72"/>
    <n v="2"/>
    <n v="15"/>
    <n v="57"/>
    <n v="1"/>
    <n v="2"/>
    <n v="3"/>
    <n v="10"/>
    <n v="0"/>
    <n v="2"/>
    <n v="14"/>
    <n v="0"/>
    <n v="3"/>
    <n v="3"/>
    <n v="1"/>
    <n v="0"/>
    <n v="0"/>
    <n v="2"/>
    <n v="0"/>
  </r>
  <r>
    <x v="1"/>
    <x v="4"/>
    <x v="18"/>
    <n v="36"/>
    <n v="82"/>
    <n v="6"/>
    <n v="124"/>
    <n v="504"/>
    <n v="106"/>
    <n v="610"/>
    <n v="1200"/>
    <n v="64"/>
    <n v="0"/>
    <n v="23"/>
    <n v="2"/>
    <n v="2"/>
    <n v="5"/>
    <n v="0"/>
    <n v="1"/>
    <n v="1"/>
    <n v="1"/>
    <n v="0"/>
    <n v="2"/>
    <n v="16"/>
    <n v="1"/>
    <n v="0"/>
    <n v="0"/>
    <n v="0"/>
    <n v="0"/>
    <n v="0"/>
  </r>
  <r>
    <x v="1"/>
    <x v="4"/>
    <x v="19"/>
    <n v="14"/>
    <n v="20"/>
    <n v="1"/>
    <n v="35"/>
    <n v="177"/>
    <n v="59"/>
    <n v="236"/>
    <n v="322"/>
    <n v="16"/>
    <n v="1"/>
    <n v="0"/>
    <n v="13"/>
    <n v="0"/>
    <n v="4"/>
    <n v="3"/>
    <n v="1"/>
    <n v="0"/>
    <n v="2"/>
    <n v="0"/>
    <n v="0"/>
    <n v="4"/>
    <n v="1"/>
    <n v="0"/>
    <n v="0"/>
    <n v="0"/>
    <n v="0"/>
    <n v="0"/>
  </r>
  <r>
    <x v="1"/>
    <x v="4"/>
    <x v="20"/>
    <n v="8"/>
    <n v="9"/>
    <n v="0"/>
    <n v="17"/>
    <n v="90"/>
    <n v="26"/>
    <n v="116"/>
    <n v="123"/>
    <n v="13"/>
    <n v="0"/>
    <n v="0"/>
    <n v="6"/>
    <n v="0"/>
    <n v="1"/>
    <n v="0"/>
    <n v="0"/>
    <n v="0"/>
    <n v="1"/>
    <n v="0"/>
    <n v="0"/>
    <n v="0"/>
    <n v="0"/>
    <n v="0"/>
    <n v="0"/>
    <n v="0"/>
    <n v="0"/>
    <n v="0"/>
  </r>
  <r>
    <x v="1"/>
    <x v="4"/>
    <x v="21"/>
    <n v="9"/>
    <n v="20"/>
    <n v="1"/>
    <n v="30"/>
    <n v="99"/>
    <n v="32"/>
    <n v="131"/>
    <n v="274"/>
    <n v="18"/>
    <n v="0"/>
    <n v="1"/>
    <n v="10"/>
    <n v="1"/>
    <n v="0"/>
    <n v="0"/>
    <n v="0"/>
    <n v="0"/>
    <n v="0"/>
    <n v="4"/>
    <n v="0"/>
    <n v="0"/>
    <n v="0"/>
    <n v="0"/>
    <n v="0"/>
    <n v="0"/>
    <n v="0"/>
    <n v="0"/>
  </r>
  <r>
    <x v="1"/>
    <x v="4"/>
    <x v="22"/>
    <n v="21"/>
    <n v="44"/>
    <n v="11"/>
    <n v="76"/>
    <n v="253"/>
    <n v="27"/>
    <n v="280"/>
    <n v="685"/>
    <n v="64"/>
    <n v="0"/>
    <n v="12"/>
    <n v="0"/>
    <n v="2"/>
    <n v="5"/>
    <n v="8"/>
    <n v="4"/>
    <n v="0"/>
    <n v="0"/>
    <n v="3"/>
    <n v="1"/>
    <n v="6"/>
    <n v="0"/>
    <n v="0"/>
    <n v="0"/>
    <n v="0"/>
    <n v="0"/>
    <n v="0"/>
  </r>
  <r>
    <x v="1"/>
    <x v="4"/>
    <x v="23"/>
    <n v="14"/>
    <n v="37"/>
    <n v="2"/>
    <n v="53"/>
    <n v="198"/>
    <n v="32"/>
    <n v="230"/>
    <n v="395"/>
    <n v="34"/>
    <n v="0"/>
    <n v="5"/>
    <n v="9"/>
    <n v="7"/>
    <n v="12"/>
    <n v="0"/>
    <n v="0"/>
    <n v="0"/>
    <n v="0"/>
    <n v="2"/>
    <n v="0"/>
    <n v="0"/>
    <n v="0"/>
    <n v="0"/>
    <n v="0"/>
    <n v="0"/>
    <n v="2"/>
    <n v="0"/>
  </r>
  <r>
    <x v="1"/>
    <x v="4"/>
    <x v="24"/>
    <n v="21"/>
    <n v="54"/>
    <n v="32"/>
    <n v="107"/>
    <n v="161"/>
    <n v="24"/>
    <n v="185"/>
    <n v="513"/>
    <n v="55"/>
    <n v="0"/>
    <n v="0"/>
    <n v="12"/>
    <n v="6"/>
    <n v="8"/>
    <n v="7"/>
    <n v="0"/>
    <n v="0"/>
    <n v="0"/>
    <n v="2"/>
    <n v="0"/>
    <n v="2"/>
    <n v="3"/>
    <n v="0"/>
    <n v="0"/>
    <n v="3"/>
    <n v="0"/>
    <n v="0"/>
  </r>
  <r>
    <x v="1"/>
    <x v="4"/>
    <x v="25"/>
    <n v="10"/>
    <n v="88"/>
    <n v="3"/>
    <n v="101"/>
    <n v="303"/>
    <n v="17"/>
    <n v="320"/>
    <n v="549"/>
    <n v="60"/>
    <n v="1"/>
    <n v="4"/>
    <n v="22"/>
    <n v="2"/>
    <n v="3"/>
    <n v="0"/>
    <n v="1"/>
    <n v="0"/>
    <n v="0"/>
    <n v="17"/>
    <n v="0"/>
    <n v="8"/>
    <n v="3"/>
    <n v="0"/>
    <n v="0"/>
    <n v="1"/>
    <n v="2"/>
    <n v="0"/>
  </r>
  <r>
    <x v="1"/>
    <x v="4"/>
    <x v="26"/>
    <n v="33"/>
    <n v="50"/>
    <n v="1"/>
    <n v="84"/>
    <n v="369"/>
    <n v="113"/>
    <n v="482"/>
    <n v="788"/>
    <n v="49"/>
    <n v="0"/>
    <n v="5"/>
    <n v="30"/>
    <n v="0"/>
    <n v="3"/>
    <n v="4"/>
    <n v="1"/>
    <n v="1"/>
    <n v="5"/>
    <n v="6"/>
    <n v="0"/>
    <n v="2"/>
    <n v="1"/>
    <n v="0"/>
    <n v="0"/>
    <n v="0"/>
    <n v="3"/>
    <n v="0"/>
  </r>
  <r>
    <x v="1"/>
    <x v="4"/>
    <x v="27"/>
    <n v="47"/>
    <n v="114"/>
    <n v="29"/>
    <n v="190"/>
    <n v="477"/>
    <n v="91"/>
    <n v="568"/>
    <n v="1506"/>
    <n v="133"/>
    <n v="0"/>
    <n v="25"/>
    <n v="115"/>
    <n v="10"/>
    <n v="11"/>
    <n v="6"/>
    <n v="6"/>
    <n v="0"/>
    <n v="1"/>
    <n v="9"/>
    <n v="0"/>
    <n v="10"/>
    <n v="1"/>
    <n v="1"/>
    <n v="0"/>
    <n v="1"/>
    <n v="2"/>
    <n v="0"/>
  </r>
  <r>
    <x v="1"/>
    <x v="4"/>
    <x v="28"/>
    <n v="19"/>
    <n v="38"/>
    <n v="7"/>
    <n v="64"/>
    <n v="122"/>
    <n v="41"/>
    <n v="163"/>
    <n v="324"/>
    <n v="34"/>
    <n v="1"/>
    <n v="3"/>
    <n v="31"/>
    <n v="3"/>
    <n v="3"/>
    <n v="1"/>
    <n v="1"/>
    <n v="0"/>
    <n v="0"/>
    <n v="8"/>
    <n v="0"/>
    <n v="2"/>
    <n v="1"/>
    <n v="1"/>
    <n v="0"/>
    <n v="0"/>
    <n v="1"/>
    <n v="0"/>
  </r>
  <r>
    <x v="1"/>
    <x v="4"/>
    <x v="29"/>
    <n v="22"/>
    <n v="41"/>
    <n v="4"/>
    <n v="67"/>
    <n v="263"/>
    <n v="44"/>
    <n v="307"/>
    <n v="626"/>
    <n v="49"/>
    <n v="0"/>
    <n v="3"/>
    <n v="40"/>
    <n v="7"/>
    <n v="4"/>
    <n v="2"/>
    <n v="0"/>
    <n v="0"/>
    <n v="0"/>
    <n v="2"/>
    <n v="0"/>
    <n v="11"/>
    <n v="0"/>
    <n v="0"/>
    <n v="0"/>
    <n v="0"/>
    <n v="1"/>
    <n v="0"/>
  </r>
  <r>
    <x v="1"/>
    <x v="4"/>
    <x v="30"/>
    <n v="36"/>
    <n v="86"/>
    <n v="7"/>
    <n v="129"/>
    <n v="368"/>
    <n v="67"/>
    <n v="435"/>
    <n v="792"/>
    <n v="81"/>
    <n v="0"/>
    <n v="7"/>
    <n v="68"/>
    <n v="4"/>
    <n v="7"/>
    <n v="5"/>
    <n v="6"/>
    <n v="0"/>
    <n v="0"/>
    <n v="4"/>
    <n v="5"/>
    <n v="9"/>
    <n v="3"/>
    <n v="1"/>
    <n v="5"/>
    <n v="0"/>
    <n v="0"/>
    <n v="0"/>
  </r>
  <r>
    <x v="1"/>
    <x v="4"/>
    <x v="31"/>
    <n v="8"/>
    <n v="43"/>
    <n v="1"/>
    <n v="52"/>
    <n v="154"/>
    <n v="14"/>
    <n v="168"/>
    <n v="281"/>
    <n v="17"/>
    <n v="0"/>
    <n v="2"/>
    <n v="9"/>
    <n v="0"/>
    <n v="7"/>
    <n v="9"/>
    <n v="2"/>
    <n v="0"/>
    <n v="0"/>
    <n v="3"/>
    <n v="0"/>
    <n v="1"/>
    <n v="2"/>
    <n v="0"/>
    <n v="0"/>
    <n v="0"/>
    <n v="0"/>
    <n v="0"/>
  </r>
  <r>
    <x v="1"/>
    <x v="4"/>
    <x v="32"/>
    <n v="5"/>
    <n v="5"/>
    <n v="3"/>
    <n v="13"/>
    <n v="24"/>
    <n v="5"/>
    <n v="29"/>
    <n v="64"/>
    <n v="7"/>
    <n v="0"/>
    <n v="0"/>
    <n v="2"/>
    <n v="0"/>
    <n v="0"/>
    <n v="1"/>
    <n v="0"/>
    <n v="0"/>
    <n v="0"/>
    <n v="0"/>
    <n v="0"/>
    <n v="1"/>
    <n v="0"/>
    <n v="0"/>
    <n v="0"/>
    <n v="1"/>
    <n v="0"/>
    <n v="0"/>
  </r>
  <r>
    <x v="1"/>
    <x v="4"/>
    <x v="33"/>
    <n v="7"/>
    <n v="12"/>
    <n v="0"/>
    <n v="19"/>
    <n v="52"/>
    <n v="16"/>
    <n v="68"/>
    <n v="149"/>
    <n v="12"/>
    <n v="1"/>
    <n v="0"/>
    <n v="14"/>
    <n v="0"/>
    <n v="3"/>
    <n v="0"/>
    <n v="0"/>
    <n v="0"/>
    <n v="0"/>
    <n v="1"/>
    <n v="0"/>
    <n v="3"/>
    <n v="0"/>
    <n v="0"/>
    <n v="0"/>
    <n v="0"/>
    <n v="0"/>
    <n v="0"/>
  </r>
  <r>
    <x v="1"/>
    <x v="4"/>
    <x v="34"/>
    <n v="4"/>
    <n v="24"/>
    <n v="1"/>
    <n v="29"/>
    <n v="66"/>
    <n v="5"/>
    <n v="71"/>
    <n v="143"/>
    <n v="5"/>
    <n v="0"/>
    <n v="3"/>
    <n v="9"/>
    <n v="1"/>
    <n v="2"/>
    <n v="1"/>
    <n v="0"/>
    <n v="0"/>
    <n v="1"/>
    <n v="4"/>
    <n v="2"/>
    <n v="2"/>
    <n v="0"/>
    <n v="0"/>
    <n v="0"/>
    <n v="0"/>
    <n v="0"/>
    <n v="0"/>
  </r>
  <r>
    <x v="1"/>
    <x v="4"/>
    <x v="35"/>
    <n v="6"/>
    <n v="32"/>
    <n v="1"/>
    <n v="39"/>
    <n v="167"/>
    <n v="7"/>
    <n v="174"/>
    <n v="302"/>
    <n v="16"/>
    <n v="0"/>
    <n v="9"/>
    <n v="13"/>
    <n v="0"/>
    <n v="1"/>
    <n v="0"/>
    <n v="4"/>
    <n v="0"/>
    <n v="0"/>
    <n v="6"/>
    <n v="0"/>
    <n v="0"/>
    <n v="1"/>
    <n v="0"/>
    <n v="0"/>
    <n v="0"/>
    <n v="0"/>
    <n v="0"/>
  </r>
  <r>
    <x v="1"/>
    <x v="4"/>
    <x v="36"/>
    <n v="4"/>
    <n v="7"/>
    <n v="0"/>
    <n v="11"/>
    <n v="30"/>
    <n v="12"/>
    <n v="42"/>
    <n v="57"/>
    <n v="7"/>
    <n v="0"/>
    <n v="0"/>
    <n v="4"/>
    <n v="0"/>
    <n v="2"/>
    <n v="0"/>
    <n v="1"/>
    <n v="0"/>
    <n v="1"/>
    <n v="0"/>
    <n v="0"/>
    <n v="0"/>
    <n v="0"/>
    <n v="0"/>
    <n v="0"/>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989C709-04A7-4F9D-AB87-19B11D827609}" name="PivotTable12" cacheId="0" applyNumberFormats="0" applyBorderFormats="0" applyFontFormats="0" applyPatternFormats="0" applyAlignmentFormats="0" applyWidthHeightFormats="1" dataCaption="Values" updatedVersion="7" minRefreshableVersion="3" useAutoFormatting="1" itemPrintTitles="1" createdVersion="7" indent="0" showHeaders="0" outline="1" outlineData="1" multipleFieldFilters="0" chartFormat="14">
  <location ref="A132:B138" firstHeaderRow="1" firstDataRow="1" firstDataCol="1"/>
  <pivotFields count="30">
    <pivotField showAll="0">
      <items count="5">
        <item x="3"/>
        <item x="2"/>
        <item x="1"/>
        <item x="0"/>
        <item t="default"/>
      </items>
    </pivotField>
    <pivotField axis="axisRow" showAll="0">
      <items count="6">
        <item x="0"/>
        <item x="1"/>
        <item x="2"/>
        <item x="3"/>
        <item x="4"/>
        <item t="default"/>
      </items>
    </pivotField>
    <pivotField showAll="0">
      <items count="3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6">
    <i>
      <x/>
    </i>
    <i>
      <x v="1"/>
    </i>
    <i>
      <x v="2"/>
    </i>
    <i>
      <x v="3"/>
    </i>
    <i>
      <x v="4"/>
    </i>
    <i t="grand">
      <x/>
    </i>
  </rowItems>
  <colItems count="1">
    <i/>
  </colItems>
  <dataFields count="1">
    <dataField name="Average of PEOPLE INVOLVED" fld="10" subtotal="average" baseField="1" baseItem="0"/>
  </dataFields>
  <formats count="1">
    <format dxfId="153">
      <pivotArea outline="0" collapsedLevelsAreSubtotals="1" fieldPosition="0"/>
    </format>
  </formats>
  <chartFormats count="5">
    <chartFormat chart="9"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1" format="3">
      <pivotArea type="data" outline="0" fieldPosition="0">
        <references count="2">
          <reference field="4294967294" count="1" selected="0">
            <x v="0"/>
          </reference>
          <reference field="1" count="1" selected="0">
            <x v="2"/>
          </reference>
        </references>
      </pivotArea>
    </chartFormat>
    <chartFormat chart="13" format="6" series="1">
      <pivotArea type="data" outline="0" fieldPosition="0">
        <references count="1">
          <reference field="4294967294" count="1" selected="0">
            <x v="0"/>
          </reference>
        </references>
      </pivotArea>
    </chartFormat>
    <chartFormat chart="13" format="7">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AF07CA7-8D89-4104-BB50-1AC0F9AB583A}"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87:D93" firstHeaderRow="0" firstDataRow="1" firstDataCol="1"/>
  <pivotFields count="30">
    <pivotField showAll="0"/>
    <pivotField axis="axisRow" showAll="0">
      <items count="6">
        <item x="0"/>
        <item x="1"/>
        <item x="2"/>
        <item x="3"/>
        <item x="4"/>
        <item t="default"/>
      </items>
    </pivotField>
    <pivotField showAll="0">
      <items count="3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t="default"/>
      </items>
    </pivotField>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s>
  <rowFields count="1">
    <field x="1"/>
  </rowFields>
  <rowItems count="6">
    <i>
      <x/>
    </i>
    <i>
      <x v="1"/>
    </i>
    <i>
      <x v="2"/>
    </i>
    <i>
      <x v="3"/>
    </i>
    <i>
      <x v="4"/>
    </i>
    <i t="grand">
      <x/>
    </i>
  </rowItems>
  <colFields count="1">
    <field x="-2"/>
  </colFields>
  <colItems count="3">
    <i>
      <x/>
    </i>
    <i i="1">
      <x v="1"/>
    </i>
    <i i="2">
      <x v="2"/>
    </i>
  </colItems>
  <dataFields count="3">
    <dataField name="Sum of MDV" fld="14" baseField="0" baseItem="0"/>
    <dataField name="Sum of FTQ" fld="26" baseField="0" baseItem="0"/>
    <dataField name="Sum of TBT" fld="13" baseField="0" baseItem="0"/>
  </dataFields>
  <formats count="1">
    <format dxfId="154">
      <pivotArea outline="0" collapsedLevelsAreSubtotals="1" fieldPosition="0"/>
    </format>
  </formats>
  <chartFormats count="1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pivotArea type="data" outline="0" fieldPosition="0">
        <references count="2">
          <reference field="4294967294" count="1" selected="0">
            <x v="2"/>
          </reference>
          <reference field="1" count="1" selected="0">
            <x v="4"/>
          </reference>
        </references>
      </pivotArea>
    </chartFormat>
    <chartFormat chart="0" format="4">
      <pivotArea type="data" outline="0" fieldPosition="0">
        <references count="2">
          <reference field="4294967294" count="1" selected="0">
            <x v="0"/>
          </reference>
          <reference field="1" count="1" selected="0">
            <x v="4"/>
          </reference>
        </references>
      </pivotArea>
    </chartFormat>
    <chartFormat chart="2" format="10" series="1">
      <pivotArea type="data" outline="0" fieldPosition="0">
        <references count="1">
          <reference field="4294967294" count="1" selected="0">
            <x v="0"/>
          </reference>
        </references>
      </pivotArea>
    </chartFormat>
    <chartFormat chart="2" format="11">
      <pivotArea type="data" outline="0" fieldPosition="0">
        <references count="2">
          <reference field="4294967294" count="1" selected="0">
            <x v="0"/>
          </reference>
          <reference field="1" count="1" selected="0">
            <x v="4"/>
          </reference>
        </references>
      </pivotArea>
    </chartFormat>
    <chartFormat chart="2" format="12" series="1">
      <pivotArea type="data" outline="0" fieldPosition="0">
        <references count="1">
          <reference field="4294967294" count="1" selected="0">
            <x v="1"/>
          </reference>
        </references>
      </pivotArea>
    </chartFormat>
    <chartFormat chart="2" format="13" series="1">
      <pivotArea type="data" outline="0" fieldPosition="0">
        <references count="1">
          <reference field="4294967294" count="1" selected="0">
            <x v="2"/>
          </reference>
        </references>
      </pivotArea>
    </chartFormat>
    <chartFormat chart="2" format="14">
      <pivotArea type="data" outline="0" fieldPosition="0">
        <references count="2">
          <reference field="4294967294" count="1" selected="0">
            <x v="2"/>
          </reference>
          <reference field="1" count="1" selected="0">
            <x v="4"/>
          </reference>
        </references>
      </pivotArea>
    </chartFormat>
    <chartFormat chart="2" format="15">
      <pivotArea type="data" outline="0" fieldPosition="0">
        <references count="2">
          <reference field="4294967294" count="1" selected="0">
            <x v="2"/>
          </reference>
          <reference field="1" count="1" selected="0">
            <x v="0"/>
          </reference>
        </references>
      </pivotArea>
    </chartFormat>
    <chartFormat chart="2" format="16">
      <pivotArea type="data" outline="0" fieldPosition="0">
        <references count="2">
          <reference field="4294967294" count="1" selected="0">
            <x v="2"/>
          </reference>
          <reference field="1" count="1" selected="0">
            <x v="1"/>
          </reference>
        </references>
      </pivotArea>
    </chartFormat>
    <chartFormat chart="2" format="17">
      <pivotArea type="data" outline="0" fieldPosition="0">
        <references count="2">
          <reference field="4294967294" count="1" selected="0">
            <x v="2"/>
          </reference>
          <reference field="1" count="1" selected="0">
            <x v="2"/>
          </reference>
        </references>
      </pivotArea>
    </chartFormat>
    <chartFormat chart="2" format="18">
      <pivotArea type="data" outline="0" fieldPosition="0">
        <references count="2">
          <reference field="4294967294" count="1" selected="0">
            <x v="2"/>
          </reference>
          <reference field="1" count="1" selected="0">
            <x v="3"/>
          </reference>
        </references>
      </pivotArea>
    </chartFormat>
    <chartFormat chart="2" format="19">
      <pivotArea type="data" outline="0" fieldPosition="0">
        <references count="2">
          <reference field="4294967294" count="1" selected="0">
            <x v="1"/>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FCEB2DE-6926-44A5-AF94-EBC305403D34}" name="PivotTable15" cacheId="0" applyNumberFormats="0" applyBorderFormats="0" applyFontFormats="0" applyPatternFormats="0" applyAlignmentFormats="0" applyWidthHeightFormats="1" dataCaption="Values" updatedVersion="7" minRefreshableVersion="3" useAutoFormatting="1" itemPrintTitles="1" createdVersion="7" indent="0" showHeaders="0" outline="1" outlineData="1" multipleFieldFilters="0" chartFormat="24">
  <location ref="A163:B169" firstHeaderRow="1" firstDataRow="1" firstDataCol="1"/>
  <pivotFields count="30">
    <pivotField showAll="0">
      <items count="5">
        <item x="3"/>
        <item x="2"/>
        <item x="1"/>
        <item x="0"/>
        <item t="default"/>
      </items>
    </pivotField>
    <pivotField axis="axisRow" showAll="0">
      <items count="6">
        <item x="0"/>
        <item x="1"/>
        <item x="2"/>
        <item x="3"/>
        <item x="4"/>
        <item t="default"/>
      </items>
    </pivotField>
    <pivotField showAll="0">
      <items count="3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6">
    <i>
      <x/>
    </i>
    <i>
      <x v="1"/>
    </i>
    <i>
      <x v="2"/>
    </i>
    <i>
      <x v="3"/>
    </i>
    <i>
      <x v="4"/>
    </i>
    <i t="grand">
      <x/>
    </i>
  </rowItems>
  <colItems count="1">
    <i/>
  </colItems>
  <dataFields count="1">
    <dataField name="Average of FATAL" fld="3" subtotal="average" baseField="1" baseItem="0"/>
  </dataFields>
  <formats count="1">
    <format dxfId="155">
      <pivotArea outline="0" collapsedLevelsAreSubtotals="1" fieldPosition="0"/>
    </format>
  </formats>
  <chartFormats count="6">
    <chartFormat chart="19" format="0" series="1">
      <pivotArea type="data" outline="0" fieldPosition="0">
        <references count="1">
          <reference field="4294967294" count="1" selected="0">
            <x v="0"/>
          </reference>
        </references>
      </pivotArea>
    </chartFormat>
    <chartFormat chart="19" format="1">
      <pivotArea type="data" outline="0" fieldPosition="0">
        <references count="2">
          <reference field="4294967294" count="1" selected="0">
            <x v="0"/>
          </reference>
          <reference field="1" count="1" selected="0">
            <x v="2"/>
          </reference>
        </references>
      </pivotArea>
    </chartFormat>
    <chartFormat chart="21" format="4" series="1">
      <pivotArea type="data" outline="0" fieldPosition="0">
        <references count="1">
          <reference field="4294967294" count="1" selected="0">
            <x v="0"/>
          </reference>
        </references>
      </pivotArea>
    </chartFormat>
    <chartFormat chart="21" format="5">
      <pivotArea type="data" outline="0" fieldPosition="0">
        <references count="2">
          <reference field="4294967294" count="1" selected="0">
            <x v="0"/>
          </reference>
          <reference field="1" count="1" selected="0">
            <x v="2"/>
          </reference>
        </references>
      </pivotArea>
    </chartFormat>
    <chartFormat chart="23" format="8" series="1">
      <pivotArea type="data" outline="0" fieldPosition="0">
        <references count="1">
          <reference field="4294967294" count="1" selected="0">
            <x v="0"/>
          </reference>
        </references>
      </pivotArea>
    </chartFormat>
    <chartFormat chart="23" format="9">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D38E48D-28AC-4715-9648-7308E8FC6B24}" name="PivotTable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96:C101" firstHeaderRow="0" firstDataRow="1" firstDataCol="1"/>
  <pivotFields count="30">
    <pivotField axis="axisRow" showAll="0">
      <items count="5">
        <item x="3"/>
        <item x="2"/>
        <item x="1"/>
        <item x="0"/>
        <item t="default"/>
      </items>
    </pivotField>
    <pivotField showAll="0">
      <items count="6">
        <item x="0"/>
        <item x="1"/>
        <item x="2"/>
        <item x="3"/>
        <item x="4"/>
        <item t="default"/>
      </items>
    </pivotField>
    <pivotField showAll="0">
      <items count="3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dataField="1" showAll="0"/>
    <pivotField showAll="0"/>
    <pivotField showAll="0"/>
    <pivotField showAll="0"/>
    <pivotField showAll="0"/>
  </pivotFields>
  <rowFields count="1">
    <field x="0"/>
  </rowFields>
  <rowItems count="5">
    <i>
      <x/>
    </i>
    <i>
      <x v="1"/>
    </i>
    <i>
      <x v="2"/>
    </i>
    <i>
      <x v="3"/>
    </i>
    <i t="grand">
      <x/>
    </i>
  </rowItems>
  <colFields count="1">
    <field x="-2"/>
  </colFields>
  <colItems count="2">
    <i>
      <x/>
    </i>
    <i i="1">
      <x v="1"/>
    </i>
  </colItems>
  <dataFields count="2">
    <dataField name="Sum of PWR" fld="25" baseField="0" baseItem="0"/>
    <dataField name="Sum of BRD" fld="20" baseField="0" baseItem="0"/>
  </dataFields>
  <formats count="1">
    <format dxfId="156">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E24658-AE2C-40B1-9C83-FCEA81675F3F}" name="PivotTable14" cacheId="0" applyNumberFormats="0" applyBorderFormats="0" applyFontFormats="0" applyPatternFormats="0" applyAlignmentFormats="0" applyWidthHeightFormats="1" dataCaption="Values" updatedVersion="7" minRefreshableVersion="3" useAutoFormatting="1" itemPrintTitles="1" createdVersion="7" indent="0" showHeaders="0" outline="1" outlineData="1" multipleFieldFilters="0" chartFormat="21">
  <location ref="A153:B159" firstHeaderRow="1" firstDataRow="1" firstDataCol="1"/>
  <pivotFields count="30">
    <pivotField showAll="0">
      <items count="5">
        <item x="3"/>
        <item x="2"/>
        <item x="1"/>
        <item x="0"/>
        <item t="default"/>
      </items>
    </pivotField>
    <pivotField axis="axisRow" showAll="0">
      <items count="6">
        <item x="0"/>
        <item x="1"/>
        <item x="2"/>
        <item x="3"/>
        <item x="4"/>
        <item t="default"/>
      </items>
    </pivotField>
    <pivotField showAll="0">
      <items count="3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t="default"/>
      </items>
    </pivotField>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6">
    <i>
      <x/>
    </i>
    <i>
      <x v="1"/>
    </i>
    <i>
      <x v="2"/>
    </i>
    <i>
      <x v="3"/>
    </i>
    <i>
      <x v="4"/>
    </i>
    <i t="grand">
      <x/>
    </i>
  </rowItems>
  <colItems count="1">
    <i/>
  </colItems>
  <dataFields count="1">
    <dataField name="Average of NUMBER INJURED" fld="7" subtotal="average" baseField="1" baseItem="0"/>
  </dataFields>
  <formats count="1">
    <format dxfId="157">
      <pivotArea outline="0" collapsedLevelsAreSubtotals="1" fieldPosition="0"/>
    </format>
  </formats>
  <chartFormats count="6">
    <chartFormat chart="16" format="0" series="1">
      <pivotArea type="data" outline="0" fieldPosition="0">
        <references count="1">
          <reference field="4294967294" count="1" selected="0">
            <x v="0"/>
          </reference>
        </references>
      </pivotArea>
    </chartFormat>
    <chartFormat chart="16" format="1">
      <pivotArea type="data" outline="0" fieldPosition="0">
        <references count="2">
          <reference field="4294967294" count="1" selected="0">
            <x v="0"/>
          </reference>
          <reference field="1" count="1" selected="0">
            <x v="2"/>
          </reference>
        </references>
      </pivotArea>
    </chartFormat>
    <chartFormat chart="18" format="4" series="1">
      <pivotArea type="data" outline="0" fieldPosition="0">
        <references count="1">
          <reference field="4294967294" count="1" selected="0">
            <x v="0"/>
          </reference>
        </references>
      </pivotArea>
    </chartFormat>
    <chartFormat chart="18" format="5">
      <pivotArea type="data" outline="0" fieldPosition="0">
        <references count="2">
          <reference field="4294967294" count="1" selected="0">
            <x v="0"/>
          </reference>
          <reference field="1" count="1" selected="0">
            <x v="2"/>
          </reference>
        </references>
      </pivotArea>
    </chartFormat>
    <chartFormat chart="20" format="8" series="1">
      <pivotArea type="data" outline="0" fieldPosition="0">
        <references count="1">
          <reference field="4294967294" count="1" selected="0">
            <x v="0"/>
          </reference>
        </references>
      </pivotArea>
    </chartFormat>
    <chartFormat chart="20" format="9">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710008E-5F35-4AF7-A395-9914E6034255}"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79:C84" firstHeaderRow="0" firstDataRow="1" firstDataCol="1"/>
  <pivotFields count="30">
    <pivotField axis="axisRow" showAll="0">
      <items count="5">
        <item x="3"/>
        <item x="2"/>
        <item x="1"/>
        <item x="0"/>
        <item t="default"/>
      </items>
    </pivotField>
    <pivotField showAll="0">
      <items count="6">
        <item x="0"/>
        <item x="1"/>
        <item x="2"/>
        <item x="3"/>
        <item x="4"/>
        <item t="default"/>
      </items>
    </pivotField>
    <pivotField showAll="0">
      <items count="3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t="default"/>
      </items>
    </pivotField>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5">
    <i>
      <x/>
    </i>
    <i>
      <x v="1"/>
    </i>
    <i>
      <x v="2"/>
    </i>
    <i>
      <x v="3"/>
    </i>
    <i t="grand">
      <x/>
    </i>
  </rowItems>
  <colFields count="1">
    <field x="-2"/>
  </colFields>
  <colItems count="2">
    <i>
      <x/>
    </i>
    <i i="1">
      <x v="1"/>
    </i>
  </colItems>
  <dataFields count="2">
    <dataField name="Sum of NUMBER INJURED" fld="7" baseField="0" baseItem="0"/>
    <dataField name="Sum of NUMBER KILLED" fld="8" baseField="0" baseItem="0"/>
  </dataFields>
  <formats count="1">
    <format dxfId="158">
      <pivotArea outline="0" collapsedLevelsAreSubtotals="1" fieldPosition="0"/>
    </format>
  </formats>
  <chartFormats count="4">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310BFE-2D64-4802-A03A-CE4DFE508808}" name="PivotTable9"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104:E110" firstHeaderRow="0" firstDataRow="1" firstDataCol="1"/>
  <pivotFields count="30">
    <pivotField showAll="0">
      <items count="5">
        <item x="3"/>
        <item x="2"/>
        <item x="1"/>
        <item x="0"/>
        <item t="default"/>
      </items>
    </pivotField>
    <pivotField axis="axisRow" showAll="0">
      <items count="6">
        <item x="0"/>
        <item x="1"/>
        <item x="2"/>
        <item x="3"/>
        <item x="4"/>
        <item t="default"/>
      </items>
    </pivotField>
    <pivotField showAll="0">
      <items count="3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dataField="1" showAll="0"/>
    <pivotField showAll="0"/>
    <pivotField showAll="0"/>
    <pivotField showAll="0"/>
    <pivotField dataField="1" showAll="0"/>
    <pivotField showAll="0"/>
    <pivotField showAll="0"/>
    <pivotField showAll="0"/>
    <pivotField dataField="1" showAll="0"/>
    <pivotField showAll="0"/>
    <pivotField showAll="0"/>
  </pivotFields>
  <rowFields count="1">
    <field x="1"/>
  </rowFields>
  <rowItems count="6">
    <i>
      <x/>
    </i>
    <i>
      <x v="1"/>
    </i>
    <i>
      <x v="2"/>
    </i>
    <i>
      <x v="3"/>
    </i>
    <i>
      <x v="4"/>
    </i>
    <i t="grand">
      <x/>
    </i>
  </rowItems>
  <colFields count="1">
    <field x="-2"/>
  </colFields>
  <colItems count="4">
    <i>
      <x/>
    </i>
    <i i="1">
      <x v="1"/>
    </i>
    <i i="2">
      <x v="2"/>
    </i>
    <i i="3">
      <x v="3"/>
    </i>
  </colItems>
  <dataFields count="4">
    <dataField name="Sum of SPV" fld="11" baseField="0" baseItem="0"/>
    <dataField name="Sum of SLV" fld="27" baseField="0" baseItem="0"/>
    <dataField name="Sum of SOS" fld="23" baseField="0" baseItem="0"/>
    <dataField name="Sum of DGD" fld="19" baseField="0" baseItem="0"/>
  </dataFields>
  <formats count="2">
    <format dxfId="160">
      <pivotArea outline="0" collapsedLevelsAreSubtotals="1" fieldPosition="0"/>
    </format>
    <format dxfId="159">
      <pivotArea dataOnly="0" labelOnly="1" outline="0" fieldPosition="0">
        <references count="1">
          <reference field="4294967294" count="3">
            <x v="0"/>
            <x v="1"/>
            <x v="2"/>
          </reference>
        </references>
      </pivotArea>
    </format>
  </format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3" series="1">
      <pivotArea type="data" outline="0" fieldPosition="0">
        <references count="1">
          <reference field="4294967294" count="1" selected="0">
            <x v="2"/>
          </reference>
        </references>
      </pivotArea>
    </chartFormat>
    <chartFormat chart="0" format="4" series="1">
      <pivotArea type="data" outline="0" fieldPosition="0">
        <references count="1">
          <reference field="4294967294" count="1" selected="0">
            <x v="3"/>
          </reference>
        </references>
      </pivotArea>
    </chartFormat>
    <chartFormat chart="2" format="9" series="1">
      <pivotArea type="data" outline="0" fieldPosition="0">
        <references count="1">
          <reference field="4294967294" count="1" selected="0">
            <x v="0"/>
          </reference>
        </references>
      </pivotArea>
    </chartFormat>
    <chartFormat chart="2" format="10" series="1">
      <pivotArea type="data" outline="0" fieldPosition="0">
        <references count="1">
          <reference field="4294967294" count="1" selected="0">
            <x v="1"/>
          </reference>
        </references>
      </pivotArea>
    </chartFormat>
    <chartFormat chart="2" format="11" series="1">
      <pivotArea type="data" outline="0" fieldPosition="0">
        <references count="1">
          <reference field="4294967294" count="1" selected="0">
            <x v="2"/>
          </reference>
        </references>
      </pivotArea>
    </chartFormat>
    <chartFormat chart="2" format="12"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1855EF1-C7C1-4C0F-9FC0-651D279B098E}" name="PivotTable11" cacheId="0" applyNumberFormats="0" applyBorderFormats="0" applyFontFormats="0" applyPatternFormats="0" applyAlignmentFormats="0" applyWidthHeightFormats="1" dataCaption="Values" updatedVersion="7" minRefreshableVersion="3" useAutoFormatting="1" itemPrintTitles="1" createdVersion="7" indent="0" showHeaders="0" outline="1" outlineData="1" multipleFieldFilters="0" chartFormat="11">
  <location ref="A123:B129" firstHeaderRow="1" firstDataRow="1" firstDataCol="1"/>
  <pivotFields count="30">
    <pivotField showAll="0">
      <items count="5">
        <item x="3"/>
        <item x="2"/>
        <item x="1"/>
        <item x="0"/>
        <item t="default"/>
      </items>
    </pivotField>
    <pivotField axis="axisRow" showAll="0">
      <items count="6">
        <item x="0"/>
        <item x="1"/>
        <item x="2"/>
        <item x="3"/>
        <item x="4"/>
        <item t="default"/>
      </items>
    </pivotField>
    <pivotField showAll="0">
      <items count="3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6">
    <i>
      <x/>
    </i>
    <i>
      <x v="1"/>
    </i>
    <i>
      <x v="2"/>
    </i>
    <i>
      <x v="3"/>
    </i>
    <i>
      <x v="4"/>
    </i>
    <i t="grand">
      <x/>
    </i>
  </rowItems>
  <colItems count="1">
    <i/>
  </colItems>
  <dataFields count="1">
    <dataField name="Average of TOTAL CASUALTY" fld="9" subtotal="average" baseField="1" baseItem="0"/>
  </dataFields>
  <formats count="1">
    <format dxfId="161">
      <pivotArea outline="0" collapsedLevelsAreSubtotals="1" fieldPosition="0"/>
    </format>
  </formats>
  <chartFormats count="3">
    <chartFormat chart="6"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BA95884-175C-4AF1-BD52-08E70FE6CB9B}"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23:B34" firstHeaderRow="1" firstDataRow="1" firstDataCol="1"/>
  <pivotFields count="30">
    <pivotField showAll="0"/>
    <pivotField showAll="0">
      <items count="6">
        <item x="0"/>
        <item x="1"/>
        <item x="2"/>
        <item x="3"/>
        <item x="4"/>
        <item t="default"/>
      </items>
    </pivotField>
    <pivotField axis="axisRow" showAll="0" measureFilter="1" sortType="descending">
      <items count="3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11">
    <i>
      <x v="14"/>
    </i>
    <i>
      <x v="27"/>
    </i>
    <i>
      <x v="18"/>
    </i>
    <i>
      <x v="25"/>
    </i>
    <i>
      <x v="30"/>
    </i>
    <i>
      <x v="24"/>
    </i>
    <i>
      <x v="26"/>
    </i>
    <i>
      <x v="22"/>
    </i>
    <i>
      <x v="4"/>
    </i>
    <i>
      <x v="28"/>
    </i>
    <i t="grand">
      <x/>
    </i>
  </rowItems>
  <colItems count="1">
    <i/>
  </colItems>
  <dataFields count="1">
    <dataField name="Sum of TOTAL CASES" fld="6" baseField="0" baseItem="0" numFmtId="164"/>
  </dataFields>
  <formats count="1">
    <format dxfId="162">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14"/>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2" count="1" selected="0">
            <x v="14"/>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2038BF2-773A-4CC3-A1F1-F115A100F1CD}"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I9" firstHeaderRow="0" firstDataRow="1" firstDataCol="1"/>
  <pivotFields count="30">
    <pivotField showAll="0"/>
    <pivotField axis="axisRow" showAll="0">
      <items count="6">
        <item x="0"/>
        <item x="1"/>
        <item x="2"/>
        <item x="3"/>
        <item x="4"/>
        <item t="default"/>
      </items>
    </pivotField>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6">
    <i>
      <x/>
    </i>
    <i>
      <x v="1"/>
    </i>
    <i>
      <x v="2"/>
    </i>
    <i>
      <x v="3"/>
    </i>
    <i>
      <x v="4"/>
    </i>
    <i t="grand">
      <x/>
    </i>
  </rowItems>
  <colFields count="1">
    <field x="-2"/>
  </colFields>
  <colItems count="8">
    <i>
      <x/>
    </i>
    <i i="1">
      <x v="1"/>
    </i>
    <i i="2">
      <x v="2"/>
    </i>
    <i i="3">
      <x v="3"/>
    </i>
    <i i="4">
      <x v="4"/>
    </i>
    <i i="5">
      <x v="5"/>
    </i>
    <i i="6">
      <x v="6"/>
    </i>
    <i i="7">
      <x v="7"/>
    </i>
  </colItems>
  <dataFields count="8">
    <dataField name="Sum of TOTAL CASES" fld="6" baseField="0" baseItem="0"/>
    <dataField name="Sum of NUMBER INJURED" fld="7" baseField="0" baseItem="0"/>
    <dataField name="Sum of NUMBER KILLED" fld="8" baseField="0" baseItem="0"/>
    <dataField name="Sum of TOTAL CASUALTY" fld="9" baseField="0" baseItem="0"/>
    <dataField name="Sum of PEOPLE INVOLVED" fld="10" baseField="0" baseItem="0"/>
    <dataField name="Sum of MINOR" fld="5" baseField="0" baseItem="0"/>
    <dataField name="Sum of SERIOUS" fld="4" baseField="0" baseItem="0"/>
    <dataField name="Sum of FATAL"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12CFB0F-6E12-473A-8020-CE165031C94E}"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7:B48" firstHeaderRow="1" firstDataRow="1" firstDataCol="1"/>
  <pivotFields count="30">
    <pivotField showAll="0"/>
    <pivotField showAll="0">
      <items count="6">
        <item x="0"/>
        <item x="1"/>
        <item x="2"/>
        <item x="3"/>
        <item x="4"/>
        <item t="default"/>
      </items>
    </pivotField>
    <pivotField axis="axisRow" showAll="0" measureFilter="1" sortType="descending">
      <items count="3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11">
    <i>
      <x v="18"/>
    </i>
    <i>
      <x v="27"/>
    </i>
    <i>
      <x v="14"/>
    </i>
    <i>
      <x v="26"/>
    </i>
    <i>
      <x v="25"/>
    </i>
    <i>
      <x v="4"/>
    </i>
    <i>
      <x v="30"/>
    </i>
    <i>
      <x v="17"/>
    </i>
    <i>
      <x v="22"/>
    </i>
    <i>
      <x v="19"/>
    </i>
    <i t="grand">
      <x/>
    </i>
  </rowItems>
  <colItems count="1">
    <i/>
  </colItems>
  <dataFields count="1">
    <dataField name="Sum of TOTAL CASUALTY" fld="9" baseField="0" baseItem="0" numFmtId="164"/>
  </dataFields>
  <formats count="1">
    <format dxfId="163">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18"/>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2" count="1" selected="0">
            <x v="18"/>
          </reference>
        </references>
      </pivotArea>
    </chartFormat>
  </chartFormats>
  <pivotTableStyleInfo name="PivotStyleLight16" showRowHeaders="1" showColHeaders="1" showRowStripes="0" showColStripes="0" showLastColumn="1"/>
  <filters count="1">
    <filter fld="2"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C950CC-64C3-4909-8C3C-79B49D140764}"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51:B67" firstHeaderRow="1" firstDataRow="1" firstDataCol="1"/>
  <pivotFields count="30">
    <pivotField showAll="0"/>
    <pivotField showAll="0">
      <items count="6">
        <item x="0"/>
        <item x="1"/>
        <item x="2"/>
        <item x="3"/>
        <item x="4"/>
        <item t="default"/>
      </items>
    </pivotField>
    <pivotField axis="axisRow" showAll="0" measureFilter="1" sortType="descending">
      <items count="3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16">
    <i>
      <x v="18"/>
    </i>
    <i>
      <x v="27"/>
    </i>
    <i>
      <x v="26"/>
    </i>
    <i>
      <x v="30"/>
    </i>
    <i>
      <x v="4"/>
    </i>
    <i>
      <x v="14"/>
    </i>
    <i>
      <x v="19"/>
    </i>
    <i>
      <x v="23"/>
    </i>
    <i>
      <x v="22"/>
    </i>
    <i>
      <x v="25"/>
    </i>
    <i>
      <x v="28"/>
    </i>
    <i>
      <x v="29"/>
    </i>
    <i>
      <x v="17"/>
    </i>
    <i>
      <x v="24"/>
    </i>
    <i>
      <x v="20"/>
    </i>
    <i t="grand">
      <x/>
    </i>
  </rowItems>
  <colItems count="1">
    <i/>
  </colItems>
  <dataFields count="1">
    <dataField name="Sum of NUMBER KILLED" fld="8" baseField="0" baseItem="0" numFmtId="164"/>
  </dataFields>
  <formats count="1">
    <format dxfId="164">
      <pivotArea outline="0" collapsedLevelsAreSubtotals="1" fieldPosition="0"/>
    </format>
  </formats>
  <pivotTableStyleInfo name="PivotStyleLight16" showRowHeaders="1" showColHeaders="1" showRowStripes="0" showColStripes="0" showLastColumn="1"/>
  <filters count="1">
    <filter fld="2" type="count" evalOrder="-1" id="3" iMeasureFld="0">
      <autoFilter ref="A1">
        <filterColumn colId="0">
          <top10 val="15" filterVal="1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D23B996-713F-4BF2-BC5A-746D0B068834}" name="PivotTable10" cacheId="0" applyNumberFormats="0" applyBorderFormats="0" applyFontFormats="0" applyPatternFormats="0" applyAlignmentFormats="0" applyWidthHeightFormats="1" dataCaption="Values" updatedVersion="7" minRefreshableVersion="3" useAutoFormatting="1" itemPrintTitles="1" createdVersion="7" indent="0" showHeaders="0" outline="1" outlineData="1" multipleFieldFilters="0" chartFormat="8">
  <location ref="A114:B120" firstHeaderRow="1" firstDataRow="1" firstDataCol="1"/>
  <pivotFields count="30">
    <pivotField showAll="0">
      <items count="5">
        <item x="3"/>
        <item x="2"/>
        <item x="1"/>
        <item x="0"/>
        <item t="default"/>
      </items>
    </pivotField>
    <pivotField axis="axisRow" showAll="0">
      <items count="6">
        <item x="0"/>
        <item x="1"/>
        <item x="2"/>
        <item x="3"/>
        <item x="4"/>
        <item t="default"/>
      </items>
    </pivotField>
    <pivotField showAll="0">
      <items count="3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6">
    <i>
      <x/>
    </i>
    <i>
      <x v="1"/>
    </i>
    <i>
      <x v="2"/>
    </i>
    <i>
      <x v="3"/>
    </i>
    <i>
      <x v="4"/>
    </i>
    <i t="grand">
      <x/>
    </i>
  </rowItems>
  <colItems count="1">
    <i/>
  </colItems>
  <dataFields count="1">
    <dataField name="Average of TOTAL CASES" fld="6" subtotal="average" baseField="1" baseItem="2"/>
  </dataFields>
  <formats count="1">
    <format dxfId="165">
      <pivotArea outline="0" collapsedLevelsAreSubtotals="1" fieldPosition="0"/>
    </format>
  </formats>
  <chartFormats count="4">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EB46DCD-A20D-4056-B128-2E805F68DA8F}" name="PivotTable13" cacheId="0" applyNumberFormats="0" applyBorderFormats="0" applyFontFormats="0" applyPatternFormats="0" applyAlignmentFormats="0" applyWidthHeightFormats="1" dataCaption="Values" updatedVersion="7" minRefreshableVersion="3" useAutoFormatting="1" itemPrintTitles="1" createdVersion="7" indent="0" showHeaders="0" outline="1" outlineData="1" multipleFieldFilters="0" chartFormat="18">
  <location ref="A142:B148" firstHeaderRow="1" firstDataRow="1" firstDataCol="1"/>
  <pivotFields count="30">
    <pivotField showAll="0">
      <items count="5">
        <item x="3"/>
        <item x="2"/>
        <item x="1"/>
        <item x="0"/>
        <item t="default"/>
      </items>
    </pivotField>
    <pivotField axis="axisRow" showAll="0">
      <items count="6">
        <item x="0"/>
        <item x="1"/>
        <item x="2"/>
        <item x="3"/>
        <item x="4"/>
        <item t="default"/>
      </items>
    </pivotField>
    <pivotField showAll="0">
      <items count="3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6">
    <i>
      <x/>
    </i>
    <i>
      <x v="1"/>
    </i>
    <i>
      <x v="2"/>
    </i>
    <i>
      <x v="3"/>
    </i>
    <i>
      <x v="4"/>
    </i>
    <i t="grand">
      <x/>
    </i>
  </rowItems>
  <colItems count="1">
    <i/>
  </colItems>
  <dataFields count="1">
    <dataField name="Sum of NUMBER KILLED" fld="8" baseField="0" baseItem="0"/>
  </dataFields>
  <formats count="1">
    <format dxfId="166">
      <pivotArea outline="0" collapsedLevelsAreSubtotals="1" fieldPosition="0"/>
    </format>
  </formats>
  <chartFormats count="6">
    <chartFormat chart="12" format="0" series="1">
      <pivotArea type="data" outline="0" fieldPosition="0">
        <references count="1">
          <reference field="4294967294" count="1" selected="0">
            <x v="0"/>
          </reference>
        </references>
      </pivotArea>
    </chartFormat>
    <chartFormat chart="12" format="1">
      <pivotArea type="data" outline="0" fieldPosition="0">
        <references count="2">
          <reference field="4294967294" count="1" selected="0">
            <x v="0"/>
          </reference>
          <reference field="1" count="1" selected="0">
            <x v="2"/>
          </reference>
        </references>
      </pivotArea>
    </chartFormat>
    <chartFormat chart="15" format="4" series="1">
      <pivotArea type="data" outline="0" fieldPosition="0">
        <references count="1">
          <reference field="4294967294" count="1" selected="0">
            <x v="0"/>
          </reference>
        </references>
      </pivotArea>
    </chartFormat>
    <chartFormat chart="15" format="5">
      <pivotArea type="data" outline="0" fieldPosition="0">
        <references count="2">
          <reference field="4294967294" count="1" selected="0">
            <x v="0"/>
          </reference>
          <reference field="1" count="1" selected="0">
            <x v="2"/>
          </reference>
        </references>
      </pivotArea>
    </chartFormat>
    <chartFormat chart="17" format="8" series="1">
      <pivotArea type="data" outline="0" fieldPosition="0">
        <references count="1">
          <reference field="4294967294" count="1" selected="0">
            <x v="0"/>
          </reference>
        </references>
      </pivotArea>
    </chartFormat>
    <chartFormat chart="17" format="9">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21439B3-CC04-444D-82EC-35F7CCA56C98}"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70:D76" firstHeaderRow="0" firstDataRow="1" firstDataCol="1"/>
  <pivotFields count="30">
    <pivotField showAll="0"/>
    <pivotField axis="axisRow" showAll="0">
      <items count="6">
        <item x="0"/>
        <item x="1"/>
        <item x="2"/>
        <item x="3"/>
        <item x="4"/>
        <item t="default"/>
      </items>
    </pivotField>
    <pivotField showAll="0">
      <items count="3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t="default"/>
      </items>
    </pivotField>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6">
    <i>
      <x/>
    </i>
    <i>
      <x v="1"/>
    </i>
    <i>
      <x v="2"/>
    </i>
    <i>
      <x v="3"/>
    </i>
    <i>
      <x v="4"/>
    </i>
    <i t="grand">
      <x/>
    </i>
  </rowItems>
  <colFields count="1">
    <field x="-2"/>
  </colFields>
  <colItems count="3">
    <i>
      <x/>
    </i>
    <i i="1">
      <x v="1"/>
    </i>
    <i i="2">
      <x v="2"/>
    </i>
  </colItems>
  <dataFields count="3">
    <dataField name="Sum of FATAL" fld="3" baseField="0" baseItem="0"/>
    <dataField name="Sum of SERIOUS" fld="4" baseField="0" baseItem="0"/>
    <dataField name="Sum of MINOR" fld="5" baseField="0" baseItem="0"/>
  </dataFields>
  <formats count="1">
    <format dxfId="167">
      <pivotArea outline="0" collapsedLevelsAreSubtotals="1" fieldPosition="0"/>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1"/>
          </reference>
        </references>
      </pivotArea>
    </chartFormat>
    <chartFormat chart="2"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C091E8F-E1EA-4E3C-B1E6-FD729088BD3A}" autoFormatId="16" applyNumberFormats="0" applyBorderFormats="0" applyFontFormats="0" applyPatternFormats="0" applyAlignmentFormats="0" applyWidthHeightFormats="0">
  <queryTableRefresh nextId="32">
    <queryTableFields count="30">
      <queryTableField id="1" name="QUARTER" tableColumnId="1"/>
      <queryTableField id="30" name="Year" tableColumnId="30"/>
      <queryTableField id="2" name="STATE" tableColumnId="2"/>
      <queryTableField id="3" name="FATAL" tableColumnId="3"/>
      <queryTableField id="4" name="SERIOUS" tableColumnId="4"/>
      <queryTableField id="5" name="MINOR" tableColumnId="5"/>
      <queryTableField id="6" name="TOTAL CASES" tableColumnId="6"/>
      <queryTableField id="7" name="NUMBER INJURED" tableColumnId="7"/>
      <queryTableField id="8" name="NUMBER KILLED" tableColumnId="8"/>
      <queryTableField id="9" name="TOTAL CASUALTY" tableColumnId="9"/>
      <queryTableField id="10" name="PEOPLE INVOLVED" tableColumnId="10"/>
      <queryTableField id="11" name="SPV" tableColumnId="11"/>
      <queryTableField id="12" name="UPD" tableColumnId="12"/>
      <queryTableField id="13" name="TBT" tableColumnId="13"/>
      <queryTableField id="14" name="MDV" tableColumnId="14"/>
      <queryTableField id="15" name="BFL" tableColumnId="15"/>
      <queryTableField id="16" name="OVL" tableColumnId="16"/>
      <queryTableField id="17" name="DOT" tableColumnId="17"/>
      <queryTableField id="18" name="WOT" tableColumnId="18"/>
      <queryTableField id="19" name="DGD" tableColumnId="19"/>
      <queryTableField id="20" name="BRD" tableColumnId="20"/>
      <queryTableField id="21" name="RTV" tableColumnId="21"/>
      <queryTableField id="22" name="OBS" tableColumnId="22"/>
      <queryTableField id="23" name="SOS" tableColumnId="23"/>
      <queryTableField id="24" name="DAD" tableColumnId="24"/>
      <queryTableField id="25" name="PWR" tableColumnId="25"/>
      <queryTableField id="26" name="FTQ" tableColumnId="26"/>
      <queryTableField id="27" name="SLV" tableColumnId="27"/>
      <queryTableField id="28" name="OTHERS" tableColumnId="28"/>
      <queryTableField id="29" name="TOTAL" tableColumnId="2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41F77253-3491-4922-9C00-E3CE8F2102C5}" sourceName="Year">
  <pivotTables>
    <pivotTable tabId="3" name="PivotTable6"/>
    <pivotTable tabId="3" name="PivotTable1"/>
    <pivotTable tabId="3" name="PivotTable10"/>
    <pivotTable tabId="3" name="PivotTable11"/>
    <pivotTable tabId="3" name="PivotTable12"/>
    <pivotTable tabId="3" name="PivotTable13"/>
    <pivotTable tabId="3" name="PivotTable14"/>
    <pivotTable tabId="3" name="PivotTable15"/>
    <pivotTable tabId="3" name="PivotTable2"/>
    <pivotTable tabId="3" name="PivotTable3"/>
    <pivotTable tabId="3" name="PivotTable4"/>
    <pivotTable tabId="3" name="PivotTable5"/>
    <pivotTable tabId="3" name="PivotTable7"/>
    <pivotTable tabId="3" name="PivotTable8"/>
    <pivotTable tabId="3" name="PivotTable9"/>
  </pivotTables>
  <data>
    <tabular pivotCacheId="810740735">
      <items count="5">
        <i x="0" s="1"/>
        <i x="1" s="1"/>
        <i x="2"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4807A2D4-F3BF-4549-9C4F-97FEAB4EA063}" cache="Slicer_Year" caption="Year" columnCount="5" showCaption="0" style="SlicerStyleLight2" rowHeight="36576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B0D55C9D-A626-4A0A-952F-C6EB20801DF3}" cache="Slicer_Year" caption="Year" columnCount="5" showCaption="0" style="SlicerStyleLight2" rowHeight="36576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6CE0C9-7F57-4262-9B89-7BAEE0756E37}" name="QUARTER_1_2021" displayName="QUARTER_1_2021" ref="A1:AD668" tableType="queryTable">
  <autoFilter ref="A1:AD668" xr:uid="{F36CE0C9-7F57-4262-9B89-7BAEE0756E37}"/>
  <tableColumns count="30">
    <tableColumn id="1" xr3:uid="{392D3038-2359-41D9-B4E4-1FE7C6C5FE12}" uniqueName="1" name="QUARTER" queryTableFieldId="1" dataDxfId="152"/>
    <tableColumn id="30" xr3:uid="{1A641F36-F0F8-4972-8B07-9DB451217CDC}" uniqueName="30" name="Year" queryTableFieldId="30" dataDxfId="151"/>
    <tableColumn id="2" xr3:uid="{9F45458D-D7AC-4BB7-8B9F-312B46576BFE}" uniqueName="2" name="STATE" queryTableFieldId="2" dataDxfId="150"/>
    <tableColumn id="3" xr3:uid="{C647F7A4-FB59-4134-8838-5F720001CDFC}" uniqueName="3" name="FATAL" queryTableFieldId="3"/>
    <tableColumn id="4" xr3:uid="{5266BED9-E4F6-49BD-9794-5697E67584BB}" uniqueName="4" name="SERIOUS" queryTableFieldId="4"/>
    <tableColumn id="5" xr3:uid="{289E974A-4F59-42B9-B9A6-42AB712650DD}" uniqueName="5" name="MINOR" queryTableFieldId="5"/>
    <tableColumn id="6" xr3:uid="{4851C69F-9D6E-49D0-B1C4-263D75C27058}" uniqueName="6" name="TOTAL CASES" queryTableFieldId="6"/>
    <tableColumn id="7" xr3:uid="{52AB626D-529F-42CA-84BF-ACE307FF6A5C}" uniqueName="7" name="NUMBER INJURED" queryTableFieldId="7"/>
    <tableColumn id="8" xr3:uid="{6C3FA911-24B5-407F-90DD-70A9CB6646D4}" uniqueName="8" name="NUMBER KILLED" queryTableFieldId="8"/>
    <tableColumn id="9" xr3:uid="{B580074D-7C99-4887-9B74-2F24DA3A99FE}" uniqueName="9" name="TOTAL CASUALTY" queryTableFieldId="9"/>
    <tableColumn id="10" xr3:uid="{DA5DBFB0-C978-4A4B-8DBA-7CD29509D9C9}" uniqueName="10" name="PEOPLE INVOLVED" queryTableFieldId="10"/>
    <tableColumn id="11" xr3:uid="{AE2A0BCA-3999-4D05-92D7-D32EF36E972E}" uniqueName="11" name="SPV" queryTableFieldId="11"/>
    <tableColumn id="12" xr3:uid="{7D67EB71-4929-4AC6-B3C8-7AAC4376AE79}" uniqueName="12" name="UPD" queryTableFieldId="12"/>
    <tableColumn id="13" xr3:uid="{01D025C9-4E9A-47AF-8FF5-A0A1DCFCFADB}" uniqueName="13" name="TBT" queryTableFieldId="13"/>
    <tableColumn id="14" xr3:uid="{FCDBDF72-5F19-4316-9330-75324804749A}" uniqueName="14" name="MDV" queryTableFieldId="14"/>
    <tableColumn id="15" xr3:uid="{10FAFB37-68EC-491B-B58A-2363AA7A98F4}" uniqueName="15" name="BFL" queryTableFieldId="15"/>
    <tableColumn id="16" xr3:uid="{7703344A-330E-438E-B701-EA07BEB5F588}" uniqueName="16" name="OVL" queryTableFieldId="16"/>
    <tableColumn id="17" xr3:uid="{2761E11A-9246-496F-9FFB-95F3ABA2B595}" uniqueName="17" name="DOT" queryTableFieldId="17"/>
    <tableColumn id="18" xr3:uid="{6CAA7F0B-4F38-48DF-88CC-5B2D93C8FD40}" uniqueName="18" name="WOT" queryTableFieldId="18"/>
    <tableColumn id="19" xr3:uid="{2BDB88FA-400C-4601-97CD-A6E93AC68C1E}" uniqueName="19" name="DGD" queryTableFieldId="19"/>
    <tableColumn id="20" xr3:uid="{D83CE0B3-0A36-4A2D-8D4B-65CBA7B9F54B}" uniqueName="20" name="BRD" queryTableFieldId="20"/>
    <tableColumn id="21" xr3:uid="{901C0687-2C8C-4D7B-AC08-F0609BDB555B}" uniqueName="21" name="RTV" queryTableFieldId="21"/>
    <tableColumn id="22" xr3:uid="{F9FC2AEF-6F37-4C54-9735-5F276822992B}" uniqueName="22" name="OBS" queryTableFieldId="22"/>
    <tableColumn id="23" xr3:uid="{CDB7477B-19D3-44C1-B6C0-73689FB80815}" uniqueName="23" name="SOS" queryTableFieldId="23"/>
    <tableColumn id="24" xr3:uid="{2F9B741B-21C4-438B-811F-2149026F6266}" uniqueName="24" name="DAD" queryTableFieldId="24"/>
    <tableColumn id="25" xr3:uid="{26177AD1-9A21-447C-B29D-11402E120EE3}" uniqueName="25" name="PWR" queryTableFieldId="25"/>
    <tableColumn id="26" xr3:uid="{2B5FFD7E-1E96-4C6C-85B0-3BA97EF05C92}" uniqueName="26" name="FTQ" queryTableFieldId="26"/>
    <tableColumn id="27" xr3:uid="{44165E88-6C3A-4E75-8711-4138E8CA1311}" uniqueName="27" name="SLV" queryTableFieldId="27"/>
    <tableColumn id="28" xr3:uid="{4DB88B89-E688-4542-A0BB-597A95FE5242}" uniqueName="28" name="OTHERS" queryTableFieldId="28"/>
    <tableColumn id="29" xr3:uid="{701EFF41-92E8-4FC2-B44D-2CD7580E2219}" uniqueName="29" name="TOTAL" totalsRowFunction="sum" queryTableFieldId="29"/>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drawing" Target="../drawings/drawing1.xml"/><Relationship Id="rId2" Type="http://schemas.openxmlformats.org/officeDocument/2006/relationships/pivotTable" Target="../pivotTables/pivotTable2.xml"/><Relationship Id="rId16" Type="http://schemas.openxmlformats.org/officeDocument/2006/relationships/printerSettings" Target="../printerSettings/printerSettings1.bin"/><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712E4-2D4C-4CC8-B670-A51B39233D9B}">
  <dimension ref="A3:I169"/>
  <sheetViews>
    <sheetView topLeftCell="A81" workbookViewId="0">
      <selection activeCell="E106" sqref="E106"/>
    </sheetView>
  </sheetViews>
  <sheetFormatPr defaultRowHeight="15" x14ac:dyDescent="0.25"/>
  <cols>
    <col min="1" max="1" width="13.140625" bestFit="1" customWidth="1"/>
    <col min="2" max="2" width="11" bestFit="1" customWidth="1"/>
    <col min="3" max="3" width="10.7109375" bestFit="1" customWidth="1"/>
    <col min="4" max="4" width="11" bestFit="1" customWidth="1"/>
    <col min="5" max="5" width="11.5703125" bestFit="1" customWidth="1"/>
    <col min="6" max="6" width="24.140625" bestFit="1" customWidth="1"/>
    <col min="7" max="7" width="14.140625" bestFit="1" customWidth="1"/>
    <col min="8" max="8" width="15.28515625" bestFit="1" customWidth="1"/>
    <col min="9" max="9" width="13.140625" bestFit="1" customWidth="1"/>
  </cols>
  <sheetData>
    <row r="3" spans="1:9" x14ac:dyDescent="0.25">
      <c r="A3" s="3" t="s">
        <v>77</v>
      </c>
      <c r="B3" t="s">
        <v>79</v>
      </c>
      <c r="C3" t="s">
        <v>80</v>
      </c>
      <c r="D3" t="s">
        <v>81</v>
      </c>
      <c r="E3" t="s">
        <v>82</v>
      </c>
      <c r="F3" t="s">
        <v>83</v>
      </c>
      <c r="G3" t="s">
        <v>84</v>
      </c>
      <c r="H3" t="s">
        <v>85</v>
      </c>
      <c r="I3" t="s">
        <v>86</v>
      </c>
    </row>
    <row r="4" spans="1:9" x14ac:dyDescent="0.25">
      <c r="A4" s="4" t="s">
        <v>68</v>
      </c>
      <c r="B4" s="1">
        <v>8459</v>
      </c>
      <c r="C4" s="1">
        <v>22888</v>
      </c>
      <c r="D4" s="1">
        <v>3909</v>
      </c>
      <c r="E4" s="1">
        <v>26797</v>
      </c>
      <c r="F4" s="1">
        <v>49725</v>
      </c>
      <c r="G4" s="1">
        <v>1018</v>
      </c>
      <c r="H4" s="1">
        <v>5367</v>
      </c>
      <c r="I4" s="1">
        <v>2074</v>
      </c>
    </row>
    <row r="5" spans="1:9" x14ac:dyDescent="0.25">
      <c r="A5" s="4" t="s">
        <v>71</v>
      </c>
      <c r="B5" s="1">
        <v>13027</v>
      </c>
      <c r="C5" s="1">
        <v>38073</v>
      </c>
      <c r="D5" s="1">
        <v>6205</v>
      </c>
      <c r="E5" s="1">
        <v>44278</v>
      </c>
      <c r="F5" s="1">
        <v>83390</v>
      </c>
      <c r="G5" s="1">
        <v>1485</v>
      </c>
      <c r="H5" s="1">
        <v>8324</v>
      </c>
      <c r="I5" s="1">
        <v>3218</v>
      </c>
    </row>
    <row r="6" spans="1:9" x14ac:dyDescent="0.25">
      <c r="A6" s="4" t="s">
        <v>73</v>
      </c>
      <c r="B6" s="1">
        <v>13559</v>
      </c>
      <c r="C6" s="1">
        <v>38802</v>
      </c>
      <c r="D6" s="1">
        <v>6371</v>
      </c>
      <c r="E6" s="1">
        <v>45173</v>
      </c>
      <c r="F6" s="1">
        <v>87817</v>
      </c>
      <c r="G6" s="1">
        <v>1413</v>
      </c>
      <c r="H6" s="1">
        <v>8883</v>
      </c>
      <c r="I6" s="1">
        <v>3263</v>
      </c>
    </row>
    <row r="7" spans="1:9" x14ac:dyDescent="0.25">
      <c r="A7" s="4" t="s">
        <v>74</v>
      </c>
      <c r="B7" s="1">
        <v>10604</v>
      </c>
      <c r="C7" s="1">
        <v>31873</v>
      </c>
      <c r="D7" s="1">
        <v>5081</v>
      </c>
      <c r="E7" s="1">
        <v>36954</v>
      </c>
      <c r="F7" s="1">
        <v>70091</v>
      </c>
      <c r="G7" s="1">
        <v>1041</v>
      </c>
      <c r="H7" s="1">
        <v>6911</v>
      </c>
      <c r="I7" s="1">
        <v>2652</v>
      </c>
    </row>
    <row r="8" spans="1:9" x14ac:dyDescent="0.25">
      <c r="A8" s="4" t="s">
        <v>75</v>
      </c>
      <c r="B8" s="1">
        <v>6999</v>
      </c>
      <c r="C8" s="1">
        <v>22373</v>
      </c>
      <c r="D8" s="1">
        <v>3811</v>
      </c>
      <c r="E8" s="1">
        <v>26184</v>
      </c>
      <c r="F8" s="1">
        <v>50258</v>
      </c>
      <c r="G8" s="1">
        <v>638</v>
      </c>
      <c r="H8" s="1">
        <v>4512</v>
      </c>
      <c r="I8" s="1">
        <v>1849</v>
      </c>
    </row>
    <row r="9" spans="1:9" x14ac:dyDescent="0.25">
      <c r="A9" s="4" t="s">
        <v>78</v>
      </c>
      <c r="B9" s="1">
        <v>52648</v>
      </c>
      <c r="C9" s="1">
        <v>154009</v>
      </c>
      <c r="D9" s="1">
        <v>25377</v>
      </c>
      <c r="E9" s="1">
        <v>179386</v>
      </c>
      <c r="F9" s="1">
        <v>341281</v>
      </c>
      <c r="G9" s="1">
        <v>5595</v>
      </c>
      <c r="H9" s="1">
        <v>33997</v>
      </c>
      <c r="I9" s="1">
        <v>13056</v>
      </c>
    </row>
    <row r="11" spans="1:9" x14ac:dyDescent="0.25">
      <c r="D11" s="5" t="s">
        <v>87</v>
      </c>
    </row>
    <row r="12" spans="1:9" x14ac:dyDescent="0.25">
      <c r="B12" t="s">
        <v>88</v>
      </c>
      <c r="C12" t="s">
        <v>76</v>
      </c>
      <c r="D12" t="s">
        <v>97</v>
      </c>
      <c r="E12" t="s">
        <v>98</v>
      </c>
      <c r="F12" t="s">
        <v>99</v>
      </c>
      <c r="G12" t="s">
        <v>100</v>
      </c>
    </row>
    <row r="13" spans="1:9" x14ac:dyDescent="0.25">
      <c r="B13" t="s">
        <v>89</v>
      </c>
      <c r="C13" s="6">
        <f>GETPIVOTDATA("Sum of TOTAL CASES",$A$3)</f>
        <v>52648</v>
      </c>
      <c r="D13" s="6">
        <f>GETPIVOTDATA("Sum of TOTAL CASES",$A$3,"Year","2024")</f>
        <v>6999</v>
      </c>
      <c r="E13" s="6">
        <f>GETPIVOTDATA("Sum of TOTAL CASES",$A$3,"Year","2023")</f>
        <v>10604</v>
      </c>
      <c r="F13" s="7">
        <f>(D13-E13)/E13</f>
        <v>-0.33996605054696338</v>
      </c>
      <c r="G13" t="str">
        <f>IF(F13&gt;0,"🔼","🔽")&amp;TEXT(ABS(F13),"0%")&amp;" LY "</f>
        <v xml:space="preserve">🔽34% LY </v>
      </c>
    </row>
    <row r="14" spans="1:9" x14ac:dyDescent="0.25">
      <c r="B14" t="s">
        <v>90</v>
      </c>
      <c r="C14" s="6">
        <f>GETPIVOTDATA("Sum of NUMBER INJURED",$A$3)</f>
        <v>154009</v>
      </c>
      <c r="D14" s="6">
        <f>GETPIVOTDATA("Sum of NUMBER INJURED",$A$3,"Year","2024")</f>
        <v>22373</v>
      </c>
      <c r="E14" s="6">
        <f>GETPIVOTDATA("Sum of NUMBER INJURED",$A$3,"Year","2023")</f>
        <v>31873</v>
      </c>
      <c r="F14" s="7">
        <f t="shared" ref="F14:F20" si="0">(D14-E14)/E14</f>
        <v>-0.29805791735952059</v>
      </c>
      <c r="G14" t="str">
        <f t="shared" ref="G14:G20" si="1">IF(F14&gt;0,"🔼","🔽")&amp;TEXT(ABS(F14),"0%")&amp;" LY "</f>
        <v xml:space="preserve">🔽30% LY </v>
      </c>
    </row>
    <row r="15" spans="1:9" x14ac:dyDescent="0.25">
      <c r="B15" t="s">
        <v>91</v>
      </c>
      <c r="C15" s="6">
        <f>GETPIVOTDATA("Sum of NUMBER KILLED",$A$3)</f>
        <v>25377</v>
      </c>
      <c r="D15" s="6">
        <f>GETPIVOTDATA("Sum of NUMBER KILLED",$A$3,"Year","2024")</f>
        <v>3811</v>
      </c>
      <c r="E15" s="6">
        <f>GETPIVOTDATA("Sum of NUMBER KILLED",$A$3,"Year","2023")</f>
        <v>5081</v>
      </c>
      <c r="F15" s="7">
        <f t="shared" si="0"/>
        <v>-0.24995079708718757</v>
      </c>
      <c r="G15" t="str">
        <f t="shared" si="1"/>
        <v xml:space="preserve">🔽25% LY </v>
      </c>
    </row>
    <row r="16" spans="1:9" x14ac:dyDescent="0.25">
      <c r="B16" t="s">
        <v>92</v>
      </c>
      <c r="C16" s="6">
        <f>GETPIVOTDATA("Sum of TOTAL CASUALTY",$A$3)</f>
        <v>179386</v>
      </c>
      <c r="D16" s="6">
        <f>GETPIVOTDATA("Sum of TOTAL CASUALTY",$A$3,"Year","2024")</f>
        <v>26184</v>
      </c>
      <c r="E16" s="6">
        <f>GETPIVOTDATA("Sum of TOTAL CASUALTY",$A$3,"Year","2023")</f>
        <v>36954</v>
      </c>
      <c r="F16" s="7">
        <f t="shared" si="0"/>
        <v>-0.29144341613898361</v>
      </c>
      <c r="G16" t="str">
        <f t="shared" si="1"/>
        <v xml:space="preserve">🔽29% LY </v>
      </c>
    </row>
    <row r="17" spans="1:7" x14ac:dyDescent="0.25">
      <c r="B17" t="s">
        <v>93</v>
      </c>
      <c r="C17" s="6">
        <f>GETPIVOTDATA("Sum of PEOPLE INVOLVED",$A$3)</f>
        <v>341281</v>
      </c>
      <c r="D17" s="6">
        <f>GETPIVOTDATA("Sum of PEOPLE INVOLVED",$A$3,"Year","2024")</f>
        <v>50258</v>
      </c>
      <c r="E17" s="6">
        <f>GETPIVOTDATA("Sum of PEOPLE INVOLVED",$A$3,"Year","2023")</f>
        <v>70091</v>
      </c>
      <c r="F17" s="7">
        <f t="shared" si="0"/>
        <v>-0.28296072248933529</v>
      </c>
      <c r="G17" t="str">
        <f t="shared" si="1"/>
        <v xml:space="preserve">🔽28% LY </v>
      </c>
    </row>
    <row r="18" spans="1:7" x14ac:dyDescent="0.25">
      <c r="B18" t="s">
        <v>94</v>
      </c>
      <c r="C18" s="6">
        <f>GETPIVOTDATA("Sum of MINOR",$A$3)</f>
        <v>5595</v>
      </c>
      <c r="D18" s="6">
        <f>GETPIVOTDATA("Sum of MINOR",$A$3,"Year","2024")</f>
        <v>638</v>
      </c>
      <c r="E18" s="6">
        <f>GETPIVOTDATA("Sum of MINOR",$A$3,"Year","2023")</f>
        <v>1041</v>
      </c>
      <c r="F18" s="7">
        <f t="shared" si="0"/>
        <v>-0.38712776176753122</v>
      </c>
      <c r="G18" t="str">
        <f t="shared" si="1"/>
        <v xml:space="preserve">🔽39% LY </v>
      </c>
    </row>
    <row r="19" spans="1:7" x14ac:dyDescent="0.25">
      <c r="B19" t="s">
        <v>95</v>
      </c>
      <c r="C19" s="6">
        <f>GETPIVOTDATA("Sum of SERIOUS",$A$3)</f>
        <v>33997</v>
      </c>
      <c r="D19" s="6">
        <f>GETPIVOTDATA("Sum of SERIOUS",$A$3,"Year","2024")</f>
        <v>4512</v>
      </c>
      <c r="E19" s="6">
        <f>GETPIVOTDATA("Sum of SERIOUS",$A$3,"Year","2023")</f>
        <v>6911</v>
      </c>
      <c r="F19" s="7">
        <f t="shared" si="0"/>
        <v>-0.34712776732744899</v>
      </c>
      <c r="G19" t="str">
        <f t="shared" si="1"/>
        <v xml:space="preserve">🔽35% LY </v>
      </c>
    </row>
    <row r="20" spans="1:7" x14ac:dyDescent="0.25">
      <c r="B20" t="s">
        <v>96</v>
      </c>
      <c r="C20" s="6">
        <f>GETPIVOTDATA("Sum of FATAL",$A$3)</f>
        <v>13056</v>
      </c>
      <c r="D20" s="6">
        <f>GETPIVOTDATA("Sum of FATAL",$A$3,"Year","2024")</f>
        <v>1849</v>
      </c>
      <c r="E20" s="6">
        <f>GETPIVOTDATA("Sum of FATAL",$A$3,"Year","2023")</f>
        <v>2652</v>
      </c>
      <c r="F20" s="7">
        <f t="shared" si="0"/>
        <v>-0.30279034690799395</v>
      </c>
      <c r="G20" t="str">
        <f t="shared" si="1"/>
        <v xml:space="preserve">🔽30% LY </v>
      </c>
    </row>
    <row r="22" spans="1:7" x14ac:dyDescent="0.25">
      <c r="A22" s="5" t="s">
        <v>101</v>
      </c>
    </row>
    <row r="23" spans="1:7" x14ac:dyDescent="0.25">
      <c r="A23" s="3" t="s">
        <v>77</v>
      </c>
      <c r="B23" t="s">
        <v>79</v>
      </c>
    </row>
    <row r="24" spans="1:7" x14ac:dyDescent="0.25">
      <c r="A24" s="4" t="s">
        <v>43</v>
      </c>
      <c r="B24" s="6">
        <v>5493</v>
      </c>
    </row>
    <row r="25" spans="1:7" x14ac:dyDescent="0.25">
      <c r="A25" s="4" t="s">
        <v>56</v>
      </c>
      <c r="B25" s="6">
        <v>4656</v>
      </c>
    </row>
    <row r="26" spans="1:7" x14ac:dyDescent="0.25">
      <c r="A26" s="4" t="s">
        <v>47</v>
      </c>
      <c r="B26" s="6">
        <v>3502</v>
      </c>
    </row>
    <row r="27" spans="1:7" x14ac:dyDescent="0.25">
      <c r="A27" s="4" t="s">
        <v>54</v>
      </c>
      <c r="B27" s="6">
        <v>3487</v>
      </c>
    </row>
    <row r="28" spans="1:7" x14ac:dyDescent="0.25">
      <c r="A28" s="4" t="s">
        <v>59</v>
      </c>
      <c r="B28" s="6">
        <v>2608</v>
      </c>
    </row>
    <row r="29" spans="1:7" x14ac:dyDescent="0.25">
      <c r="A29" s="4" t="s">
        <v>53</v>
      </c>
      <c r="B29" s="6">
        <v>2433</v>
      </c>
    </row>
    <row r="30" spans="1:7" x14ac:dyDescent="0.25">
      <c r="A30" s="4" t="s">
        <v>55</v>
      </c>
      <c r="B30" s="6">
        <v>2351</v>
      </c>
    </row>
    <row r="31" spans="1:7" x14ac:dyDescent="0.25">
      <c r="A31" s="4" t="s">
        <v>51</v>
      </c>
      <c r="B31" s="6">
        <v>1964</v>
      </c>
    </row>
    <row r="32" spans="1:7" x14ac:dyDescent="0.25">
      <c r="A32" s="4" t="s">
        <v>33</v>
      </c>
      <c r="B32" s="6">
        <v>1959</v>
      </c>
    </row>
    <row r="33" spans="1:2" x14ac:dyDescent="0.25">
      <c r="A33" s="4" t="s">
        <v>57</v>
      </c>
      <c r="B33" s="6">
        <v>1842</v>
      </c>
    </row>
    <row r="34" spans="1:2" x14ac:dyDescent="0.25">
      <c r="A34" s="4" t="s">
        <v>78</v>
      </c>
      <c r="B34" s="6">
        <v>30295</v>
      </c>
    </row>
    <row r="36" spans="1:2" x14ac:dyDescent="0.25">
      <c r="A36" s="8" t="s">
        <v>102</v>
      </c>
    </row>
    <row r="37" spans="1:2" x14ac:dyDescent="0.25">
      <c r="A37" s="3" t="s">
        <v>77</v>
      </c>
      <c r="B37" t="s">
        <v>82</v>
      </c>
    </row>
    <row r="38" spans="1:2" x14ac:dyDescent="0.25">
      <c r="A38" s="4" t="s">
        <v>47</v>
      </c>
      <c r="B38" s="6">
        <v>16495</v>
      </c>
    </row>
    <row r="39" spans="1:2" x14ac:dyDescent="0.25">
      <c r="A39" s="4" t="s">
        <v>56</v>
      </c>
      <c r="B39" s="6">
        <v>12373</v>
      </c>
    </row>
    <row r="40" spans="1:2" x14ac:dyDescent="0.25">
      <c r="A40" s="4" t="s">
        <v>43</v>
      </c>
      <c r="B40" s="6">
        <v>11341</v>
      </c>
    </row>
    <row r="41" spans="1:2" x14ac:dyDescent="0.25">
      <c r="A41" s="4" t="s">
        <v>55</v>
      </c>
      <c r="B41" s="6">
        <v>10380</v>
      </c>
    </row>
    <row r="42" spans="1:2" x14ac:dyDescent="0.25">
      <c r="A42" s="4" t="s">
        <v>54</v>
      </c>
      <c r="B42" s="6">
        <v>9703</v>
      </c>
    </row>
    <row r="43" spans="1:2" x14ac:dyDescent="0.25">
      <c r="A43" s="4" t="s">
        <v>33</v>
      </c>
      <c r="B43" s="6">
        <v>9543</v>
      </c>
    </row>
    <row r="44" spans="1:2" x14ac:dyDescent="0.25">
      <c r="A44" s="4" t="s">
        <v>59</v>
      </c>
      <c r="B44" s="6">
        <v>8280</v>
      </c>
    </row>
    <row r="45" spans="1:2" x14ac:dyDescent="0.25">
      <c r="A45" s="4" t="s">
        <v>46</v>
      </c>
      <c r="B45" s="6">
        <v>7284</v>
      </c>
    </row>
    <row r="46" spans="1:2" x14ac:dyDescent="0.25">
      <c r="A46" s="4" t="s">
        <v>51</v>
      </c>
      <c r="B46" s="6">
        <v>7103</v>
      </c>
    </row>
    <row r="47" spans="1:2" x14ac:dyDescent="0.25">
      <c r="A47" s="4" t="s">
        <v>48</v>
      </c>
      <c r="B47" s="6">
        <v>6547</v>
      </c>
    </row>
    <row r="48" spans="1:2" x14ac:dyDescent="0.25">
      <c r="A48" s="4" t="s">
        <v>78</v>
      </c>
      <c r="B48" s="6">
        <v>99049</v>
      </c>
    </row>
    <row r="50" spans="1:5" x14ac:dyDescent="0.25">
      <c r="A50" s="8" t="s">
        <v>103</v>
      </c>
    </row>
    <row r="51" spans="1:5" x14ac:dyDescent="0.25">
      <c r="A51" s="3" t="s">
        <v>77</v>
      </c>
      <c r="B51" t="s">
        <v>81</v>
      </c>
    </row>
    <row r="52" spans="1:5" x14ac:dyDescent="0.25">
      <c r="A52" s="4" t="s">
        <v>47</v>
      </c>
      <c r="B52" s="6">
        <v>2681</v>
      </c>
      <c r="D52" t="str" cm="1">
        <f t="array" ref="D52:E66">A52:B66</f>
        <v>Kaduna</v>
      </c>
      <c r="E52" s="6">
        <v>2681</v>
      </c>
    </row>
    <row r="53" spans="1:5" x14ac:dyDescent="0.25">
      <c r="A53" s="4" t="s">
        <v>56</v>
      </c>
      <c r="B53" s="6">
        <v>1754</v>
      </c>
      <c r="D53" t="str">
        <v>Ogun</v>
      </c>
      <c r="E53" s="6">
        <v>1754</v>
      </c>
    </row>
    <row r="54" spans="1:5" x14ac:dyDescent="0.25">
      <c r="A54" s="4" t="s">
        <v>55</v>
      </c>
      <c r="B54" s="6">
        <v>1690</v>
      </c>
      <c r="D54" t="str">
        <v>Niger</v>
      </c>
      <c r="E54" s="6">
        <v>1690</v>
      </c>
    </row>
    <row r="55" spans="1:5" x14ac:dyDescent="0.25">
      <c r="A55" s="4" t="s">
        <v>59</v>
      </c>
      <c r="B55" s="6">
        <v>1358</v>
      </c>
      <c r="D55" t="str">
        <v>Oyo</v>
      </c>
      <c r="E55" s="6">
        <v>1358</v>
      </c>
    </row>
    <row r="56" spans="1:5" x14ac:dyDescent="0.25">
      <c r="A56" s="4" t="s">
        <v>33</v>
      </c>
      <c r="B56" s="6">
        <v>1319</v>
      </c>
      <c r="D56" t="str">
        <v>Bauchi</v>
      </c>
      <c r="E56" s="6">
        <v>1319</v>
      </c>
    </row>
    <row r="57" spans="1:5" x14ac:dyDescent="0.25">
      <c r="A57" s="4" t="s">
        <v>43</v>
      </c>
      <c r="B57" s="6">
        <v>1233</v>
      </c>
      <c r="D57" t="str">
        <v>FCT</v>
      </c>
      <c r="E57" s="6">
        <v>1233</v>
      </c>
    </row>
    <row r="58" spans="1:5" x14ac:dyDescent="0.25">
      <c r="A58" s="4" t="s">
        <v>48</v>
      </c>
      <c r="B58" s="6">
        <v>1227</v>
      </c>
      <c r="D58" t="str">
        <v>Kano</v>
      </c>
      <c r="E58" s="6">
        <v>1227</v>
      </c>
    </row>
    <row r="59" spans="1:5" x14ac:dyDescent="0.25">
      <c r="A59" s="4" t="s">
        <v>52</v>
      </c>
      <c r="B59" s="6">
        <v>1033</v>
      </c>
      <c r="D59" t="str">
        <v>Kwara</v>
      </c>
      <c r="E59" s="6">
        <v>1033</v>
      </c>
    </row>
    <row r="60" spans="1:5" x14ac:dyDescent="0.25">
      <c r="A60" s="4" t="s">
        <v>51</v>
      </c>
      <c r="B60" s="6">
        <v>1026</v>
      </c>
      <c r="D60" t="str">
        <v>Kogi</v>
      </c>
      <c r="E60" s="6">
        <v>1026</v>
      </c>
    </row>
    <row r="61" spans="1:5" x14ac:dyDescent="0.25">
      <c r="A61" s="4" t="s">
        <v>54</v>
      </c>
      <c r="B61" s="6">
        <v>881</v>
      </c>
      <c r="D61" t="str">
        <v>Nasarawa</v>
      </c>
      <c r="E61" s="6">
        <v>881</v>
      </c>
    </row>
    <row r="62" spans="1:5" x14ac:dyDescent="0.25">
      <c r="A62" s="4" t="s">
        <v>57</v>
      </c>
      <c r="B62" s="6">
        <v>865</v>
      </c>
      <c r="D62" t="str">
        <v>Ondo</v>
      </c>
      <c r="E62" s="6">
        <v>865</v>
      </c>
    </row>
    <row r="63" spans="1:5" x14ac:dyDescent="0.25">
      <c r="A63" s="4" t="s">
        <v>58</v>
      </c>
      <c r="B63" s="6">
        <v>834</v>
      </c>
      <c r="D63" t="str">
        <v>Osun</v>
      </c>
      <c r="E63" s="6">
        <v>834</v>
      </c>
    </row>
    <row r="64" spans="1:5" x14ac:dyDescent="0.25">
      <c r="A64" s="4" t="s">
        <v>46</v>
      </c>
      <c r="B64" s="6">
        <v>781</v>
      </c>
      <c r="D64" t="str">
        <v>Jigawa</v>
      </c>
      <c r="E64" s="6">
        <v>781</v>
      </c>
    </row>
    <row r="65" spans="1:5" x14ac:dyDescent="0.25">
      <c r="A65" s="4" t="s">
        <v>53</v>
      </c>
      <c r="B65" s="6">
        <v>643</v>
      </c>
      <c r="D65" t="str">
        <v>Lagos</v>
      </c>
      <c r="E65" s="6">
        <v>643</v>
      </c>
    </row>
    <row r="66" spans="1:5" x14ac:dyDescent="0.25">
      <c r="A66" s="4" t="s">
        <v>49</v>
      </c>
      <c r="B66" s="6">
        <v>602</v>
      </c>
      <c r="D66" t="str">
        <v>Katsina</v>
      </c>
      <c r="E66" s="6">
        <v>602</v>
      </c>
    </row>
    <row r="67" spans="1:5" x14ac:dyDescent="0.25">
      <c r="A67" s="4" t="s">
        <v>78</v>
      </c>
      <c r="B67" s="6">
        <v>17927</v>
      </c>
    </row>
    <row r="69" spans="1:5" x14ac:dyDescent="0.25">
      <c r="A69" s="8" t="s">
        <v>104</v>
      </c>
    </row>
    <row r="70" spans="1:5" x14ac:dyDescent="0.25">
      <c r="A70" s="3" t="s">
        <v>77</v>
      </c>
      <c r="B70" t="s">
        <v>86</v>
      </c>
      <c r="C70" t="s">
        <v>85</v>
      </c>
      <c r="D70" t="s">
        <v>84</v>
      </c>
    </row>
    <row r="71" spans="1:5" x14ac:dyDescent="0.25">
      <c r="A71" s="4" t="s">
        <v>68</v>
      </c>
      <c r="B71" s="6">
        <v>2074</v>
      </c>
      <c r="C71" s="6">
        <v>5367</v>
      </c>
      <c r="D71" s="6">
        <v>1018</v>
      </c>
    </row>
    <row r="72" spans="1:5" x14ac:dyDescent="0.25">
      <c r="A72" s="4" t="s">
        <v>71</v>
      </c>
      <c r="B72" s="6">
        <v>3218</v>
      </c>
      <c r="C72" s="6">
        <v>8324</v>
      </c>
      <c r="D72" s="6">
        <v>1485</v>
      </c>
    </row>
    <row r="73" spans="1:5" x14ac:dyDescent="0.25">
      <c r="A73" s="4" t="s">
        <v>73</v>
      </c>
      <c r="B73" s="6">
        <v>3263</v>
      </c>
      <c r="C73" s="6">
        <v>8883</v>
      </c>
      <c r="D73" s="6">
        <v>1413</v>
      </c>
    </row>
    <row r="74" spans="1:5" x14ac:dyDescent="0.25">
      <c r="A74" s="4" t="s">
        <v>74</v>
      </c>
      <c r="B74" s="6">
        <v>2652</v>
      </c>
      <c r="C74" s="6">
        <v>6911</v>
      </c>
      <c r="D74" s="6">
        <v>1041</v>
      </c>
    </row>
    <row r="75" spans="1:5" x14ac:dyDescent="0.25">
      <c r="A75" s="4" t="s">
        <v>75</v>
      </c>
      <c r="B75" s="6">
        <v>1849</v>
      </c>
      <c r="C75" s="6">
        <v>4512</v>
      </c>
      <c r="D75" s="6">
        <v>638</v>
      </c>
    </row>
    <row r="76" spans="1:5" x14ac:dyDescent="0.25">
      <c r="A76" s="4" t="s">
        <v>78</v>
      </c>
      <c r="B76" s="6">
        <v>13056</v>
      </c>
      <c r="C76" s="6">
        <v>33997</v>
      </c>
      <c r="D76" s="6">
        <v>5595</v>
      </c>
    </row>
    <row r="78" spans="1:5" x14ac:dyDescent="0.25">
      <c r="A78" s="8" t="s">
        <v>105</v>
      </c>
    </row>
    <row r="79" spans="1:5" x14ac:dyDescent="0.25">
      <c r="A79" s="3" t="s">
        <v>77</v>
      </c>
      <c r="B79" t="s">
        <v>80</v>
      </c>
      <c r="C79" t="s">
        <v>81</v>
      </c>
    </row>
    <row r="80" spans="1:5" x14ac:dyDescent="0.25">
      <c r="A80" s="4" t="s">
        <v>72</v>
      </c>
      <c r="B80" s="6">
        <v>37349</v>
      </c>
      <c r="C80" s="6">
        <v>6414</v>
      </c>
    </row>
    <row r="81" spans="1:4" x14ac:dyDescent="0.25">
      <c r="A81" s="4" t="s">
        <v>70</v>
      </c>
      <c r="B81" s="6">
        <v>39598</v>
      </c>
      <c r="C81" s="6">
        <v>6475</v>
      </c>
    </row>
    <row r="82" spans="1:4" x14ac:dyDescent="0.25">
      <c r="A82" s="4" t="s">
        <v>69</v>
      </c>
      <c r="B82" s="6">
        <v>37841</v>
      </c>
      <c r="C82" s="6">
        <v>6087</v>
      </c>
    </row>
    <row r="83" spans="1:4" x14ac:dyDescent="0.25">
      <c r="A83" s="4" t="s">
        <v>67</v>
      </c>
      <c r="B83" s="6">
        <v>39221</v>
      </c>
      <c r="C83" s="6">
        <v>6401</v>
      </c>
    </row>
    <row r="84" spans="1:4" x14ac:dyDescent="0.25">
      <c r="A84" s="4" t="s">
        <v>78</v>
      </c>
      <c r="B84" s="6">
        <v>154009</v>
      </c>
      <c r="C84" s="6">
        <v>25377</v>
      </c>
    </row>
    <row r="86" spans="1:4" x14ac:dyDescent="0.25">
      <c r="A86" s="8" t="s">
        <v>109</v>
      </c>
    </row>
    <row r="87" spans="1:4" x14ac:dyDescent="0.25">
      <c r="A87" s="3" t="s">
        <v>77</v>
      </c>
      <c r="B87" t="s">
        <v>106</v>
      </c>
      <c r="C87" t="s">
        <v>107</v>
      </c>
      <c r="D87" t="s">
        <v>108</v>
      </c>
    </row>
    <row r="88" spans="1:4" x14ac:dyDescent="0.25">
      <c r="A88" s="4" t="s">
        <v>68</v>
      </c>
      <c r="B88" s="6">
        <v>276</v>
      </c>
      <c r="C88" s="6">
        <v>66</v>
      </c>
      <c r="D88" s="6">
        <v>589</v>
      </c>
    </row>
    <row r="89" spans="1:4" x14ac:dyDescent="0.25">
      <c r="A89" s="4" t="s">
        <v>71</v>
      </c>
      <c r="B89" s="6">
        <v>392</v>
      </c>
      <c r="C89" s="6">
        <v>118</v>
      </c>
      <c r="D89" s="6">
        <v>737</v>
      </c>
    </row>
    <row r="90" spans="1:4" x14ac:dyDescent="0.25">
      <c r="A90" s="4" t="s">
        <v>73</v>
      </c>
      <c r="B90" s="6">
        <v>419</v>
      </c>
      <c r="C90" s="6">
        <v>275</v>
      </c>
      <c r="D90" s="6">
        <v>841</v>
      </c>
    </row>
    <row r="91" spans="1:4" x14ac:dyDescent="0.25">
      <c r="A91" s="4" t="s">
        <v>74</v>
      </c>
      <c r="B91" s="6">
        <v>349</v>
      </c>
      <c r="C91" s="6">
        <v>84</v>
      </c>
      <c r="D91" s="6">
        <v>782</v>
      </c>
    </row>
    <row r="92" spans="1:4" x14ac:dyDescent="0.25">
      <c r="A92" s="4" t="s">
        <v>75</v>
      </c>
      <c r="B92" s="6">
        <v>1359</v>
      </c>
      <c r="C92" s="6">
        <v>33</v>
      </c>
      <c r="D92" s="6">
        <v>559</v>
      </c>
    </row>
    <row r="93" spans="1:4" x14ac:dyDescent="0.25">
      <c r="A93" s="4" t="s">
        <v>78</v>
      </c>
      <c r="B93" s="6">
        <v>2795</v>
      </c>
      <c r="C93" s="6">
        <v>576</v>
      </c>
      <c r="D93" s="6">
        <v>3508</v>
      </c>
    </row>
    <row r="95" spans="1:4" x14ac:dyDescent="0.25">
      <c r="A95" s="8" t="s">
        <v>112</v>
      </c>
    </row>
    <row r="96" spans="1:4" x14ac:dyDescent="0.25">
      <c r="A96" s="3" t="s">
        <v>77</v>
      </c>
      <c r="B96" t="s">
        <v>110</v>
      </c>
      <c r="C96" t="s">
        <v>111</v>
      </c>
    </row>
    <row r="97" spans="1:5" x14ac:dyDescent="0.25">
      <c r="A97" s="4" t="s">
        <v>72</v>
      </c>
      <c r="B97" s="6">
        <v>12</v>
      </c>
      <c r="C97" s="6">
        <v>88</v>
      </c>
    </row>
    <row r="98" spans="1:5" x14ac:dyDescent="0.25">
      <c r="A98" s="4" t="s">
        <v>70</v>
      </c>
      <c r="B98" s="6">
        <v>25</v>
      </c>
      <c r="C98" s="6">
        <v>127</v>
      </c>
    </row>
    <row r="99" spans="1:5" x14ac:dyDescent="0.25">
      <c r="A99" s="4" t="s">
        <v>69</v>
      </c>
      <c r="B99" s="6">
        <v>18</v>
      </c>
      <c r="C99" s="6">
        <v>182</v>
      </c>
    </row>
    <row r="100" spans="1:5" x14ac:dyDescent="0.25">
      <c r="A100" s="4" t="s">
        <v>67</v>
      </c>
      <c r="B100" s="6">
        <v>11</v>
      </c>
      <c r="C100" s="6">
        <v>132</v>
      </c>
    </row>
    <row r="101" spans="1:5" x14ac:dyDescent="0.25">
      <c r="A101" s="4" t="s">
        <v>78</v>
      </c>
      <c r="B101" s="6">
        <v>66</v>
      </c>
      <c r="C101" s="6">
        <v>529</v>
      </c>
    </row>
    <row r="103" spans="1:5" x14ac:dyDescent="0.25">
      <c r="A103" s="8" t="s">
        <v>116</v>
      </c>
    </row>
    <row r="104" spans="1:5" x14ac:dyDescent="0.25">
      <c r="A104" s="3" t="s">
        <v>77</v>
      </c>
      <c r="B104" s="6" t="s">
        <v>113</v>
      </c>
      <c r="C104" s="6" t="s">
        <v>114</v>
      </c>
      <c r="D104" s="6" t="s">
        <v>115</v>
      </c>
      <c r="E104" t="s">
        <v>117</v>
      </c>
    </row>
    <row r="105" spans="1:5" x14ac:dyDescent="0.25">
      <c r="A105" s="4" t="s">
        <v>68</v>
      </c>
      <c r="B105" s="6">
        <v>7014</v>
      </c>
      <c r="C105" s="6">
        <v>948</v>
      </c>
      <c r="D105" s="6">
        <v>59</v>
      </c>
      <c r="E105" s="6">
        <v>861</v>
      </c>
    </row>
    <row r="106" spans="1:5" x14ac:dyDescent="0.25">
      <c r="A106" s="4" t="s">
        <v>71</v>
      </c>
      <c r="B106" s="6">
        <v>9009</v>
      </c>
      <c r="C106" s="6">
        <v>1495</v>
      </c>
      <c r="D106" s="6">
        <v>66</v>
      </c>
      <c r="E106" s="6">
        <v>1008</v>
      </c>
    </row>
    <row r="107" spans="1:5" x14ac:dyDescent="0.25">
      <c r="A107" s="4" t="s">
        <v>73</v>
      </c>
      <c r="B107" s="6">
        <v>9379</v>
      </c>
      <c r="C107" s="6">
        <v>1424</v>
      </c>
      <c r="D107" s="6">
        <v>65</v>
      </c>
      <c r="E107" s="6">
        <v>1048</v>
      </c>
    </row>
    <row r="108" spans="1:5" x14ac:dyDescent="0.25">
      <c r="A108" s="4" t="s">
        <v>74</v>
      </c>
      <c r="B108" s="6">
        <v>8243</v>
      </c>
      <c r="C108" s="6">
        <v>1146</v>
      </c>
      <c r="D108" s="6">
        <v>36</v>
      </c>
      <c r="E108" s="6">
        <v>695</v>
      </c>
    </row>
    <row r="109" spans="1:5" x14ac:dyDescent="0.25">
      <c r="A109" s="4" t="s">
        <v>75</v>
      </c>
      <c r="B109" s="6">
        <v>4813</v>
      </c>
      <c r="C109" s="6">
        <v>69</v>
      </c>
      <c r="D109" s="6">
        <v>284</v>
      </c>
      <c r="E109" s="6">
        <v>183</v>
      </c>
    </row>
    <row r="110" spans="1:5" x14ac:dyDescent="0.25">
      <c r="A110" s="4" t="s">
        <v>78</v>
      </c>
      <c r="B110" s="6">
        <v>38458</v>
      </c>
      <c r="C110" s="6">
        <v>5082</v>
      </c>
      <c r="D110" s="6">
        <v>510</v>
      </c>
      <c r="E110" s="6">
        <v>3795</v>
      </c>
    </row>
    <row r="114" spans="1:2" x14ac:dyDescent="0.25">
      <c r="B114" t="s">
        <v>118</v>
      </c>
    </row>
    <row r="115" spans="1:2" x14ac:dyDescent="0.25">
      <c r="A115" s="4" t="s">
        <v>68</v>
      </c>
      <c r="B115" s="6">
        <v>76.207207207207205</v>
      </c>
    </row>
    <row r="116" spans="1:2" x14ac:dyDescent="0.25">
      <c r="A116" s="4" t="s">
        <v>71</v>
      </c>
      <c r="B116" s="6">
        <v>88.020270270270274</v>
      </c>
    </row>
    <row r="117" spans="1:2" x14ac:dyDescent="0.25">
      <c r="A117" s="4" t="s">
        <v>73</v>
      </c>
      <c r="B117" s="6">
        <v>91.61486486486487</v>
      </c>
    </row>
    <row r="118" spans="1:2" x14ac:dyDescent="0.25">
      <c r="A118" s="4" t="s">
        <v>74</v>
      </c>
      <c r="B118" s="6">
        <v>71.648648648648646</v>
      </c>
    </row>
    <row r="119" spans="1:2" x14ac:dyDescent="0.25">
      <c r="A119" s="4" t="s">
        <v>75</v>
      </c>
      <c r="B119" s="6">
        <v>63.054054054054056</v>
      </c>
    </row>
    <row r="120" spans="1:2" x14ac:dyDescent="0.25">
      <c r="A120" s="4" t="s">
        <v>78</v>
      </c>
      <c r="B120" s="6">
        <v>79.051051051051047</v>
      </c>
    </row>
    <row r="123" spans="1:2" x14ac:dyDescent="0.25">
      <c r="B123" t="s">
        <v>119</v>
      </c>
    </row>
    <row r="124" spans="1:2" x14ac:dyDescent="0.25">
      <c r="A124" s="4" t="s">
        <v>68</v>
      </c>
      <c r="B124" s="6">
        <v>241.41441441441441</v>
      </c>
    </row>
    <row r="125" spans="1:2" x14ac:dyDescent="0.25">
      <c r="A125" s="4" t="s">
        <v>71</v>
      </c>
      <c r="B125" s="6">
        <v>299.17567567567568</v>
      </c>
    </row>
    <row r="126" spans="1:2" x14ac:dyDescent="0.25">
      <c r="A126" s="4" t="s">
        <v>73</v>
      </c>
      <c r="B126" s="6">
        <v>305.22297297297297</v>
      </c>
    </row>
    <row r="127" spans="1:2" x14ac:dyDescent="0.25">
      <c r="A127" s="4" t="s">
        <v>74</v>
      </c>
      <c r="B127" s="6">
        <v>249.68918918918919</v>
      </c>
    </row>
    <row r="128" spans="1:2" x14ac:dyDescent="0.25">
      <c r="A128" s="4" t="s">
        <v>75</v>
      </c>
      <c r="B128" s="6">
        <v>235.8918918918919</v>
      </c>
    </row>
    <row r="129" spans="1:2" x14ac:dyDescent="0.25">
      <c r="A129" s="4" t="s">
        <v>78</v>
      </c>
      <c r="B129" s="6">
        <v>269.34834834834834</v>
      </c>
    </row>
    <row r="132" spans="1:2" x14ac:dyDescent="0.25">
      <c r="B132" t="s">
        <v>120</v>
      </c>
    </row>
    <row r="133" spans="1:2" x14ac:dyDescent="0.25">
      <c r="A133" s="4" t="s">
        <v>68</v>
      </c>
      <c r="B133" s="6">
        <v>447.97297297297297</v>
      </c>
    </row>
    <row r="134" spans="1:2" x14ac:dyDescent="0.25">
      <c r="A134" s="4" t="s">
        <v>71</v>
      </c>
      <c r="B134" s="6">
        <v>563.44594594594594</v>
      </c>
    </row>
    <row r="135" spans="1:2" x14ac:dyDescent="0.25">
      <c r="A135" s="4" t="s">
        <v>73</v>
      </c>
      <c r="B135" s="6">
        <v>593.35810810810813</v>
      </c>
    </row>
    <row r="136" spans="1:2" x14ac:dyDescent="0.25">
      <c r="A136" s="4" t="s">
        <v>74</v>
      </c>
      <c r="B136" s="6">
        <v>473.58783783783781</v>
      </c>
    </row>
    <row r="137" spans="1:2" x14ac:dyDescent="0.25">
      <c r="A137" s="4" t="s">
        <v>75</v>
      </c>
      <c r="B137" s="6">
        <v>452.77477477477476</v>
      </c>
    </row>
    <row r="138" spans="1:2" x14ac:dyDescent="0.25">
      <c r="A138" s="4" t="s">
        <v>78</v>
      </c>
      <c r="B138" s="6">
        <v>512.43393393393399</v>
      </c>
    </row>
    <row r="142" spans="1:2" x14ac:dyDescent="0.25">
      <c r="B142" t="s">
        <v>81</v>
      </c>
    </row>
    <row r="143" spans="1:2" x14ac:dyDescent="0.25">
      <c r="A143" s="4" t="s">
        <v>68</v>
      </c>
      <c r="B143" s="6">
        <v>3909</v>
      </c>
    </row>
    <row r="144" spans="1:2" x14ac:dyDescent="0.25">
      <c r="A144" s="4" t="s">
        <v>71</v>
      </c>
      <c r="B144" s="6">
        <v>6205</v>
      </c>
    </row>
    <row r="145" spans="1:2" x14ac:dyDescent="0.25">
      <c r="A145" s="4" t="s">
        <v>73</v>
      </c>
      <c r="B145" s="6">
        <v>6371</v>
      </c>
    </row>
    <row r="146" spans="1:2" x14ac:dyDescent="0.25">
      <c r="A146" s="4" t="s">
        <v>74</v>
      </c>
      <c r="B146" s="6">
        <v>5081</v>
      </c>
    </row>
    <row r="147" spans="1:2" x14ac:dyDescent="0.25">
      <c r="A147" s="4" t="s">
        <v>75</v>
      </c>
      <c r="B147" s="6">
        <v>3811</v>
      </c>
    </row>
    <row r="148" spans="1:2" x14ac:dyDescent="0.25">
      <c r="A148" s="4" t="s">
        <v>78</v>
      </c>
      <c r="B148" s="6">
        <v>25377</v>
      </c>
    </row>
    <row r="153" spans="1:2" x14ac:dyDescent="0.25">
      <c r="B153" t="s">
        <v>121</v>
      </c>
    </row>
    <row r="154" spans="1:2" x14ac:dyDescent="0.25">
      <c r="A154" s="4" t="s">
        <v>68</v>
      </c>
      <c r="B154" s="6">
        <v>206.19819819819818</v>
      </c>
    </row>
    <row r="155" spans="1:2" x14ac:dyDescent="0.25">
      <c r="A155" s="4" t="s">
        <v>71</v>
      </c>
      <c r="B155" s="6">
        <v>257.25</v>
      </c>
    </row>
    <row r="156" spans="1:2" x14ac:dyDescent="0.25">
      <c r="A156" s="4" t="s">
        <v>73</v>
      </c>
      <c r="B156" s="6">
        <v>262.17567567567568</v>
      </c>
    </row>
    <row r="157" spans="1:2" x14ac:dyDescent="0.25">
      <c r="A157" s="4" t="s">
        <v>74</v>
      </c>
      <c r="B157" s="6">
        <v>215.3581081081081</v>
      </c>
    </row>
    <row r="158" spans="1:2" x14ac:dyDescent="0.25">
      <c r="A158" s="4" t="s">
        <v>75</v>
      </c>
      <c r="B158" s="6">
        <v>201.55855855855856</v>
      </c>
    </row>
    <row r="159" spans="1:2" x14ac:dyDescent="0.25">
      <c r="A159" s="4" t="s">
        <v>78</v>
      </c>
      <c r="B159" s="6">
        <v>231.24474474474474</v>
      </c>
    </row>
    <row r="163" spans="1:2" x14ac:dyDescent="0.25">
      <c r="B163" t="s">
        <v>122</v>
      </c>
    </row>
    <row r="164" spans="1:2" x14ac:dyDescent="0.25">
      <c r="A164" s="4" t="s">
        <v>68</v>
      </c>
      <c r="B164" s="6">
        <v>18.684684684684683</v>
      </c>
    </row>
    <row r="165" spans="1:2" x14ac:dyDescent="0.25">
      <c r="A165" s="4" t="s">
        <v>71</v>
      </c>
      <c r="B165" s="6">
        <v>21.743243243243242</v>
      </c>
    </row>
    <row r="166" spans="1:2" x14ac:dyDescent="0.25">
      <c r="A166" s="4" t="s">
        <v>73</v>
      </c>
      <c r="B166" s="6">
        <v>22.047297297297298</v>
      </c>
    </row>
    <row r="167" spans="1:2" x14ac:dyDescent="0.25">
      <c r="A167" s="4" t="s">
        <v>74</v>
      </c>
      <c r="B167" s="6">
        <v>17.918918918918919</v>
      </c>
    </row>
    <row r="168" spans="1:2" x14ac:dyDescent="0.25">
      <c r="A168" s="4" t="s">
        <v>75</v>
      </c>
      <c r="B168" s="6">
        <v>16.657657657657658</v>
      </c>
    </row>
    <row r="169" spans="1:2" x14ac:dyDescent="0.25">
      <c r="A169" s="4" t="s">
        <v>78</v>
      </c>
      <c r="B169" s="6">
        <v>19.603603603603602</v>
      </c>
    </row>
  </sheetData>
  <pageMargins left="0.7" right="0.7" top="0.75" bottom="0.75" header="0.3" footer="0.3"/>
  <pageSetup orientation="portrait" r:id="rId16"/>
  <drawing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58593-364B-47C8-8501-F6952BA0C67C}">
  <dimension ref="D12"/>
  <sheetViews>
    <sheetView showGridLines="0" topLeftCell="A4" zoomScale="80" zoomScaleNormal="80" workbookViewId="0">
      <selection activeCell="C35" sqref="C35"/>
    </sheetView>
  </sheetViews>
  <sheetFormatPr defaultRowHeight="15" x14ac:dyDescent="0.25"/>
  <sheetData>
    <row r="12" spans="4:4" ht="23.25" x14ac:dyDescent="0.35">
      <c r="D12" s="9"/>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D9597-9908-4D98-B42B-42C6D7CC1F51}">
  <dimension ref="D12"/>
  <sheetViews>
    <sheetView showGridLines="0" tabSelected="1" topLeftCell="A3" zoomScale="80" zoomScaleNormal="80" workbookViewId="0">
      <selection activeCell="C33" sqref="C33"/>
    </sheetView>
  </sheetViews>
  <sheetFormatPr defaultRowHeight="15" x14ac:dyDescent="0.25"/>
  <sheetData>
    <row r="12" spans="4:4" ht="23.25" x14ac:dyDescent="0.35">
      <c r="D12" s="9"/>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D9276-6A6E-431E-BF65-EFFAFC91689F}">
  <dimension ref="A1:AD668"/>
  <sheetViews>
    <sheetView topLeftCell="A2" zoomScale="95" zoomScaleNormal="95" workbookViewId="0">
      <selection sqref="A1:AD668"/>
    </sheetView>
  </sheetViews>
  <sheetFormatPr defaultRowHeight="15" x14ac:dyDescent="0.25"/>
  <cols>
    <col min="1" max="1" width="12.28515625" style="2" bestFit="1" customWidth="1"/>
    <col min="2" max="2" width="8.28515625" bestFit="1" customWidth="1"/>
    <col min="3" max="3" width="10.85546875" bestFit="1" customWidth="1"/>
    <col min="4" max="4" width="9.7109375" bestFit="1" customWidth="1"/>
    <col min="5" max="5" width="11.28515625" bestFit="1" customWidth="1"/>
    <col min="6" max="6" width="10.42578125" bestFit="1" customWidth="1"/>
    <col min="7" max="7" width="15.5703125" bestFit="1" customWidth="1"/>
    <col min="8" max="8" width="19.7109375" bestFit="1" customWidth="1"/>
    <col min="9" max="9" width="18.28515625" bestFit="1" customWidth="1"/>
    <col min="10" max="10" width="19.28515625" bestFit="1" customWidth="1"/>
    <col min="11" max="11" width="20.42578125" bestFit="1" customWidth="1"/>
    <col min="12" max="12" width="7.5703125" bestFit="1" customWidth="1"/>
    <col min="13" max="13" width="7.85546875" bestFit="1" customWidth="1"/>
    <col min="14" max="14" width="7.28515625" bestFit="1" customWidth="1"/>
    <col min="15" max="15" width="8.5703125" bestFit="1" customWidth="1"/>
    <col min="16" max="16" width="7.28515625" bestFit="1" customWidth="1"/>
    <col min="17" max="18" width="7.85546875" bestFit="1" customWidth="1"/>
    <col min="19" max="19" width="8.5703125" bestFit="1" customWidth="1"/>
    <col min="20" max="20" width="8" bestFit="1" customWidth="1"/>
    <col min="21" max="21" width="7.7109375" bestFit="1" customWidth="1"/>
    <col min="22" max="22" width="7.5703125" bestFit="1" customWidth="1"/>
    <col min="23" max="23" width="7.7109375" bestFit="1" customWidth="1"/>
    <col min="24" max="24" width="7.5703125" bestFit="1" customWidth="1"/>
    <col min="25" max="25" width="8" bestFit="1" customWidth="1"/>
    <col min="26" max="26" width="8.28515625" bestFit="1" customWidth="1"/>
    <col min="27" max="27" width="7.5703125" bestFit="1" customWidth="1"/>
    <col min="28" max="28" width="7.42578125" bestFit="1" customWidth="1"/>
    <col min="29" max="29" width="10.85546875" bestFit="1" customWidth="1"/>
    <col min="30" max="30" width="9.7109375" bestFit="1" customWidth="1"/>
  </cols>
  <sheetData>
    <row r="1" spans="1:30" x14ac:dyDescent="0.25">
      <c r="A1" s="2" t="s">
        <v>0</v>
      </c>
      <c r="B1" t="s">
        <v>66</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row>
    <row r="2" spans="1:30" x14ac:dyDescent="0.25">
      <c r="A2" s="2" t="s">
        <v>67</v>
      </c>
      <c r="B2" s="1" t="s">
        <v>68</v>
      </c>
      <c r="C2" s="1" t="s">
        <v>29</v>
      </c>
      <c r="D2">
        <v>10</v>
      </c>
      <c r="E2">
        <v>19</v>
      </c>
      <c r="F2">
        <v>1</v>
      </c>
      <c r="G2">
        <v>30</v>
      </c>
      <c r="H2">
        <v>146</v>
      </c>
      <c r="I2">
        <v>31</v>
      </c>
      <c r="J2">
        <v>177</v>
      </c>
      <c r="K2">
        <v>279</v>
      </c>
      <c r="L2">
        <v>19</v>
      </c>
      <c r="M2">
        <v>0</v>
      </c>
      <c r="N2">
        <v>4</v>
      </c>
      <c r="O2">
        <v>0</v>
      </c>
      <c r="P2">
        <v>3</v>
      </c>
      <c r="Q2">
        <v>0</v>
      </c>
      <c r="R2">
        <v>0</v>
      </c>
      <c r="S2">
        <v>5</v>
      </c>
      <c r="T2">
        <v>0</v>
      </c>
      <c r="U2">
        <v>0</v>
      </c>
      <c r="V2">
        <v>3</v>
      </c>
      <c r="W2">
        <v>0</v>
      </c>
      <c r="X2">
        <v>0</v>
      </c>
      <c r="Y2">
        <v>0</v>
      </c>
      <c r="Z2">
        <v>0</v>
      </c>
      <c r="AA2">
        <v>0</v>
      </c>
      <c r="AB2">
        <v>2</v>
      </c>
      <c r="AC2">
        <v>1</v>
      </c>
      <c r="AD2">
        <v>37</v>
      </c>
    </row>
    <row r="3" spans="1:30" x14ac:dyDescent="0.25">
      <c r="A3" s="2" t="s">
        <v>67</v>
      </c>
      <c r="B3" s="1" t="s">
        <v>68</v>
      </c>
      <c r="C3" s="1" t="s">
        <v>30</v>
      </c>
      <c r="D3">
        <v>14</v>
      </c>
      <c r="E3">
        <v>63</v>
      </c>
      <c r="F3">
        <v>0</v>
      </c>
      <c r="G3">
        <v>77</v>
      </c>
      <c r="H3">
        <v>234</v>
      </c>
      <c r="I3">
        <v>36</v>
      </c>
      <c r="J3">
        <v>270</v>
      </c>
      <c r="K3">
        <v>443</v>
      </c>
      <c r="L3">
        <v>57</v>
      </c>
      <c r="M3">
        <v>0</v>
      </c>
      <c r="N3">
        <v>3</v>
      </c>
      <c r="O3">
        <v>2</v>
      </c>
      <c r="P3">
        <v>0</v>
      </c>
      <c r="Q3">
        <v>1</v>
      </c>
      <c r="R3">
        <v>0</v>
      </c>
      <c r="S3">
        <v>17</v>
      </c>
      <c r="T3">
        <v>1</v>
      </c>
      <c r="U3">
        <v>0</v>
      </c>
      <c r="V3">
        <v>3</v>
      </c>
      <c r="W3">
        <v>10</v>
      </c>
      <c r="X3">
        <v>0</v>
      </c>
      <c r="Y3">
        <v>0</v>
      </c>
      <c r="Z3">
        <v>0</v>
      </c>
      <c r="AA3">
        <v>0</v>
      </c>
      <c r="AB3">
        <v>0</v>
      </c>
      <c r="AC3">
        <v>0</v>
      </c>
      <c r="AD3">
        <v>94</v>
      </c>
    </row>
    <row r="4" spans="1:30" x14ac:dyDescent="0.25">
      <c r="A4" s="2" t="s">
        <v>67</v>
      </c>
      <c r="B4" s="1" t="s">
        <v>68</v>
      </c>
      <c r="C4" s="1" t="s">
        <v>31</v>
      </c>
      <c r="D4">
        <v>6</v>
      </c>
      <c r="E4">
        <v>13</v>
      </c>
      <c r="F4">
        <v>3</v>
      </c>
      <c r="G4">
        <v>22</v>
      </c>
      <c r="H4">
        <v>28</v>
      </c>
      <c r="I4">
        <v>7</v>
      </c>
      <c r="J4">
        <v>35</v>
      </c>
      <c r="K4">
        <v>89</v>
      </c>
      <c r="L4">
        <v>15</v>
      </c>
      <c r="M4">
        <v>0</v>
      </c>
      <c r="N4">
        <v>0</v>
      </c>
      <c r="O4">
        <v>0</v>
      </c>
      <c r="P4">
        <v>2</v>
      </c>
      <c r="Q4">
        <v>0</v>
      </c>
      <c r="R4">
        <v>0</v>
      </c>
      <c r="S4">
        <v>1</v>
      </c>
      <c r="T4">
        <v>4</v>
      </c>
      <c r="U4">
        <v>0</v>
      </c>
      <c r="V4">
        <v>1</v>
      </c>
      <c r="W4">
        <v>0</v>
      </c>
      <c r="X4">
        <v>0</v>
      </c>
      <c r="Y4">
        <v>0</v>
      </c>
      <c r="Z4">
        <v>0</v>
      </c>
      <c r="AA4">
        <v>1</v>
      </c>
      <c r="AB4">
        <v>0</v>
      </c>
      <c r="AC4">
        <v>0</v>
      </c>
      <c r="AD4">
        <v>24</v>
      </c>
    </row>
    <row r="5" spans="1:30" x14ac:dyDescent="0.25">
      <c r="A5" s="2" t="s">
        <v>67</v>
      </c>
      <c r="B5" s="1" t="s">
        <v>68</v>
      </c>
      <c r="C5" s="1" t="s">
        <v>32</v>
      </c>
      <c r="D5">
        <v>14</v>
      </c>
      <c r="E5">
        <v>41</v>
      </c>
      <c r="F5">
        <v>17</v>
      </c>
      <c r="G5">
        <v>72</v>
      </c>
      <c r="H5">
        <v>152</v>
      </c>
      <c r="I5">
        <v>20</v>
      </c>
      <c r="J5">
        <v>172</v>
      </c>
      <c r="K5">
        <v>526</v>
      </c>
      <c r="L5">
        <v>43</v>
      </c>
      <c r="M5">
        <v>0</v>
      </c>
      <c r="N5">
        <v>3</v>
      </c>
      <c r="O5">
        <v>0</v>
      </c>
      <c r="P5">
        <v>9</v>
      </c>
      <c r="Q5">
        <v>0</v>
      </c>
      <c r="R5">
        <v>0</v>
      </c>
      <c r="S5">
        <v>4</v>
      </c>
      <c r="T5">
        <v>0</v>
      </c>
      <c r="U5">
        <v>0</v>
      </c>
      <c r="V5">
        <v>6</v>
      </c>
      <c r="W5">
        <v>1</v>
      </c>
      <c r="X5">
        <v>0</v>
      </c>
      <c r="Y5">
        <v>1</v>
      </c>
      <c r="Z5">
        <v>0</v>
      </c>
      <c r="AA5">
        <v>0</v>
      </c>
      <c r="AB5">
        <v>6</v>
      </c>
      <c r="AC5">
        <v>10</v>
      </c>
      <c r="AD5">
        <v>83</v>
      </c>
    </row>
    <row r="6" spans="1:30" x14ac:dyDescent="0.25">
      <c r="A6" s="2" t="s">
        <v>67</v>
      </c>
      <c r="B6" s="1" t="s">
        <v>68</v>
      </c>
      <c r="C6" s="1" t="s">
        <v>33</v>
      </c>
      <c r="D6">
        <v>45</v>
      </c>
      <c r="E6">
        <v>108</v>
      </c>
      <c r="F6">
        <v>1</v>
      </c>
      <c r="G6">
        <v>154</v>
      </c>
      <c r="H6">
        <v>685</v>
      </c>
      <c r="I6">
        <v>90</v>
      </c>
      <c r="J6">
        <v>775</v>
      </c>
      <c r="K6">
        <v>1182</v>
      </c>
      <c r="L6">
        <v>74</v>
      </c>
      <c r="M6">
        <v>0</v>
      </c>
      <c r="N6">
        <v>11</v>
      </c>
      <c r="O6">
        <v>3</v>
      </c>
      <c r="P6">
        <v>0</v>
      </c>
      <c r="Q6">
        <v>5</v>
      </c>
      <c r="R6">
        <v>2</v>
      </c>
      <c r="S6">
        <v>21</v>
      </c>
      <c r="T6">
        <v>7</v>
      </c>
      <c r="U6">
        <v>2</v>
      </c>
      <c r="V6">
        <v>4</v>
      </c>
      <c r="W6">
        <v>3</v>
      </c>
      <c r="X6">
        <v>0</v>
      </c>
      <c r="Y6">
        <v>0</v>
      </c>
      <c r="Z6">
        <v>0</v>
      </c>
      <c r="AA6">
        <v>0</v>
      </c>
      <c r="AB6">
        <v>8</v>
      </c>
      <c r="AC6">
        <v>0</v>
      </c>
      <c r="AD6">
        <v>140</v>
      </c>
    </row>
    <row r="7" spans="1:30" x14ac:dyDescent="0.25">
      <c r="A7" s="2" t="s">
        <v>67</v>
      </c>
      <c r="B7" s="1" t="s">
        <v>68</v>
      </c>
      <c r="C7" s="1" t="s">
        <v>34</v>
      </c>
      <c r="D7">
        <v>0</v>
      </c>
      <c r="E7">
        <v>1</v>
      </c>
      <c r="F7">
        <v>0</v>
      </c>
      <c r="G7">
        <v>1</v>
      </c>
      <c r="H7">
        <v>3</v>
      </c>
      <c r="I7">
        <v>0</v>
      </c>
      <c r="J7">
        <v>3</v>
      </c>
      <c r="K7">
        <v>3</v>
      </c>
      <c r="L7">
        <v>1</v>
      </c>
      <c r="M7">
        <v>0</v>
      </c>
      <c r="N7">
        <v>0</v>
      </c>
      <c r="O7">
        <v>0</v>
      </c>
      <c r="P7">
        <v>0</v>
      </c>
      <c r="Q7">
        <v>0</v>
      </c>
      <c r="R7">
        <v>0</v>
      </c>
      <c r="S7">
        <v>0</v>
      </c>
      <c r="T7">
        <v>0</v>
      </c>
      <c r="U7">
        <v>0</v>
      </c>
      <c r="V7">
        <v>0</v>
      </c>
      <c r="W7">
        <v>0</v>
      </c>
      <c r="X7">
        <v>0</v>
      </c>
      <c r="Y7">
        <v>0</v>
      </c>
      <c r="Z7">
        <v>0</v>
      </c>
      <c r="AA7">
        <v>0</v>
      </c>
      <c r="AB7">
        <v>0</v>
      </c>
      <c r="AC7">
        <v>0</v>
      </c>
      <c r="AD7">
        <v>1</v>
      </c>
    </row>
    <row r="8" spans="1:30" x14ac:dyDescent="0.25">
      <c r="A8" s="2" t="s">
        <v>67</v>
      </c>
      <c r="B8" s="1" t="s">
        <v>68</v>
      </c>
      <c r="C8" s="1" t="s">
        <v>35</v>
      </c>
      <c r="D8">
        <v>10</v>
      </c>
      <c r="E8">
        <v>43</v>
      </c>
      <c r="F8">
        <v>24</v>
      </c>
      <c r="G8">
        <v>77</v>
      </c>
      <c r="H8">
        <v>177</v>
      </c>
      <c r="I8">
        <v>25</v>
      </c>
      <c r="J8">
        <v>202</v>
      </c>
      <c r="K8">
        <v>254</v>
      </c>
      <c r="L8">
        <v>81</v>
      </c>
      <c r="M8">
        <v>0</v>
      </c>
      <c r="N8">
        <v>0</v>
      </c>
      <c r="O8">
        <v>0</v>
      </c>
      <c r="P8">
        <v>0</v>
      </c>
      <c r="Q8">
        <v>0</v>
      </c>
      <c r="R8">
        <v>0</v>
      </c>
      <c r="S8">
        <v>0</v>
      </c>
      <c r="T8">
        <v>0</v>
      </c>
      <c r="U8">
        <v>0</v>
      </c>
      <c r="V8">
        <v>0</v>
      </c>
      <c r="W8">
        <v>0</v>
      </c>
      <c r="X8">
        <v>0</v>
      </c>
      <c r="Y8">
        <v>0</v>
      </c>
      <c r="Z8">
        <v>0</v>
      </c>
      <c r="AA8">
        <v>0</v>
      </c>
      <c r="AB8">
        <v>0</v>
      </c>
      <c r="AC8">
        <v>0</v>
      </c>
      <c r="AD8">
        <v>81</v>
      </c>
    </row>
    <row r="9" spans="1:30" x14ac:dyDescent="0.25">
      <c r="A9" s="2" t="s">
        <v>67</v>
      </c>
      <c r="B9" s="1" t="s">
        <v>68</v>
      </c>
      <c r="C9" s="1" t="s">
        <v>36</v>
      </c>
      <c r="D9">
        <v>8</v>
      </c>
      <c r="E9">
        <v>17</v>
      </c>
      <c r="F9">
        <v>0</v>
      </c>
      <c r="G9">
        <v>25</v>
      </c>
      <c r="H9">
        <v>67</v>
      </c>
      <c r="I9">
        <v>16</v>
      </c>
      <c r="J9">
        <v>83</v>
      </c>
      <c r="K9">
        <v>118</v>
      </c>
      <c r="L9">
        <v>11</v>
      </c>
      <c r="M9">
        <v>0</v>
      </c>
      <c r="N9">
        <v>4</v>
      </c>
      <c r="O9">
        <v>2</v>
      </c>
      <c r="P9">
        <v>0</v>
      </c>
      <c r="Q9">
        <v>0</v>
      </c>
      <c r="R9">
        <v>0</v>
      </c>
      <c r="S9">
        <v>0</v>
      </c>
      <c r="T9">
        <v>1</v>
      </c>
      <c r="U9">
        <v>0</v>
      </c>
      <c r="V9">
        <v>0</v>
      </c>
      <c r="W9">
        <v>0</v>
      </c>
      <c r="X9">
        <v>0</v>
      </c>
      <c r="Y9">
        <v>0</v>
      </c>
      <c r="Z9">
        <v>0</v>
      </c>
      <c r="AA9">
        <v>0</v>
      </c>
      <c r="AB9">
        <v>0</v>
      </c>
      <c r="AC9">
        <v>0</v>
      </c>
      <c r="AD9">
        <v>18</v>
      </c>
    </row>
    <row r="10" spans="1:30" x14ac:dyDescent="0.25">
      <c r="A10" s="2" t="s">
        <v>67</v>
      </c>
      <c r="B10" s="1" t="s">
        <v>68</v>
      </c>
      <c r="C10" s="1" t="s">
        <v>37</v>
      </c>
      <c r="D10">
        <v>9</v>
      </c>
      <c r="E10">
        <v>19</v>
      </c>
      <c r="F10">
        <v>5</v>
      </c>
      <c r="G10">
        <v>33</v>
      </c>
      <c r="H10">
        <v>65</v>
      </c>
      <c r="I10">
        <v>11</v>
      </c>
      <c r="J10">
        <v>76</v>
      </c>
      <c r="K10">
        <v>164</v>
      </c>
      <c r="L10">
        <v>23</v>
      </c>
      <c r="M10">
        <v>0</v>
      </c>
      <c r="N10">
        <v>1</v>
      </c>
      <c r="O10">
        <v>2</v>
      </c>
      <c r="P10">
        <v>1</v>
      </c>
      <c r="Q10">
        <v>1</v>
      </c>
      <c r="R10">
        <v>0</v>
      </c>
      <c r="S10">
        <v>2</v>
      </c>
      <c r="T10">
        <v>3</v>
      </c>
      <c r="U10">
        <v>1</v>
      </c>
      <c r="V10">
        <v>0</v>
      </c>
      <c r="W10">
        <v>4</v>
      </c>
      <c r="X10">
        <v>0</v>
      </c>
      <c r="Y10">
        <v>0</v>
      </c>
      <c r="Z10">
        <v>0</v>
      </c>
      <c r="AA10">
        <v>0</v>
      </c>
      <c r="AB10">
        <v>0</v>
      </c>
      <c r="AC10">
        <v>1</v>
      </c>
      <c r="AD10">
        <v>39</v>
      </c>
    </row>
    <row r="11" spans="1:30" x14ac:dyDescent="0.25">
      <c r="A11" s="2" t="s">
        <v>67</v>
      </c>
      <c r="B11" s="1" t="s">
        <v>68</v>
      </c>
      <c r="C11" s="1" t="s">
        <v>38</v>
      </c>
      <c r="D11">
        <v>25</v>
      </c>
      <c r="E11">
        <v>36</v>
      </c>
      <c r="F11">
        <v>6</v>
      </c>
      <c r="G11">
        <v>67</v>
      </c>
      <c r="H11">
        <v>182</v>
      </c>
      <c r="I11">
        <v>36</v>
      </c>
      <c r="J11">
        <v>218</v>
      </c>
      <c r="K11">
        <v>407</v>
      </c>
      <c r="L11">
        <v>70</v>
      </c>
      <c r="M11">
        <v>0</v>
      </c>
      <c r="N11">
        <v>10</v>
      </c>
      <c r="O11">
        <v>0</v>
      </c>
      <c r="P11">
        <v>4</v>
      </c>
      <c r="Q11">
        <v>0</v>
      </c>
      <c r="R11">
        <v>0</v>
      </c>
      <c r="S11">
        <v>8</v>
      </c>
      <c r="T11">
        <v>1</v>
      </c>
      <c r="U11">
        <v>0</v>
      </c>
      <c r="V11">
        <v>1</v>
      </c>
      <c r="W11">
        <v>0</v>
      </c>
      <c r="X11">
        <v>0</v>
      </c>
      <c r="Y11">
        <v>0</v>
      </c>
      <c r="Z11">
        <v>0</v>
      </c>
      <c r="AA11">
        <v>0</v>
      </c>
      <c r="AB11">
        <v>17</v>
      </c>
      <c r="AC11">
        <v>0</v>
      </c>
      <c r="AD11">
        <v>111</v>
      </c>
    </row>
    <row r="12" spans="1:30" x14ac:dyDescent="0.25">
      <c r="A12" s="2" t="s">
        <v>67</v>
      </c>
      <c r="B12" s="1" t="s">
        <v>68</v>
      </c>
      <c r="C12" s="1" t="s">
        <v>39</v>
      </c>
      <c r="D12">
        <v>10</v>
      </c>
      <c r="E12">
        <v>16</v>
      </c>
      <c r="F12">
        <v>1</v>
      </c>
      <c r="G12">
        <v>27</v>
      </c>
      <c r="H12">
        <v>82</v>
      </c>
      <c r="I12">
        <v>11</v>
      </c>
      <c r="J12">
        <v>93</v>
      </c>
      <c r="K12">
        <v>200</v>
      </c>
      <c r="L12">
        <v>9</v>
      </c>
      <c r="M12">
        <v>0</v>
      </c>
      <c r="N12">
        <v>8</v>
      </c>
      <c r="O12">
        <v>0</v>
      </c>
      <c r="P12">
        <v>0</v>
      </c>
      <c r="Q12">
        <v>0</v>
      </c>
      <c r="R12">
        <v>0</v>
      </c>
      <c r="S12">
        <v>6</v>
      </c>
      <c r="T12">
        <v>3</v>
      </c>
      <c r="U12">
        <v>0</v>
      </c>
      <c r="V12">
        <v>0</v>
      </c>
      <c r="W12">
        <v>0</v>
      </c>
      <c r="X12">
        <v>0</v>
      </c>
      <c r="Y12">
        <v>0</v>
      </c>
      <c r="Z12">
        <v>0</v>
      </c>
      <c r="AA12">
        <v>0</v>
      </c>
      <c r="AB12">
        <v>3</v>
      </c>
      <c r="AC12">
        <v>0</v>
      </c>
      <c r="AD12">
        <v>29</v>
      </c>
    </row>
    <row r="13" spans="1:30" x14ac:dyDescent="0.25">
      <c r="A13" s="2" t="s">
        <v>67</v>
      </c>
      <c r="B13" s="1" t="s">
        <v>68</v>
      </c>
      <c r="C13" s="1" t="s">
        <v>40</v>
      </c>
      <c r="D13">
        <v>20</v>
      </c>
      <c r="E13">
        <v>29</v>
      </c>
      <c r="F13">
        <v>6</v>
      </c>
      <c r="G13">
        <v>55</v>
      </c>
      <c r="H13">
        <v>118</v>
      </c>
      <c r="I13">
        <v>32</v>
      </c>
      <c r="J13">
        <v>150</v>
      </c>
      <c r="K13">
        <v>311</v>
      </c>
      <c r="L13">
        <v>77</v>
      </c>
      <c r="M13">
        <v>0</v>
      </c>
      <c r="N13">
        <v>9</v>
      </c>
      <c r="O13">
        <v>2</v>
      </c>
      <c r="P13">
        <v>2</v>
      </c>
      <c r="Q13">
        <v>2</v>
      </c>
      <c r="R13">
        <v>0</v>
      </c>
      <c r="S13">
        <v>4</v>
      </c>
      <c r="T13">
        <v>5</v>
      </c>
      <c r="U13">
        <v>0</v>
      </c>
      <c r="V13">
        <v>1</v>
      </c>
      <c r="W13">
        <v>0</v>
      </c>
      <c r="X13">
        <v>0</v>
      </c>
      <c r="Y13">
        <v>0</v>
      </c>
      <c r="Z13">
        <v>0</v>
      </c>
      <c r="AA13">
        <v>0</v>
      </c>
      <c r="AB13">
        <v>0</v>
      </c>
      <c r="AC13">
        <v>0</v>
      </c>
      <c r="AD13">
        <v>102</v>
      </c>
    </row>
    <row r="14" spans="1:30" x14ac:dyDescent="0.25">
      <c r="A14" s="2" t="s">
        <v>67</v>
      </c>
      <c r="B14" s="1" t="s">
        <v>68</v>
      </c>
      <c r="C14" s="1" t="s">
        <v>41</v>
      </c>
      <c r="D14">
        <v>8</v>
      </c>
      <c r="E14">
        <v>20</v>
      </c>
      <c r="F14">
        <v>2</v>
      </c>
      <c r="G14">
        <v>30</v>
      </c>
      <c r="H14">
        <v>71</v>
      </c>
      <c r="I14">
        <v>9</v>
      </c>
      <c r="J14">
        <v>80</v>
      </c>
      <c r="K14">
        <v>185</v>
      </c>
      <c r="L14">
        <v>23</v>
      </c>
      <c r="M14">
        <v>0</v>
      </c>
      <c r="N14">
        <v>1</v>
      </c>
      <c r="O14">
        <v>0</v>
      </c>
      <c r="P14">
        <v>4</v>
      </c>
      <c r="Q14">
        <v>0</v>
      </c>
      <c r="R14">
        <v>0</v>
      </c>
      <c r="S14">
        <v>7</v>
      </c>
      <c r="T14">
        <v>2</v>
      </c>
      <c r="U14">
        <v>0</v>
      </c>
      <c r="V14">
        <v>1</v>
      </c>
      <c r="W14">
        <v>1</v>
      </c>
      <c r="X14">
        <v>0</v>
      </c>
      <c r="Y14">
        <v>1</v>
      </c>
      <c r="Z14">
        <v>0</v>
      </c>
      <c r="AA14">
        <v>0</v>
      </c>
      <c r="AB14">
        <v>4</v>
      </c>
      <c r="AC14">
        <v>2</v>
      </c>
      <c r="AD14">
        <v>46</v>
      </c>
    </row>
    <row r="15" spans="1:30" x14ac:dyDescent="0.25">
      <c r="A15" s="2" t="s">
        <v>67</v>
      </c>
      <c r="B15" s="1" t="s">
        <v>68</v>
      </c>
      <c r="C15" s="1" t="s">
        <v>42</v>
      </c>
      <c r="D15">
        <v>9</v>
      </c>
      <c r="E15">
        <v>24</v>
      </c>
      <c r="F15">
        <v>11</v>
      </c>
      <c r="G15">
        <v>44</v>
      </c>
      <c r="H15">
        <v>116</v>
      </c>
      <c r="I15">
        <v>30</v>
      </c>
      <c r="J15">
        <v>146</v>
      </c>
      <c r="K15">
        <v>387</v>
      </c>
      <c r="L15">
        <v>10</v>
      </c>
      <c r="M15">
        <v>0</v>
      </c>
      <c r="N15">
        <v>0</v>
      </c>
      <c r="O15">
        <v>1</v>
      </c>
      <c r="P15">
        <v>10</v>
      </c>
      <c r="Q15">
        <v>0</v>
      </c>
      <c r="R15">
        <v>0</v>
      </c>
      <c r="S15">
        <v>2</v>
      </c>
      <c r="T15">
        <v>3</v>
      </c>
      <c r="U15">
        <v>0</v>
      </c>
      <c r="V15">
        <v>1</v>
      </c>
      <c r="W15">
        <v>0</v>
      </c>
      <c r="X15">
        <v>0</v>
      </c>
      <c r="Y15">
        <v>0</v>
      </c>
      <c r="Z15">
        <v>0</v>
      </c>
      <c r="AA15">
        <v>0</v>
      </c>
      <c r="AB15">
        <v>21</v>
      </c>
      <c r="AC15">
        <v>0</v>
      </c>
      <c r="AD15">
        <v>48</v>
      </c>
    </row>
    <row r="16" spans="1:30" x14ac:dyDescent="0.25">
      <c r="A16" s="2" t="s">
        <v>67</v>
      </c>
      <c r="B16" s="1" t="s">
        <v>68</v>
      </c>
      <c r="C16" s="1" t="s">
        <v>43</v>
      </c>
      <c r="D16">
        <v>71</v>
      </c>
      <c r="E16">
        <v>182</v>
      </c>
      <c r="F16">
        <v>59</v>
      </c>
      <c r="G16">
        <v>312</v>
      </c>
      <c r="H16">
        <v>572</v>
      </c>
      <c r="I16">
        <v>90</v>
      </c>
      <c r="J16">
        <v>662</v>
      </c>
      <c r="K16">
        <v>1543</v>
      </c>
      <c r="L16">
        <v>284</v>
      </c>
      <c r="M16">
        <v>1</v>
      </c>
      <c r="N16">
        <v>18</v>
      </c>
      <c r="O16">
        <v>4</v>
      </c>
      <c r="P16">
        <v>7</v>
      </c>
      <c r="Q16">
        <v>1</v>
      </c>
      <c r="R16">
        <v>4</v>
      </c>
      <c r="S16">
        <v>13</v>
      </c>
      <c r="T16">
        <v>18</v>
      </c>
      <c r="U16">
        <v>0</v>
      </c>
      <c r="V16">
        <v>18</v>
      </c>
      <c r="W16">
        <v>2</v>
      </c>
      <c r="X16">
        <v>0</v>
      </c>
      <c r="Y16">
        <v>1</v>
      </c>
      <c r="Z16">
        <v>0</v>
      </c>
      <c r="AA16">
        <v>2</v>
      </c>
      <c r="AB16">
        <v>91</v>
      </c>
      <c r="AC16">
        <v>16</v>
      </c>
      <c r="AD16">
        <v>480</v>
      </c>
    </row>
    <row r="17" spans="1:30" x14ac:dyDescent="0.25">
      <c r="A17" s="2" t="s">
        <v>67</v>
      </c>
      <c r="B17" s="1" t="s">
        <v>68</v>
      </c>
      <c r="C17" s="1" t="s">
        <v>44</v>
      </c>
      <c r="D17">
        <v>18</v>
      </c>
      <c r="E17">
        <v>50</v>
      </c>
      <c r="F17">
        <v>2</v>
      </c>
      <c r="G17">
        <v>70</v>
      </c>
      <c r="H17">
        <v>231</v>
      </c>
      <c r="I17">
        <v>26</v>
      </c>
      <c r="J17">
        <v>257</v>
      </c>
      <c r="K17">
        <v>459</v>
      </c>
      <c r="L17">
        <v>59</v>
      </c>
      <c r="M17">
        <v>1</v>
      </c>
      <c r="N17">
        <v>2</v>
      </c>
      <c r="O17">
        <v>1</v>
      </c>
      <c r="P17">
        <v>1</v>
      </c>
      <c r="Q17">
        <v>0</v>
      </c>
      <c r="R17">
        <v>0</v>
      </c>
      <c r="S17">
        <v>7</v>
      </c>
      <c r="T17">
        <v>8</v>
      </c>
      <c r="U17">
        <v>0</v>
      </c>
      <c r="V17">
        <v>1</v>
      </c>
      <c r="W17">
        <v>0</v>
      </c>
      <c r="X17">
        <v>0</v>
      </c>
      <c r="Y17">
        <v>0</v>
      </c>
      <c r="Z17">
        <v>0</v>
      </c>
      <c r="AA17">
        <v>0</v>
      </c>
      <c r="AB17">
        <v>4</v>
      </c>
      <c r="AC17">
        <v>0</v>
      </c>
      <c r="AD17">
        <v>84</v>
      </c>
    </row>
    <row r="18" spans="1:30" x14ac:dyDescent="0.25">
      <c r="A18" s="2" t="s">
        <v>67</v>
      </c>
      <c r="B18" s="1" t="s">
        <v>68</v>
      </c>
      <c r="C18" s="1" t="s">
        <v>45</v>
      </c>
      <c r="D18">
        <v>9</v>
      </c>
      <c r="E18">
        <v>20</v>
      </c>
      <c r="F18">
        <v>2</v>
      </c>
      <c r="G18">
        <v>31</v>
      </c>
      <c r="H18">
        <v>91</v>
      </c>
      <c r="I18">
        <v>15</v>
      </c>
      <c r="J18">
        <v>106</v>
      </c>
      <c r="K18">
        <v>230</v>
      </c>
      <c r="L18">
        <v>11</v>
      </c>
      <c r="M18">
        <v>0</v>
      </c>
      <c r="N18">
        <v>3</v>
      </c>
      <c r="O18">
        <v>0</v>
      </c>
      <c r="P18">
        <v>1</v>
      </c>
      <c r="Q18">
        <v>0</v>
      </c>
      <c r="R18">
        <v>0</v>
      </c>
      <c r="S18">
        <v>1</v>
      </c>
      <c r="T18">
        <v>4</v>
      </c>
      <c r="U18">
        <v>1</v>
      </c>
      <c r="V18">
        <v>0</v>
      </c>
      <c r="W18">
        <v>1</v>
      </c>
      <c r="X18">
        <v>0</v>
      </c>
      <c r="Y18">
        <v>0</v>
      </c>
      <c r="Z18">
        <v>0</v>
      </c>
      <c r="AA18">
        <v>0</v>
      </c>
      <c r="AB18">
        <v>2</v>
      </c>
      <c r="AC18">
        <v>0</v>
      </c>
      <c r="AD18">
        <v>24</v>
      </c>
    </row>
    <row r="19" spans="1:30" x14ac:dyDescent="0.25">
      <c r="A19" s="2" t="s">
        <v>67</v>
      </c>
      <c r="B19" s="1" t="s">
        <v>68</v>
      </c>
      <c r="C19" s="1" t="s">
        <v>46</v>
      </c>
      <c r="D19">
        <v>27</v>
      </c>
      <c r="E19">
        <v>61</v>
      </c>
      <c r="F19">
        <v>4</v>
      </c>
      <c r="G19">
        <v>92</v>
      </c>
      <c r="H19">
        <v>318</v>
      </c>
      <c r="I19">
        <v>64</v>
      </c>
      <c r="J19">
        <v>382</v>
      </c>
      <c r="K19">
        <v>628</v>
      </c>
      <c r="L19">
        <v>118</v>
      </c>
      <c r="M19">
        <v>1</v>
      </c>
      <c r="N19">
        <v>11</v>
      </c>
      <c r="O19">
        <v>2</v>
      </c>
      <c r="P19">
        <v>0</v>
      </c>
      <c r="Q19">
        <v>12</v>
      </c>
      <c r="R19">
        <v>0</v>
      </c>
      <c r="S19">
        <v>7</v>
      </c>
      <c r="T19">
        <v>1</v>
      </c>
      <c r="U19">
        <v>0</v>
      </c>
      <c r="V19">
        <v>8</v>
      </c>
      <c r="W19">
        <v>10</v>
      </c>
      <c r="X19">
        <v>0</v>
      </c>
      <c r="Y19">
        <v>0</v>
      </c>
      <c r="Z19">
        <v>0</v>
      </c>
      <c r="AA19">
        <v>0</v>
      </c>
      <c r="AB19">
        <v>6</v>
      </c>
      <c r="AC19">
        <v>1</v>
      </c>
      <c r="AD19">
        <v>177</v>
      </c>
    </row>
    <row r="20" spans="1:30" x14ac:dyDescent="0.25">
      <c r="A20" s="2" t="s">
        <v>67</v>
      </c>
      <c r="B20" s="1" t="s">
        <v>68</v>
      </c>
      <c r="C20" s="1" t="s">
        <v>47</v>
      </c>
      <c r="D20">
        <v>93</v>
      </c>
      <c r="E20">
        <v>175</v>
      </c>
      <c r="F20">
        <v>13</v>
      </c>
      <c r="G20">
        <v>281</v>
      </c>
      <c r="H20">
        <v>1010</v>
      </c>
      <c r="I20">
        <v>224</v>
      </c>
      <c r="J20">
        <v>1234</v>
      </c>
      <c r="K20">
        <v>2234</v>
      </c>
      <c r="L20">
        <v>194</v>
      </c>
      <c r="M20">
        <v>1</v>
      </c>
      <c r="N20">
        <v>13</v>
      </c>
      <c r="O20">
        <v>0</v>
      </c>
      <c r="P20">
        <v>5</v>
      </c>
      <c r="Q20">
        <v>3</v>
      </c>
      <c r="R20">
        <v>4</v>
      </c>
      <c r="S20">
        <v>15</v>
      </c>
      <c r="T20">
        <v>13</v>
      </c>
      <c r="U20">
        <v>8</v>
      </c>
      <c r="V20">
        <v>22</v>
      </c>
      <c r="W20">
        <v>2</v>
      </c>
      <c r="X20">
        <v>2</v>
      </c>
      <c r="Y20">
        <v>0</v>
      </c>
      <c r="Z20">
        <v>0</v>
      </c>
      <c r="AA20">
        <v>0</v>
      </c>
      <c r="AB20">
        <v>35</v>
      </c>
      <c r="AC20">
        <v>46</v>
      </c>
      <c r="AD20">
        <v>363</v>
      </c>
    </row>
    <row r="21" spans="1:30" x14ac:dyDescent="0.25">
      <c r="A21" s="2" t="s">
        <v>67</v>
      </c>
      <c r="B21" s="1" t="s">
        <v>68</v>
      </c>
      <c r="C21" s="1" t="s">
        <v>48</v>
      </c>
      <c r="D21">
        <v>54</v>
      </c>
      <c r="E21">
        <v>46</v>
      </c>
      <c r="F21">
        <v>2</v>
      </c>
      <c r="G21">
        <v>102</v>
      </c>
      <c r="H21">
        <v>499</v>
      </c>
      <c r="I21">
        <v>194</v>
      </c>
      <c r="J21">
        <v>693</v>
      </c>
      <c r="K21">
        <v>1013</v>
      </c>
      <c r="L21">
        <v>90</v>
      </c>
      <c r="M21">
        <v>0</v>
      </c>
      <c r="N21">
        <v>4</v>
      </c>
      <c r="O21">
        <v>0</v>
      </c>
      <c r="P21">
        <v>2</v>
      </c>
      <c r="Q21">
        <v>0</v>
      </c>
      <c r="R21">
        <v>2</v>
      </c>
      <c r="S21">
        <v>7</v>
      </c>
      <c r="T21">
        <v>13</v>
      </c>
      <c r="U21">
        <v>0</v>
      </c>
      <c r="V21">
        <v>6</v>
      </c>
      <c r="W21">
        <v>0</v>
      </c>
      <c r="X21">
        <v>0</v>
      </c>
      <c r="Y21">
        <v>0</v>
      </c>
      <c r="Z21">
        <v>0</v>
      </c>
      <c r="AA21">
        <v>2</v>
      </c>
      <c r="AB21">
        <v>3</v>
      </c>
      <c r="AC21">
        <v>1</v>
      </c>
      <c r="AD21">
        <v>130</v>
      </c>
    </row>
    <row r="22" spans="1:30" x14ac:dyDescent="0.25">
      <c r="A22" s="2" t="s">
        <v>67</v>
      </c>
      <c r="B22" s="1" t="s">
        <v>68</v>
      </c>
      <c r="C22" s="1" t="s">
        <v>49</v>
      </c>
      <c r="D22">
        <v>19</v>
      </c>
      <c r="E22">
        <v>54</v>
      </c>
      <c r="F22">
        <v>4</v>
      </c>
      <c r="G22">
        <v>77</v>
      </c>
      <c r="H22">
        <v>277</v>
      </c>
      <c r="I22">
        <v>39</v>
      </c>
      <c r="J22">
        <v>316</v>
      </c>
      <c r="K22">
        <v>421</v>
      </c>
      <c r="L22">
        <v>80</v>
      </c>
      <c r="M22">
        <v>0</v>
      </c>
      <c r="N22">
        <v>1</v>
      </c>
      <c r="O22">
        <v>2</v>
      </c>
      <c r="P22">
        <v>3</v>
      </c>
      <c r="Q22">
        <v>0</v>
      </c>
      <c r="R22">
        <v>0</v>
      </c>
      <c r="S22">
        <v>4</v>
      </c>
      <c r="T22">
        <v>7</v>
      </c>
      <c r="U22">
        <v>3</v>
      </c>
      <c r="V22">
        <v>3</v>
      </c>
      <c r="W22">
        <v>1</v>
      </c>
      <c r="X22">
        <v>1</v>
      </c>
      <c r="Y22">
        <v>0</v>
      </c>
      <c r="Z22">
        <v>0</v>
      </c>
      <c r="AA22">
        <v>0</v>
      </c>
      <c r="AB22">
        <v>1</v>
      </c>
      <c r="AC22">
        <v>1</v>
      </c>
      <c r="AD22">
        <v>107</v>
      </c>
    </row>
    <row r="23" spans="1:30" x14ac:dyDescent="0.25">
      <c r="A23" s="2" t="s">
        <v>67</v>
      </c>
      <c r="B23" s="1" t="s">
        <v>68</v>
      </c>
      <c r="C23" s="1" t="s">
        <v>50</v>
      </c>
      <c r="D23">
        <v>21</v>
      </c>
      <c r="E23">
        <v>33</v>
      </c>
      <c r="F23">
        <v>4</v>
      </c>
      <c r="G23">
        <v>58</v>
      </c>
      <c r="H23">
        <v>222</v>
      </c>
      <c r="I23">
        <v>56</v>
      </c>
      <c r="J23">
        <v>278</v>
      </c>
      <c r="K23">
        <v>387</v>
      </c>
      <c r="L23">
        <v>45</v>
      </c>
      <c r="M23">
        <v>0</v>
      </c>
      <c r="N23">
        <v>3</v>
      </c>
      <c r="O23">
        <v>2</v>
      </c>
      <c r="P23">
        <v>0</v>
      </c>
      <c r="Q23">
        <v>0</v>
      </c>
      <c r="R23">
        <v>0</v>
      </c>
      <c r="S23">
        <v>6</v>
      </c>
      <c r="T23">
        <v>4</v>
      </c>
      <c r="U23">
        <v>0</v>
      </c>
      <c r="V23">
        <v>1</v>
      </c>
      <c r="W23">
        <v>0</v>
      </c>
      <c r="X23">
        <v>0</v>
      </c>
      <c r="Y23">
        <v>0</v>
      </c>
      <c r="Z23">
        <v>0</v>
      </c>
      <c r="AA23">
        <v>0</v>
      </c>
      <c r="AB23">
        <v>1</v>
      </c>
      <c r="AC23">
        <v>2</v>
      </c>
      <c r="AD23">
        <v>64</v>
      </c>
    </row>
    <row r="24" spans="1:30" x14ac:dyDescent="0.25">
      <c r="A24" s="2" t="s">
        <v>67</v>
      </c>
      <c r="B24" s="1" t="s">
        <v>68</v>
      </c>
      <c r="C24" s="1" t="s">
        <v>51</v>
      </c>
      <c r="D24">
        <v>23</v>
      </c>
      <c r="E24">
        <v>82</v>
      </c>
      <c r="F24">
        <v>17</v>
      </c>
      <c r="G24">
        <v>122</v>
      </c>
      <c r="H24">
        <v>335</v>
      </c>
      <c r="I24">
        <v>55</v>
      </c>
      <c r="J24">
        <v>390</v>
      </c>
      <c r="K24">
        <v>851</v>
      </c>
      <c r="L24">
        <v>91</v>
      </c>
      <c r="M24">
        <v>0</v>
      </c>
      <c r="N24">
        <v>8</v>
      </c>
      <c r="O24">
        <v>4</v>
      </c>
      <c r="P24">
        <v>8</v>
      </c>
      <c r="Q24">
        <v>1</v>
      </c>
      <c r="R24">
        <v>0</v>
      </c>
      <c r="S24">
        <v>16</v>
      </c>
      <c r="T24">
        <v>8</v>
      </c>
      <c r="U24">
        <v>2</v>
      </c>
      <c r="V24">
        <v>6</v>
      </c>
      <c r="W24">
        <v>6</v>
      </c>
      <c r="X24">
        <v>0</v>
      </c>
      <c r="Y24">
        <v>1</v>
      </c>
      <c r="Z24">
        <v>0</v>
      </c>
      <c r="AA24">
        <v>1</v>
      </c>
      <c r="AB24">
        <v>26</v>
      </c>
      <c r="AC24">
        <v>0</v>
      </c>
      <c r="AD24">
        <v>178</v>
      </c>
    </row>
    <row r="25" spans="1:30" x14ac:dyDescent="0.25">
      <c r="A25" s="2" t="s">
        <v>67</v>
      </c>
      <c r="B25" s="1" t="s">
        <v>68</v>
      </c>
      <c r="C25" s="1" t="s">
        <v>52</v>
      </c>
      <c r="D25">
        <v>26</v>
      </c>
      <c r="E25">
        <v>64</v>
      </c>
      <c r="F25">
        <v>12</v>
      </c>
      <c r="G25">
        <v>102</v>
      </c>
      <c r="H25">
        <v>313</v>
      </c>
      <c r="I25">
        <v>60</v>
      </c>
      <c r="J25">
        <v>373</v>
      </c>
      <c r="K25">
        <v>694</v>
      </c>
      <c r="L25">
        <v>105</v>
      </c>
      <c r="M25">
        <v>1</v>
      </c>
      <c r="N25">
        <v>5</v>
      </c>
      <c r="O25">
        <v>3</v>
      </c>
      <c r="P25">
        <v>5</v>
      </c>
      <c r="Q25">
        <v>0</v>
      </c>
      <c r="R25">
        <v>0</v>
      </c>
      <c r="S25">
        <v>18</v>
      </c>
      <c r="T25">
        <v>6</v>
      </c>
      <c r="U25">
        <v>2</v>
      </c>
      <c r="V25">
        <v>0</v>
      </c>
      <c r="W25">
        <v>0</v>
      </c>
      <c r="X25">
        <v>0</v>
      </c>
      <c r="Y25">
        <v>0</v>
      </c>
      <c r="Z25">
        <v>0</v>
      </c>
      <c r="AA25">
        <v>0</v>
      </c>
      <c r="AB25">
        <v>15</v>
      </c>
      <c r="AC25">
        <v>3</v>
      </c>
      <c r="AD25">
        <v>163</v>
      </c>
    </row>
    <row r="26" spans="1:30" x14ac:dyDescent="0.25">
      <c r="A26" s="2" t="s">
        <v>67</v>
      </c>
      <c r="B26" s="1" t="s">
        <v>68</v>
      </c>
      <c r="C26" s="1" t="s">
        <v>53</v>
      </c>
      <c r="D26">
        <v>14</v>
      </c>
      <c r="E26">
        <v>61</v>
      </c>
      <c r="F26">
        <v>38</v>
      </c>
      <c r="G26">
        <v>113</v>
      </c>
      <c r="H26">
        <v>181</v>
      </c>
      <c r="I26">
        <v>21</v>
      </c>
      <c r="J26">
        <v>202</v>
      </c>
      <c r="K26">
        <v>602</v>
      </c>
      <c r="L26">
        <v>46</v>
      </c>
      <c r="M26">
        <v>0</v>
      </c>
      <c r="N26">
        <v>3</v>
      </c>
      <c r="O26">
        <v>12</v>
      </c>
      <c r="P26">
        <v>23</v>
      </c>
      <c r="Q26">
        <v>0</v>
      </c>
      <c r="R26">
        <v>0</v>
      </c>
      <c r="S26">
        <v>4</v>
      </c>
      <c r="T26">
        <v>6</v>
      </c>
      <c r="U26">
        <v>6</v>
      </c>
      <c r="V26">
        <v>3</v>
      </c>
      <c r="W26">
        <v>0</v>
      </c>
      <c r="X26">
        <v>0</v>
      </c>
      <c r="Y26">
        <v>1</v>
      </c>
      <c r="Z26">
        <v>0</v>
      </c>
      <c r="AA26">
        <v>3</v>
      </c>
      <c r="AB26">
        <v>0</v>
      </c>
      <c r="AC26">
        <v>7</v>
      </c>
      <c r="AD26">
        <v>114</v>
      </c>
    </row>
    <row r="27" spans="1:30" x14ac:dyDescent="0.25">
      <c r="A27" s="2" t="s">
        <v>67</v>
      </c>
      <c r="B27" s="1" t="s">
        <v>68</v>
      </c>
      <c r="C27" s="1" t="s">
        <v>54</v>
      </c>
      <c r="D27">
        <v>42</v>
      </c>
      <c r="E27">
        <v>112</v>
      </c>
      <c r="F27">
        <v>46</v>
      </c>
      <c r="G27">
        <v>200</v>
      </c>
      <c r="H27">
        <v>513</v>
      </c>
      <c r="I27">
        <v>65</v>
      </c>
      <c r="J27">
        <v>578</v>
      </c>
      <c r="K27">
        <v>961</v>
      </c>
      <c r="L27">
        <v>114</v>
      </c>
      <c r="M27">
        <v>0</v>
      </c>
      <c r="N27">
        <v>6</v>
      </c>
      <c r="O27">
        <v>4</v>
      </c>
      <c r="P27">
        <v>1</v>
      </c>
      <c r="Q27">
        <v>0</v>
      </c>
      <c r="R27">
        <v>0</v>
      </c>
      <c r="S27">
        <v>12</v>
      </c>
      <c r="T27">
        <v>52</v>
      </c>
      <c r="U27">
        <v>5</v>
      </c>
      <c r="V27">
        <v>14</v>
      </c>
      <c r="W27">
        <v>2</v>
      </c>
      <c r="X27">
        <v>0</v>
      </c>
      <c r="Y27">
        <v>0</v>
      </c>
      <c r="Z27">
        <v>0</v>
      </c>
      <c r="AA27">
        <v>0</v>
      </c>
      <c r="AB27">
        <v>32</v>
      </c>
      <c r="AC27">
        <v>29</v>
      </c>
      <c r="AD27">
        <v>271</v>
      </c>
    </row>
    <row r="28" spans="1:30" x14ac:dyDescent="0.25">
      <c r="A28" s="2" t="s">
        <v>67</v>
      </c>
      <c r="B28" s="1" t="s">
        <v>68</v>
      </c>
      <c r="C28" s="1" t="s">
        <v>55</v>
      </c>
      <c r="D28">
        <v>27</v>
      </c>
      <c r="E28">
        <v>80</v>
      </c>
      <c r="F28">
        <v>3</v>
      </c>
      <c r="G28">
        <v>110</v>
      </c>
      <c r="H28">
        <v>347</v>
      </c>
      <c r="I28">
        <v>91</v>
      </c>
      <c r="J28">
        <v>438</v>
      </c>
      <c r="K28">
        <v>653</v>
      </c>
      <c r="L28">
        <v>102</v>
      </c>
      <c r="M28">
        <v>0</v>
      </c>
      <c r="N28">
        <v>1</v>
      </c>
      <c r="O28">
        <v>1</v>
      </c>
      <c r="P28">
        <v>4</v>
      </c>
      <c r="Q28">
        <v>0</v>
      </c>
      <c r="R28">
        <v>0</v>
      </c>
      <c r="S28">
        <v>4</v>
      </c>
      <c r="T28">
        <v>0</v>
      </c>
      <c r="U28">
        <v>0</v>
      </c>
      <c r="V28">
        <v>8</v>
      </c>
      <c r="W28">
        <v>1</v>
      </c>
      <c r="X28">
        <v>1</v>
      </c>
      <c r="Y28">
        <v>0</v>
      </c>
      <c r="Z28">
        <v>0</v>
      </c>
      <c r="AA28">
        <v>0</v>
      </c>
      <c r="AB28">
        <v>4</v>
      </c>
      <c r="AC28">
        <v>0</v>
      </c>
      <c r="AD28">
        <v>126</v>
      </c>
    </row>
    <row r="29" spans="1:30" x14ac:dyDescent="0.25">
      <c r="A29" s="2" t="s">
        <v>67</v>
      </c>
      <c r="B29" s="1" t="s">
        <v>68</v>
      </c>
      <c r="C29" s="1" t="s">
        <v>56</v>
      </c>
      <c r="D29">
        <v>59</v>
      </c>
      <c r="E29">
        <v>160</v>
      </c>
      <c r="F29">
        <v>60</v>
      </c>
      <c r="G29">
        <v>279</v>
      </c>
      <c r="H29">
        <v>548</v>
      </c>
      <c r="I29">
        <v>83</v>
      </c>
      <c r="J29">
        <v>631</v>
      </c>
      <c r="K29">
        <v>1678</v>
      </c>
      <c r="L29">
        <v>254</v>
      </c>
      <c r="M29">
        <v>0</v>
      </c>
      <c r="N29">
        <v>22</v>
      </c>
      <c r="O29">
        <v>10</v>
      </c>
      <c r="P29">
        <v>28</v>
      </c>
      <c r="Q29">
        <v>4</v>
      </c>
      <c r="R29">
        <v>1</v>
      </c>
      <c r="S29">
        <v>12</v>
      </c>
      <c r="T29">
        <v>20</v>
      </c>
      <c r="U29">
        <v>1</v>
      </c>
      <c r="V29">
        <v>13</v>
      </c>
      <c r="W29">
        <v>6</v>
      </c>
      <c r="X29">
        <v>0</v>
      </c>
      <c r="Y29">
        <v>0</v>
      </c>
      <c r="Z29">
        <v>0</v>
      </c>
      <c r="AA29">
        <v>0</v>
      </c>
      <c r="AB29">
        <v>2</v>
      </c>
      <c r="AC29">
        <v>4</v>
      </c>
      <c r="AD29">
        <v>377</v>
      </c>
    </row>
    <row r="30" spans="1:30" x14ac:dyDescent="0.25">
      <c r="A30" s="2" t="s">
        <v>67</v>
      </c>
      <c r="B30" s="1" t="s">
        <v>68</v>
      </c>
      <c r="C30" s="1" t="s">
        <v>57</v>
      </c>
      <c r="D30">
        <v>49</v>
      </c>
      <c r="E30">
        <v>56</v>
      </c>
      <c r="F30">
        <v>9</v>
      </c>
      <c r="G30">
        <v>114</v>
      </c>
      <c r="H30">
        <v>320</v>
      </c>
      <c r="I30">
        <v>84</v>
      </c>
      <c r="J30">
        <v>404</v>
      </c>
      <c r="K30">
        <v>899</v>
      </c>
      <c r="L30">
        <v>107</v>
      </c>
      <c r="M30">
        <v>0</v>
      </c>
      <c r="N30">
        <v>7</v>
      </c>
      <c r="O30">
        <v>3</v>
      </c>
      <c r="P30">
        <v>3</v>
      </c>
      <c r="Q30">
        <v>0</v>
      </c>
      <c r="R30">
        <v>0</v>
      </c>
      <c r="S30">
        <v>14</v>
      </c>
      <c r="T30">
        <v>13</v>
      </c>
      <c r="U30">
        <v>1</v>
      </c>
      <c r="V30">
        <v>4</v>
      </c>
      <c r="W30">
        <v>1</v>
      </c>
      <c r="X30">
        <v>1</v>
      </c>
      <c r="Y30">
        <v>0</v>
      </c>
      <c r="Z30">
        <v>0</v>
      </c>
      <c r="AA30">
        <v>1</v>
      </c>
      <c r="AB30">
        <v>0</v>
      </c>
      <c r="AC30">
        <v>0</v>
      </c>
      <c r="AD30">
        <v>155</v>
      </c>
    </row>
    <row r="31" spans="1:30" x14ac:dyDescent="0.25">
      <c r="A31" s="2" t="s">
        <v>67</v>
      </c>
      <c r="B31" s="1" t="s">
        <v>68</v>
      </c>
      <c r="C31" s="1" t="s">
        <v>58</v>
      </c>
      <c r="D31">
        <v>34</v>
      </c>
      <c r="E31">
        <v>65</v>
      </c>
      <c r="F31">
        <v>10</v>
      </c>
      <c r="G31">
        <v>109</v>
      </c>
      <c r="H31">
        <v>292</v>
      </c>
      <c r="I31">
        <v>52</v>
      </c>
      <c r="J31">
        <v>344</v>
      </c>
      <c r="K31">
        <v>711</v>
      </c>
      <c r="L31">
        <v>93</v>
      </c>
      <c r="M31">
        <v>0</v>
      </c>
      <c r="N31">
        <v>11</v>
      </c>
      <c r="O31">
        <v>5</v>
      </c>
      <c r="P31">
        <v>3</v>
      </c>
      <c r="Q31">
        <v>2</v>
      </c>
      <c r="R31">
        <v>0</v>
      </c>
      <c r="S31">
        <v>8</v>
      </c>
      <c r="T31">
        <v>10</v>
      </c>
      <c r="U31">
        <v>2</v>
      </c>
      <c r="V31">
        <v>7</v>
      </c>
      <c r="W31">
        <v>1</v>
      </c>
      <c r="X31">
        <v>1</v>
      </c>
      <c r="Y31">
        <v>0</v>
      </c>
      <c r="Z31">
        <v>0</v>
      </c>
      <c r="AA31">
        <v>0</v>
      </c>
      <c r="AB31">
        <v>0</v>
      </c>
      <c r="AC31">
        <v>0</v>
      </c>
      <c r="AD31">
        <v>143</v>
      </c>
    </row>
    <row r="32" spans="1:30" x14ac:dyDescent="0.25">
      <c r="A32" s="2" t="s">
        <v>67</v>
      </c>
      <c r="B32" s="1" t="s">
        <v>68</v>
      </c>
      <c r="C32" s="1" t="s">
        <v>59</v>
      </c>
      <c r="D32">
        <v>41</v>
      </c>
      <c r="E32">
        <v>89</v>
      </c>
      <c r="F32">
        <v>25</v>
      </c>
      <c r="G32">
        <v>155</v>
      </c>
      <c r="H32">
        <v>385</v>
      </c>
      <c r="I32">
        <v>68</v>
      </c>
      <c r="J32">
        <v>453</v>
      </c>
      <c r="K32">
        <v>1120</v>
      </c>
      <c r="L32">
        <v>128</v>
      </c>
      <c r="M32">
        <v>1</v>
      </c>
      <c r="N32">
        <v>15</v>
      </c>
      <c r="O32">
        <v>5</v>
      </c>
      <c r="P32">
        <v>14</v>
      </c>
      <c r="Q32">
        <v>1</v>
      </c>
      <c r="R32">
        <v>0</v>
      </c>
      <c r="S32">
        <v>14</v>
      </c>
      <c r="T32">
        <v>18</v>
      </c>
      <c r="U32">
        <v>1</v>
      </c>
      <c r="V32">
        <v>6</v>
      </c>
      <c r="W32">
        <v>0</v>
      </c>
      <c r="X32">
        <v>2</v>
      </c>
      <c r="Y32">
        <v>0</v>
      </c>
      <c r="Z32">
        <v>0</v>
      </c>
      <c r="AA32">
        <v>4</v>
      </c>
      <c r="AB32">
        <v>0</v>
      </c>
      <c r="AC32">
        <v>0</v>
      </c>
      <c r="AD32">
        <v>209</v>
      </c>
    </row>
    <row r="33" spans="1:30" x14ac:dyDescent="0.25">
      <c r="A33" s="2" t="s">
        <v>67</v>
      </c>
      <c r="B33" s="1" t="s">
        <v>68</v>
      </c>
      <c r="C33" s="1" t="s">
        <v>60</v>
      </c>
      <c r="D33">
        <v>8</v>
      </c>
      <c r="E33">
        <v>20</v>
      </c>
      <c r="F33">
        <v>17</v>
      </c>
      <c r="G33">
        <v>45</v>
      </c>
      <c r="H33">
        <v>123</v>
      </c>
      <c r="I33">
        <v>17</v>
      </c>
      <c r="J33">
        <v>140</v>
      </c>
      <c r="K33">
        <v>255</v>
      </c>
      <c r="L33">
        <v>18</v>
      </c>
      <c r="M33">
        <v>0</v>
      </c>
      <c r="N33">
        <v>2</v>
      </c>
      <c r="O33">
        <v>3</v>
      </c>
      <c r="P33">
        <v>9</v>
      </c>
      <c r="Q33">
        <v>0</v>
      </c>
      <c r="R33">
        <v>0</v>
      </c>
      <c r="S33">
        <v>3</v>
      </c>
      <c r="T33">
        <v>7</v>
      </c>
      <c r="U33">
        <v>0</v>
      </c>
      <c r="V33">
        <v>0</v>
      </c>
      <c r="W33">
        <v>0</v>
      </c>
      <c r="X33">
        <v>0</v>
      </c>
      <c r="Y33">
        <v>2</v>
      </c>
      <c r="Z33">
        <v>0</v>
      </c>
      <c r="AA33">
        <v>0</v>
      </c>
      <c r="AB33">
        <v>1</v>
      </c>
      <c r="AC33">
        <v>3</v>
      </c>
      <c r="AD33">
        <v>48</v>
      </c>
    </row>
    <row r="34" spans="1:30" x14ac:dyDescent="0.25">
      <c r="A34" s="2" t="s">
        <v>67</v>
      </c>
      <c r="B34" s="1" t="s">
        <v>68</v>
      </c>
      <c r="C34" s="1" t="s">
        <v>61</v>
      </c>
      <c r="D34">
        <v>3</v>
      </c>
      <c r="E34">
        <v>18</v>
      </c>
      <c r="F34">
        <v>4</v>
      </c>
      <c r="G34">
        <v>25</v>
      </c>
      <c r="H34">
        <v>77</v>
      </c>
      <c r="I34">
        <v>6</v>
      </c>
      <c r="J34">
        <v>83</v>
      </c>
      <c r="K34">
        <v>194</v>
      </c>
      <c r="L34">
        <v>19</v>
      </c>
      <c r="M34">
        <v>0</v>
      </c>
      <c r="N34">
        <v>2</v>
      </c>
      <c r="O34">
        <v>1</v>
      </c>
      <c r="P34">
        <v>3</v>
      </c>
      <c r="Q34">
        <v>0</v>
      </c>
      <c r="R34">
        <v>0</v>
      </c>
      <c r="S34">
        <v>0</v>
      </c>
      <c r="T34">
        <v>0</v>
      </c>
      <c r="U34">
        <v>0</v>
      </c>
      <c r="V34">
        <v>2</v>
      </c>
      <c r="W34">
        <v>0</v>
      </c>
      <c r="X34">
        <v>0</v>
      </c>
      <c r="Y34">
        <v>0</v>
      </c>
      <c r="Z34">
        <v>0</v>
      </c>
      <c r="AA34">
        <v>0</v>
      </c>
      <c r="AB34">
        <v>2</v>
      </c>
      <c r="AC34">
        <v>0</v>
      </c>
      <c r="AD34">
        <v>29</v>
      </c>
    </row>
    <row r="35" spans="1:30" x14ac:dyDescent="0.25">
      <c r="A35" s="2" t="s">
        <v>67</v>
      </c>
      <c r="B35" s="1" t="s">
        <v>68</v>
      </c>
      <c r="C35" s="1" t="s">
        <v>62</v>
      </c>
      <c r="D35">
        <v>12</v>
      </c>
      <c r="E35">
        <v>20</v>
      </c>
      <c r="F35">
        <v>0</v>
      </c>
      <c r="G35">
        <v>32</v>
      </c>
      <c r="H35">
        <v>138</v>
      </c>
      <c r="I35">
        <v>47</v>
      </c>
      <c r="J35">
        <v>185</v>
      </c>
      <c r="K35">
        <v>228</v>
      </c>
      <c r="L35">
        <v>49</v>
      </c>
      <c r="M35">
        <v>0</v>
      </c>
      <c r="N35">
        <v>0</v>
      </c>
      <c r="O35">
        <v>0</v>
      </c>
      <c r="P35">
        <v>0</v>
      </c>
      <c r="Q35">
        <v>2</v>
      </c>
      <c r="R35">
        <v>0</v>
      </c>
      <c r="S35">
        <v>2</v>
      </c>
      <c r="T35">
        <v>2</v>
      </c>
      <c r="U35">
        <v>0</v>
      </c>
      <c r="V35">
        <v>1</v>
      </c>
      <c r="W35">
        <v>4</v>
      </c>
      <c r="X35">
        <v>0</v>
      </c>
      <c r="Y35">
        <v>0</v>
      </c>
      <c r="Z35">
        <v>0</v>
      </c>
      <c r="AA35">
        <v>0</v>
      </c>
      <c r="AB35">
        <v>0</v>
      </c>
      <c r="AC35">
        <v>0</v>
      </c>
      <c r="AD35">
        <v>60</v>
      </c>
    </row>
    <row r="36" spans="1:30" x14ac:dyDescent="0.25">
      <c r="A36" s="2" t="s">
        <v>67</v>
      </c>
      <c r="B36" s="1" t="s">
        <v>68</v>
      </c>
      <c r="C36" s="1" t="s">
        <v>63</v>
      </c>
      <c r="D36">
        <v>5</v>
      </c>
      <c r="E36">
        <v>53</v>
      </c>
      <c r="F36">
        <v>1</v>
      </c>
      <c r="G36">
        <v>59</v>
      </c>
      <c r="H36">
        <v>149</v>
      </c>
      <c r="I36">
        <v>7</v>
      </c>
      <c r="J36">
        <v>156</v>
      </c>
      <c r="K36">
        <v>284</v>
      </c>
      <c r="L36">
        <v>57</v>
      </c>
      <c r="M36">
        <v>0</v>
      </c>
      <c r="N36">
        <v>2</v>
      </c>
      <c r="O36">
        <v>1</v>
      </c>
      <c r="P36">
        <v>0</v>
      </c>
      <c r="Q36">
        <v>1</v>
      </c>
      <c r="R36">
        <v>0</v>
      </c>
      <c r="S36">
        <v>4</v>
      </c>
      <c r="T36">
        <v>7</v>
      </c>
      <c r="U36">
        <v>0</v>
      </c>
      <c r="V36">
        <v>3</v>
      </c>
      <c r="W36">
        <v>0</v>
      </c>
      <c r="X36">
        <v>5</v>
      </c>
      <c r="Y36">
        <v>0</v>
      </c>
      <c r="Z36">
        <v>0</v>
      </c>
      <c r="AA36">
        <v>0</v>
      </c>
      <c r="AB36">
        <v>12</v>
      </c>
      <c r="AC36">
        <v>0</v>
      </c>
      <c r="AD36">
        <v>92</v>
      </c>
    </row>
    <row r="37" spans="1:30" x14ac:dyDescent="0.25">
      <c r="A37" s="2" t="s">
        <v>67</v>
      </c>
      <c r="B37" s="1" t="s">
        <v>68</v>
      </c>
      <c r="C37" s="1" t="s">
        <v>64</v>
      </c>
      <c r="D37">
        <v>24</v>
      </c>
      <c r="E37">
        <v>30</v>
      </c>
      <c r="F37">
        <v>2</v>
      </c>
      <c r="G37">
        <v>56</v>
      </c>
      <c r="H37">
        <v>383</v>
      </c>
      <c r="I37">
        <v>60</v>
      </c>
      <c r="J37">
        <v>443</v>
      </c>
      <c r="K37">
        <v>602</v>
      </c>
      <c r="L37">
        <v>28</v>
      </c>
      <c r="M37">
        <v>0</v>
      </c>
      <c r="N37">
        <v>9</v>
      </c>
      <c r="O37">
        <v>1</v>
      </c>
      <c r="P37">
        <v>0</v>
      </c>
      <c r="Q37">
        <v>2</v>
      </c>
      <c r="R37">
        <v>0</v>
      </c>
      <c r="S37">
        <v>7</v>
      </c>
      <c r="T37">
        <v>5</v>
      </c>
      <c r="U37">
        <v>0</v>
      </c>
      <c r="V37">
        <v>1</v>
      </c>
      <c r="W37">
        <v>0</v>
      </c>
      <c r="X37">
        <v>0</v>
      </c>
      <c r="Y37">
        <v>0</v>
      </c>
      <c r="Z37">
        <v>0</v>
      </c>
      <c r="AA37">
        <v>0</v>
      </c>
      <c r="AB37">
        <v>0</v>
      </c>
      <c r="AC37">
        <v>0</v>
      </c>
      <c r="AD37">
        <v>53</v>
      </c>
    </row>
    <row r="38" spans="1:30" x14ac:dyDescent="0.25">
      <c r="A38" s="2" t="s">
        <v>67</v>
      </c>
      <c r="B38" s="1" t="s">
        <v>68</v>
      </c>
      <c r="C38" s="1" t="s">
        <v>65</v>
      </c>
      <c r="D38">
        <v>18</v>
      </c>
      <c r="E38">
        <v>37</v>
      </c>
      <c r="F38">
        <v>0</v>
      </c>
      <c r="G38">
        <v>55</v>
      </c>
      <c r="H38">
        <v>252</v>
      </c>
      <c r="I38">
        <v>40</v>
      </c>
      <c r="J38">
        <v>292</v>
      </c>
      <c r="K38">
        <v>475</v>
      </c>
      <c r="L38">
        <v>40</v>
      </c>
      <c r="M38">
        <v>0</v>
      </c>
      <c r="N38">
        <v>2</v>
      </c>
      <c r="O38">
        <v>1</v>
      </c>
      <c r="P38">
        <v>0</v>
      </c>
      <c r="Q38">
        <v>5</v>
      </c>
      <c r="R38">
        <v>2</v>
      </c>
      <c r="S38">
        <v>6</v>
      </c>
      <c r="T38">
        <v>0</v>
      </c>
      <c r="U38">
        <v>1</v>
      </c>
      <c r="V38">
        <v>2</v>
      </c>
      <c r="W38">
        <v>0</v>
      </c>
      <c r="X38">
        <v>0</v>
      </c>
      <c r="Y38">
        <v>0</v>
      </c>
      <c r="Z38">
        <v>0</v>
      </c>
      <c r="AA38">
        <v>0</v>
      </c>
      <c r="AB38">
        <v>1</v>
      </c>
      <c r="AC38">
        <v>12</v>
      </c>
      <c r="AD38">
        <v>72</v>
      </c>
    </row>
    <row r="39" spans="1:30" x14ac:dyDescent="0.25">
      <c r="A39" s="2" t="s">
        <v>69</v>
      </c>
      <c r="B39" s="1" t="s">
        <v>68</v>
      </c>
      <c r="C39" s="1" t="s">
        <v>29</v>
      </c>
      <c r="D39">
        <v>4</v>
      </c>
      <c r="E39">
        <v>20</v>
      </c>
      <c r="F39">
        <v>4</v>
      </c>
      <c r="G39">
        <v>28</v>
      </c>
      <c r="H39">
        <v>61</v>
      </c>
      <c r="I39">
        <v>7</v>
      </c>
      <c r="J39">
        <v>68</v>
      </c>
      <c r="K39">
        <v>150</v>
      </c>
      <c r="L39">
        <v>18</v>
      </c>
      <c r="M39">
        <v>0</v>
      </c>
      <c r="N39">
        <v>1</v>
      </c>
      <c r="O39">
        <v>1</v>
      </c>
      <c r="P39">
        <v>4</v>
      </c>
      <c r="Q39">
        <v>0</v>
      </c>
      <c r="R39">
        <v>0</v>
      </c>
      <c r="S39">
        <v>5</v>
      </c>
      <c r="T39">
        <v>2</v>
      </c>
      <c r="U39">
        <v>8</v>
      </c>
      <c r="V39">
        <v>2</v>
      </c>
      <c r="W39">
        <v>0</v>
      </c>
      <c r="X39">
        <v>1</v>
      </c>
      <c r="Y39">
        <v>0</v>
      </c>
      <c r="Z39">
        <v>0</v>
      </c>
      <c r="AA39">
        <v>0</v>
      </c>
      <c r="AB39">
        <v>0</v>
      </c>
      <c r="AC39">
        <v>0</v>
      </c>
      <c r="AD39">
        <f>SUM(QUARTER_1_2021[[#This Row],[SPV]:[OTHERS]])</f>
        <v>42</v>
      </c>
    </row>
    <row r="40" spans="1:30" x14ac:dyDescent="0.25">
      <c r="A40" s="2" t="s">
        <v>69</v>
      </c>
      <c r="B40" s="1" t="s">
        <v>68</v>
      </c>
      <c r="C40" s="1" t="s">
        <v>30</v>
      </c>
      <c r="D40">
        <v>8</v>
      </c>
      <c r="E40">
        <v>56</v>
      </c>
      <c r="F40">
        <v>0</v>
      </c>
      <c r="G40">
        <v>64</v>
      </c>
      <c r="H40">
        <v>137</v>
      </c>
      <c r="I40">
        <v>15</v>
      </c>
      <c r="J40">
        <v>152</v>
      </c>
      <c r="K40">
        <v>291</v>
      </c>
      <c r="L40">
        <v>54</v>
      </c>
      <c r="M40">
        <v>0</v>
      </c>
      <c r="N40">
        <v>2</v>
      </c>
      <c r="O40">
        <v>0</v>
      </c>
      <c r="P40">
        <v>0</v>
      </c>
      <c r="Q40">
        <v>0</v>
      </c>
      <c r="R40">
        <v>0</v>
      </c>
      <c r="S40">
        <v>7</v>
      </c>
      <c r="T40">
        <v>2</v>
      </c>
      <c r="U40">
        <v>0</v>
      </c>
      <c r="V40">
        <v>0</v>
      </c>
      <c r="W40">
        <v>17</v>
      </c>
      <c r="X40">
        <v>0</v>
      </c>
      <c r="Y40">
        <v>0</v>
      </c>
      <c r="Z40">
        <v>0</v>
      </c>
      <c r="AA40">
        <v>0</v>
      </c>
      <c r="AB40">
        <v>0</v>
      </c>
      <c r="AC40">
        <v>0</v>
      </c>
      <c r="AD40">
        <f>SUM(QUARTER_1_2021[[#This Row],[SPV]:[OTHERS]])</f>
        <v>82</v>
      </c>
    </row>
    <row r="41" spans="1:30" x14ac:dyDescent="0.25">
      <c r="A41" s="2" t="s">
        <v>69</v>
      </c>
      <c r="B41" s="1" t="s">
        <v>68</v>
      </c>
      <c r="C41" s="1" t="s">
        <v>31</v>
      </c>
      <c r="D41">
        <v>6</v>
      </c>
      <c r="E41">
        <v>18</v>
      </c>
      <c r="F41">
        <v>1</v>
      </c>
      <c r="G41">
        <v>25</v>
      </c>
      <c r="H41">
        <v>38</v>
      </c>
      <c r="I41">
        <v>6</v>
      </c>
      <c r="J41">
        <v>44</v>
      </c>
      <c r="K41">
        <v>108</v>
      </c>
      <c r="L41">
        <v>15</v>
      </c>
      <c r="M41">
        <v>0</v>
      </c>
      <c r="N41">
        <v>2</v>
      </c>
      <c r="O41">
        <v>0</v>
      </c>
      <c r="P41">
        <v>0</v>
      </c>
      <c r="Q41">
        <v>0</v>
      </c>
      <c r="R41">
        <v>0</v>
      </c>
      <c r="S41">
        <v>4</v>
      </c>
      <c r="T41">
        <v>2</v>
      </c>
      <c r="U41">
        <v>0</v>
      </c>
      <c r="V41">
        <v>0</v>
      </c>
      <c r="W41">
        <v>0</v>
      </c>
      <c r="X41">
        <v>0</v>
      </c>
      <c r="Y41">
        <v>0</v>
      </c>
      <c r="Z41">
        <v>0</v>
      </c>
      <c r="AA41">
        <v>0</v>
      </c>
      <c r="AB41">
        <v>2</v>
      </c>
      <c r="AC41">
        <v>1</v>
      </c>
      <c r="AD41">
        <f>SUM(QUARTER_1_2021[[#This Row],[SPV]:[OTHERS]])</f>
        <v>26</v>
      </c>
    </row>
    <row r="42" spans="1:30" x14ac:dyDescent="0.25">
      <c r="A42" s="2" t="s">
        <v>69</v>
      </c>
      <c r="B42" s="1" t="s">
        <v>68</v>
      </c>
      <c r="C42" s="1" t="s">
        <v>32</v>
      </c>
      <c r="D42">
        <v>18</v>
      </c>
      <c r="E42">
        <v>54</v>
      </c>
      <c r="F42">
        <v>6</v>
      </c>
      <c r="G42">
        <v>78</v>
      </c>
      <c r="H42">
        <v>178</v>
      </c>
      <c r="I42">
        <v>25</v>
      </c>
      <c r="J42">
        <v>203</v>
      </c>
      <c r="K42">
        <v>513</v>
      </c>
      <c r="L42">
        <v>54</v>
      </c>
      <c r="M42">
        <v>0</v>
      </c>
      <c r="N42">
        <v>3</v>
      </c>
      <c r="O42">
        <v>0</v>
      </c>
      <c r="P42">
        <v>8</v>
      </c>
      <c r="Q42">
        <v>0</v>
      </c>
      <c r="R42">
        <v>0</v>
      </c>
      <c r="S42">
        <v>5</v>
      </c>
      <c r="T42">
        <v>9</v>
      </c>
      <c r="U42">
        <v>1</v>
      </c>
      <c r="V42">
        <v>1</v>
      </c>
      <c r="W42">
        <v>0</v>
      </c>
      <c r="X42">
        <v>0</v>
      </c>
      <c r="Y42">
        <v>0</v>
      </c>
      <c r="Z42">
        <v>0</v>
      </c>
      <c r="AA42">
        <v>1</v>
      </c>
      <c r="AB42">
        <v>5</v>
      </c>
      <c r="AC42">
        <v>0</v>
      </c>
      <c r="AD42">
        <f>SUM(QUARTER_1_2021[[#This Row],[SPV]:[OTHERS]])</f>
        <v>87</v>
      </c>
    </row>
    <row r="43" spans="1:30" x14ac:dyDescent="0.25">
      <c r="A43" s="2" t="s">
        <v>69</v>
      </c>
      <c r="B43" s="1" t="s">
        <v>68</v>
      </c>
      <c r="C43" s="1" t="s">
        <v>33</v>
      </c>
      <c r="D43">
        <v>32</v>
      </c>
      <c r="E43">
        <v>70</v>
      </c>
      <c r="F43">
        <v>2</v>
      </c>
      <c r="G43">
        <v>104</v>
      </c>
      <c r="H43">
        <v>390</v>
      </c>
      <c r="I43">
        <v>71</v>
      </c>
      <c r="J43">
        <v>461</v>
      </c>
      <c r="K43">
        <v>689</v>
      </c>
      <c r="L43">
        <v>71</v>
      </c>
      <c r="M43">
        <v>1</v>
      </c>
      <c r="N43">
        <v>11</v>
      </c>
      <c r="O43">
        <v>1</v>
      </c>
      <c r="P43">
        <v>0</v>
      </c>
      <c r="Q43">
        <v>4</v>
      </c>
      <c r="R43">
        <v>0</v>
      </c>
      <c r="S43">
        <v>20</v>
      </c>
      <c r="T43">
        <v>6</v>
      </c>
      <c r="U43">
        <v>5</v>
      </c>
      <c r="V43">
        <v>9</v>
      </c>
      <c r="W43">
        <v>4</v>
      </c>
      <c r="X43">
        <v>1</v>
      </c>
      <c r="Y43">
        <v>0</v>
      </c>
      <c r="Z43">
        <v>0</v>
      </c>
      <c r="AA43">
        <v>1</v>
      </c>
      <c r="AB43">
        <v>2</v>
      </c>
      <c r="AC43">
        <v>0</v>
      </c>
      <c r="AD43">
        <f>SUM(QUARTER_1_2021[[#This Row],[SPV]:[OTHERS]])</f>
        <v>136</v>
      </c>
    </row>
    <row r="44" spans="1:30" x14ac:dyDescent="0.25">
      <c r="A44" s="2" t="s">
        <v>69</v>
      </c>
      <c r="B44" s="1" t="s">
        <v>68</v>
      </c>
      <c r="C44" s="1" t="s">
        <v>34</v>
      </c>
      <c r="D44">
        <v>2</v>
      </c>
      <c r="E44">
        <v>1</v>
      </c>
      <c r="F44">
        <v>0</v>
      </c>
      <c r="G44">
        <v>3</v>
      </c>
      <c r="H44">
        <v>6</v>
      </c>
      <c r="I44">
        <v>11</v>
      </c>
      <c r="J44">
        <v>17</v>
      </c>
      <c r="K44">
        <v>21</v>
      </c>
      <c r="L44">
        <v>14</v>
      </c>
      <c r="M44">
        <v>0</v>
      </c>
      <c r="N44">
        <v>2</v>
      </c>
      <c r="O44">
        <v>0</v>
      </c>
      <c r="P44">
        <v>0</v>
      </c>
      <c r="Q44">
        <v>0</v>
      </c>
      <c r="R44">
        <v>0</v>
      </c>
      <c r="S44">
        <v>4</v>
      </c>
      <c r="T44">
        <v>2</v>
      </c>
      <c r="U44">
        <v>0</v>
      </c>
      <c r="V44">
        <v>0</v>
      </c>
      <c r="W44">
        <v>0</v>
      </c>
      <c r="X44">
        <v>0</v>
      </c>
      <c r="Y44">
        <v>0</v>
      </c>
      <c r="Z44">
        <v>0</v>
      </c>
      <c r="AA44">
        <v>0</v>
      </c>
      <c r="AB44">
        <v>2</v>
      </c>
      <c r="AC44">
        <v>0</v>
      </c>
      <c r="AD44">
        <f>SUM(QUARTER_1_2021[[#This Row],[SPV]:[OTHERS]])</f>
        <v>24</v>
      </c>
    </row>
    <row r="45" spans="1:30" x14ac:dyDescent="0.25">
      <c r="A45" s="2" t="s">
        <v>69</v>
      </c>
      <c r="B45" s="1" t="s">
        <v>68</v>
      </c>
      <c r="C45" s="1" t="s">
        <v>35</v>
      </c>
      <c r="D45">
        <v>5</v>
      </c>
      <c r="E45">
        <v>73</v>
      </c>
      <c r="F45">
        <v>6</v>
      </c>
      <c r="G45">
        <v>84</v>
      </c>
      <c r="H45">
        <v>191</v>
      </c>
      <c r="I45">
        <v>7</v>
      </c>
      <c r="J45">
        <v>198</v>
      </c>
      <c r="K45">
        <v>284</v>
      </c>
      <c r="L45">
        <v>81</v>
      </c>
      <c r="M45">
        <v>0</v>
      </c>
      <c r="N45">
        <v>0</v>
      </c>
      <c r="O45">
        <v>0</v>
      </c>
      <c r="P45">
        <v>0</v>
      </c>
      <c r="Q45">
        <v>0</v>
      </c>
      <c r="R45">
        <v>0</v>
      </c>
      <c r="S45">
        <v>0</v>
      </c>
      <c r="T45">
        <v>0</v>
      </c>
      <c r="U45">
        <v>0</v>
      </c>
      <c r="V45">
        <v>1</v>
      </c>
      <c r="W45">
        <v>0</v>
      </c>
      <c r="X45">
        <v>0</v>
      </c>
      <c r="Y45">
        <v>0</v>
      </c>
      <c r="Z45">
        <v>0</v>
      </c>
      <c r="AA45">
        <v>0</v>
      </c>
      <c r="AB45">
        <v>0</v>
      </c>
      <c r="AC45">
        <v>2</v>
      </c>
      <c r="AD45">
        <f>SUM(QUARTER_1_2021[[#This Row],[SPV]:[OTHERS]])</f>
        <v>84</v>
      </c>
    </row>
    <row r="46" spans="1:30" x14ac:dyDescent="0.25">
      <c r="A46" s="2" t="s">
        <v>69</v>
      </c>
      <c r="B46" s="1" t="s">
        <v>68</v>
      </c>
      <c r="C46" s="1" t="s">
        <v>36</v>
      </c>
      <c r="D46">
        <v>3</v>
      </c>
      <c r="E46">
        <v>10</v>
      </c>
      <c r="F46">
        <v>0</v>
      </c>
      <c r="G46">
        <v>13</v>
      </c>
      <c r="H46">
        <v>42</v>
      </c>
      <c r="I46">
        <v>9</v>
      </c>
      <c r="J46">
        <v>51</v>
      </c>
      <c r="K46">
        <v>73</v>
      </c>
      <c r="L46">
        <v>7</v>
      </c>
      <c r="M46">
        <v>0</v>
      </c>
      <c r="N46">
        <v>2</v>
      </c>
      <c r="O46">
        <v>4</v>
      </c>
      <c r="P46">
        <v>0</v>
      </c>
      <c r="Q46">
        <v>0</v>
      </c>
      <c r="R46">
        <v>0</v>
      </c>
      <c r="S46">
        <v>0</v>
      </c>
      <c r="T46">
        <v>0</v>
      </c>
      <c r="U46">
        <v>0</v>
      </c>
      <c r="V46">
        <v>0</v>
      </c>
      <c r="W46">
        <v>0</v>
      </c>
      <c r="X46">
        <v>0</v>
      </c>
      <c r="Y46">
        <v>0</v>
      </c>
      <c r="Z46">
        <v>0</v>
      </c>
      <c r="AA46">
        <v>0</v>
      </c>
      <c r="AB46">
        <v>1</v>
      </c>
      <c r="AC46">
        <v>0</v>
      </c>
      <c r="AD46">
        <f>SUM(QUARTER_1_2021[[#This Row],[SPV]:[OTHERS]])</f>
        <v>14</v>
      </c>
    </row>
    <row r="47" spans="1:30" x14ac:dyDescent="0.25">
      <c r="A47" s="2" t="s">
        <v>69</v>
      </c>
      <c r="B47" s="1" t="s">
        <v>68</v>
      </c>
      <c r="C47" s="1" t="s">
        <v>37</v>
      </c>
      <c r="D47">
        <v>13</v>
      </c>
      <c r="E47">
        <v>18</v>
      </c>
      <c r="F47">
        <v>3</v>
      </c>
      <c r="G47">
        <v>34</v>
      </c>
      <c r="H47">
        <v>63</v>
      </c>
      <c r="I47">
        <v>34</v>
      </c>
      <c r="J47">
        <v>97</v>
      </c>
      <c r="K47">
        <v>162</v>
      </c>
      <c r="L47">
        <v>23</v>
      </c>
      <c r="M47">
        <v>0</v>
      </c>
      <c r="N47">
        <v>2</v>
      </c>
      <c r="O47">
        <v>1</v>
      </c>
      <c r="P47">
        <v>6</v>
      </c>
      <c r="Q47">
        <v>1</v>
      </c>
      <c r="R47">
        <v>0</v>
      </c>
      <c r="S47">
        <v>6</v>
      </c>
      <c r="T47">
        <v>0</v>
      </c>
      <c r="U47">
        <v>0</v>
      </c>
      <c r="V47">
        <v>0</v>
      </c>
      <c r="W47">
        <v>0</v>
      </c>
      <c r="X47">
        <v>0</v>
      </c>
      <c r="Y47">
        <v>0</v>
      </c>
      <c r="Z47">
        <v>0</v>
      </c>
      <c r="AA47">
        <v>1</v>
      </c>
      <c r="AB47">
        <v>0</v>
      </c>
      <c r="AC47">
        <v>0</v>
      </c>
      <c r="AD47">
        <f>SUM(QUARTER_1_2021[[#This Row],[SPV]:[OTHERS]])</f>
        <v>40</v>
      </c>
    </row>
    <row r="48" spans="1:30" x14ac:dyDescent="0.25">
      <c r="A48" s="2" t="s">
        <v>69</v>
      </c>
      <c r="B48" s="1" t="s">
        <v>68</v>
      </c>
      <c r="C48" s="1" t="s">
        <v>38</v>
      </c>
      <c r="D48">
        <v>15</v>
      </c>
      <c r="E48">
        <v>38</v>
      </c>
      <c r="F48">
        <v>9</v>
      </c>
      <c r="G48">
        <v>62</v>
      </c>
      <c r="H48">
        <v>135</v>
      </c>
      <c r="I48">
        <v>20</v>
      </c>
      <c r="J48">
        <v>155</v>
      </c>
      <c r="K48">
        <v>293</v>
      </c>
      <c r="L48">
        <v>52</v>
      </c>
      <c r="M48">
        <v>0</v>
      </c>
      <c r="N48">
        <v>3</v>
      </c>
      <c r="O48">
        <v>0</v>
      </c>
      <c r="P48">
        <v>4</v>
      </c>
      <c r="Q48">
        <v>0</v>
      </c>
      <c r="R48">
        <v>0</v>
      </c>
      <c r="S48">
        <v>9</v>
      </c>
      <c r="T48">
        <v>2</v>
      </c>
      <c r="U48">
        <v>0</v>
      </c>
      <c r="V48">
        <v>1</v>
      </c>
      <c r="W48">
        <v>0</v>
      </c>
      <c r="X48">
        <v>0</v>
      </c>
      <c r="Y48">
        <v>0</v>
      </c>
      <c r="Z48">
        <v>0</v>
      </c>
      <c r="AA48">
        <v>2</v>
      </c>
      <c r="AB48">
        <v>4</v>
      </c>
      <c r="AC48">
        <v>0</v>
      </c>
      <c r="AD48">
        <f>SUM(QUARTER_1_2021[[#This Row],[SPV]:[OTHERS]])</f>
        <v>77</v>
      </c>
    </row>
    <row r="49" spans="1:30" x14ac:dyDescent="0.25">
      <c r="A49" s="2" t="s">
        <v>69</v>
      </c>
      <c r="B49" s="1" t="s">
        <v>68</v>
      </c>
      <c r="C49" s="1" t="s">
        <v>39</v>
      </c>
      <c r="D49">
        <v>8</v>
      </c>
      <c r="E49">
        <v>13</v>
      </c>
      <c r="F49">
        <v>3</v>
      </c>
      <c r="G49">
        <v>24</v>
      </c>
      <c r="H49">
        <v>58</v>
      </c>
      <c r="I49">
        <v>33</v>
      </c>
      <c r="J49">
        <v>91</v>
      </c>
      <c r="K49">
        <v>154</v>
      </c>
      <c r="L49">
        <v>10</v>
      </c>
      <c r="M49">
        <v>0</v>
      </c>
      <c r="N49">
        <v>2</v>
      </c>
      <c r="O49">
        <v>0</v>
      </c>
      <c r="P49">
        <v>1</v>
      </c>
      <c r="Q49">
        <v>0</v>
      </c>
      <c r="R49">
        <v>0</v>
      </c>
      <c r="S49">
        <v>6</v>
      </c>
      <c r="T49">
        <v>5</v>
      </c>
      <c r="U49">
        <v>26</v>
      </c>
      <c r="V49">
        <v>0</v>
      </c>
      <c r="W49">
        <v>0</v>
      </c>
      <c r="X49">
        <v>0</v>
      </c>
      <c r="Y49">
        <v>0</v>
      </c>
      <c r="Z49">
        <v>0</v>
      </c>
      <c r="AA49">
        <v>0</v>
      </c>
      <c r="AB49">
        <v>1</v>
      </c>
      <c r="AC49">
        <v>0</v>
      </c>
      <c r="AD49">
        <f>SUM(QUARTER_1_2021[[#This Row],[SPV]:[OTHERS]])</f>
        <v>51</v>
      </c>
    </row>
    <row r="50" spans="1:30" x14ac:dyDescent="0.25">
      <c r="A50" s="2" t="s">
        <v>69</v>
      </c>
      <c r="B50" s="1" t="s">
        <v>68</v>
      </c>
      <c r="C50" s="1" t="s">
        <v>40</v>
      </c>
      <c r="D50">
        <v>18</v>
      </c>
      <c r="E50">
        <v>32</v>
      </c>
      <c r="F50">
        <v>11</v>
      </c>
      <c r="G50">
        <v>61</v>
      </c>
      <c r="H50">
        <v>107</v>
      </c>
      <c r="I50">
        <v>27</v>
      </c>
      <c r="J50">
        <v>134</v>
      </c>
      <c r="K50">
        <v>341</v>
      </c>
      <c r="L50">
        <v>61</v>
      </c>
      <c r="M50">
        <v>0</v>
      </c>
      <c r="N50">
        <v>0</v>
      </c>
      <c r="O50">
        <v>3</v>
      </c>
      <c r="P50">
        <v>14</v>
      </c>
      <c r="Q50">
        <v>1</v>
      </c>
      <c r="R50">
        <v>0</v>
      </c>
      <c r="S50">
        <v>3</v>
      </c>
      <c r="T50">
        <v>0</v>
      </c>
      <c r="U50">
        <v>0</v>
      </c>
      <c r="V50">
        <v>2</v>
      </c>
      <c r="W50">
        <v>0</v>
      </c>
      <c r="X50">
        <v>0</v>
      </c>
      <c r="Y50">
        <v>0</v>
      </c>
      <c r="Z50">
        <v>0</v>
      </c>
      <c r="AA50">
        <v>0</v>
      </c>
      <c r="AB50">
        <v>0</v>
      </c>
      <c r="AC50">
        <v>0</v>
      </c>
      <c r="AD50">
        <f>SUM(QUARTER_1_2021[[#This Row],[SPV]:[OTHERS]])</f>
        <v>84</v>
      </c>
    </row>
    <row r="51" spans="1:30" x14ac:dyDescent="0.25">
      <c r="A51" s="2" t="s">
        <v>69</v>
      </c>
      <c r="B51" s="1" t="s">
        <v>68</v>
      </c>
      <c r="C51" s="1" t="s">
        <v>41</v>
      </c>
      <c r="D51">
        <v>5</v>
      </c>
      <c r="E51">
        <v>14</v>
      </c>
      <c r="F51">
        <v>3</v>
      </c>
      <c r="G51">
        <v>22</v>
      </c>
      <c r="H51">
        <v>56</v>
      </c>
      <c r="I51">
        <v>7</v>
      </c>
      <c r="J51">
        <v>63</v>
      </c>
      <c r="K51">
        <v>97</v>
      </c>
      <c r="L51">
        <v>14</v>
      </c>
      <c r="M51">
        <v>0</v>
      </c>
      <c r="N51">
        <v>1</v>
      </c>
      <c r="O51">
        <v>0</v>
      </c>
      <c r="P51">
        <v>2</v>
      </c>
      <c r="Q51">
        <v>0</v>
      </c>
      <c r="R51">
        <v>0</v>
      </c>
      <c r="S51">
        <v>3</v>
      </c>
      <c r="T51">
        <v>2</v>
      </c>
      <c r="U51">
        <v>0</v>
      </c>
      <c r="V51">
        <v>0</v>
      </c>
      <c r="W51">
        <v>0</v>
      </c>
      <c r="X51">
        <v>0</v>
      </c>
      <c r="Y51">
        <v>0</v>
      </c>
      <c r="Z51">
        <v>0</v>
      </c>
      <c r="AA51">
        <v>0</v>
      </c>
      <c r="AB51">
        <v>6</v>
      </c>
      <c r="AC51">
        <v>1</v>
      </c>
      <c r="AD51">
        <f>SUM(QUARTER_1_2021[[#This Row],[SPV]:[OTHERS]])</f>
        <v>29</v>
      </c>
    </row>
    <row r="52" spans="1:30" x14ac:dyDescent="0.25">
      <c r="A52" s="2" t="s">
        <v>69</v>
      </c>
      <c r="B52" s="1" t="s">
        <v>68</v>
      </c>
      <c r="C52" s="1" t="s">
        <v>42</v>
      </c>
      <c r="D52">
        <v>9</v>
      </c>
      <c r="E52">
        <v>22</v>
      </c>
      <c r="F52">
        <v>5</v>
      </c>
      <c r="G52">
        <v>36</v>
      </c>
      <c r="H52">
        <v>82</v>
      </c>
      <c r="I52">
        <v>12</v>
      </c>
      <c r="J52">
        <v>94</v>
      </c>
      <c r="K52">
        <v>234</v>
      </c>
      <c r="L52">
        <v>13</v>
      </c>
      <c r="M52">
        <v>0</v>
      </c>
      <c r="N52">
        <v>1</v>
      </c>
      <c r="O52">
        <v>1</v>
      </c>
      <c r="P52">
        <v>5</v>
      </c>
      <c r="Q52">
        <v>0</v>
      </c>
      <c r="R52">
        <v>0</v>
      </c>
      <c r="S52">
        <v>4</v>
      </c>
      <c r="T52">
        <v>2</v>
      </c>
      <c r="U52">
        <v>32</v>
      </c>
      <c r="V52">
        <v>0</v>
      </c>
      <c r="W52">
        <v>0</v>
      </c>
      <c r="X52">
        <v>0</v>
      </c>
      <c r="Y52">
        <v>1</v>
      </c>
      <c r="Z52">
        <v>0</v>
      </c>
      <c r="AA52">
        <v>0</v>
      </c>
      <c r="AB52">
        <v>10</v>
      </c>
      <c r="AC52">
        <v>0</v>
      </c>
      <c r="AD52">
        <f>SUM(QUARTER_1_2021[[#This Row],[SPV]:[OTHERS]])</f>
        <v>69</v>
      </c>
    </row>
    <row r="53" spans="1:30" x14ac:dyDescent="0.25">
      <c r="A53" s="2" t="s">
        <v>69</v>
      </c>
      <c r="B53" s="1" t="s">
        <v>68</v>
      </c>
      <c r="C53" s="1" t="s">
        <v>43</v>
      </c>
      <c r="D53">
        <v>51</v>
      </c>
      <c r="E53">
        <v>190</v>
      </c>
      <c r="F53">
        <v>70</v>
      </c>
      <c r="G53">
        <v>311</v>
      </c>
      <c r="H53">
        <v>527</v>
      </c>
      <c r="I53">
        <v>68</v>
      </c>
      <c r="J53">
        <v>595</v>
      </c>
      <c r="K53">
        <v>1371</v>
      </c>
      <c r="L53">
        <v>321</v>
      </c>
      <c r="M53">
        <v>9</v>
      </c>
      <c r="N53">
        <v>11</v>
      </c>
      <c r="O53">
        <v>2</v>
      </c>
      <c r="P53">
        <v>9</v>
      </c>
      <c r="Q53">
        <v>2</v>
      </c>
      <c r="R53">
        <v>0</v>
      </c>
      <c r="S53">
        <v>6</v>
      </c>
      <c r="T53">
        <v>18</v>
      </c>
      <c r="U53">
        <v>0</v>
      </c>
      <c r="V53">
        <v>20</v>
      </c>
      <c r="W53">
        <v>5</v>
      </c>
      <c r="X53">
        <v>0</v>
      </c>
      <c r="Y53">
        <v>1</v>
      </c>
      <c r="Z53">
        <v>0</v>
      </c>
      <c r="AA53">
        <v>2</v>
      </c>
      <c r="AB53">
        <v>17</v>
      </c>
      <c r="AC53">
        <v>10</v>
      </c>
      <c r="AD53">
        <f>SUM(QUARTER_1_2021[[#This Row],[SPV]:[OTHERS]])</f>
        <v>433</v>
      </c>
    </row>
    <row r="54" spans="1:30" x14ac:dyDescent="0.25">
      <c r="A54" s="2" t="s">
        <v>69</v>
      </c>
      <c r="B54" s="1" t="s">
        <v>68</v>
      </c>
      <c r="C54" s="1" t="s">
        <v>44</v>
      </c>
      <c r="D54">
        <v>5</v>
      </c>
      <c r="E54">
        <v>58</v>
      </c>
      <c r="F54">
        <v>2</v>
      </c>
      <c r="G54">
        <v>65</v>
      </c>
      <c r="H54">
        <v>208</v>
      </c>
      <c r="I54">
        <v>7</v>
      </c>
      <c r="J54">
        <v>215</v>
      </c>
      <c r="K54">
        <v>412</v>
      </c>
      <c r="L54">
        <v>50</v>
      </c>
      <c r="M54">
        <v>0</v>
      </c>
      <c r="N54">
        <v>2</v>
      </c>
      <c r="O54">
        <v>7</v>
      </c>
      <c r="P54">
        <v>1</v>
      </c>
      <c r="Q54">
        <v>0</v>
      </c>
      <c r="R54">
        <v>0</v>
      </c>
      <c r="S54">
        <v>1</v>
      </c>
      <c r="T54">
        <v>14</v>
      </c>
      <c r="U54">
        <v>1</v>
      </c>
      <c r="V54">
        <v>2</v>
      </c>
      <c r="W54">
        <v>0</v>
      </c>
      <c r="X54">
        <v>0</v>
      </c>
      <c r="Y54">
        <v>0</v>
      </c>
      <c r="Z54">
        <v>0</v>
      </c>
      <c r="AA54">
        <v>0</v>
      </c>
      <c r="AB54">
        <v>5</v>
      </c>
      <c r="AC54">
        <v>0</v>
      </c>
      <c r="AD54">
        <f>SUM(QUARTER_1_2021[[#This Row],[SPV]:[OTHERS]])</f>
        <v>83</v>
      </c>
    </row>
    <row r="55" spans="1:30" x14ac:dyDescent="0.25">
      <c r="A55" s="2" t="s">
        <v>69</v>
      </c>
      <c r="B55" s="1" t="s">
        <v>68</v>
      </c>
      <c r="C55" s="1" t="s">
        <v>45</v>
      </c>
      <c r="D55">
        <v>14</v>
      </c>
      <c r="E55">
        <v>9</v>
      </c>
      <c r="F55">
        <v>2</v>
      </c>
      <c r="G55">
        <v>25</v>
      </c>
      <c r="H55">
        <v>81</v>
      </c>
      <c r="I55">
        <v>25</v>
      </c>
      <c r="J55">
        <v>106</v>
      </c>
      <c r="K55">
        <v>232</v>
      </c>
      <c r="L55">
        <v>17</v>
      </c>
      <c r="M55">
        <v>0</v>
      </c>
      <c r="N55">
        <v>2</v>
      </c>
      <c r="O55">
        <v>0</v>
      </c>
      <c r="P55">
        <v>0</v>
      </c>
      <c r="Q55">
        <v>0</v>
      </c>
      <c r="R55">
        <v>0</v>
      </c>
      <c r="S55">
        <v>2</v>
      </c>
      <c r="T55">
        <v>2</v>
      </c>
      <c r="U55">
        <v>0</v>
      </c>
      <c r="V55">
        <v>1</v>
      </c>
      <c r="W55">
        <v>1</v>
      </c>
      <c r="X55">
        <v>0</v>
      </c>
      <c r="Y55">
        <v>0</v>
      </c>
      <c r="Z55">
        <v>0</v>
      </c>
      <c r="AA55">
        <v>0</v>
      </c>
      <c r="AB55">
        <v>0</v>
      </c>
      <c r="AC55">
        <v>0</v>
      </c>
      <c r="AD55">
        <f>SUM(QUARTER_1_2021[[#This Row],[SPV]:[OTHERS]])</f>
        <v>25</v>
      </c>
    </row>
    <row r="56" spans="1:30" x14ac:dyDescent="0.25">
      <c r="A56" s="2" t="s">
        <v>69</v>
      </c>
      <c r="B56" s="1" t="s">
        <v>68</v>
      </c>
      <c r="C56" s="1" t="s">
        <v>46</v>
      </c>
      <c r="D56">
        <v>19</v>
      </c>
      <c r="E56">
        <v>52</v>
      </c>
      <c r="F56">
        <v>2</v>
      </c>
      <c r="G56">
        <v>73</v>
      </c>
      <c r="H56">
        <v>269</v>
      </c>
      <c r="I56">
        <v>47</v>
      </c>
      <c r="J56">
        <v>316</v>
      </c>
      <c r="K56">
        <v>478</v>
      </c>
      <c r="L56">
        <v>99</v>
      </c>
      <c r="M56">
        <v>0</v>
      </c>
      <c r="N56">
        <v>9</v>
      </c>
      <c r="O56">
        <v>0</v>
      </c>
      <c r="P56">
        <v>1</v>
      </c>
      <c r="Q56">
        <v>7</v>
      </c>
      <c r="R56">
        <v>0</v>
      </c>
      <c r="S56">
        <v>8</v>
      </c>
      <c r="T56">
        <v>0</v>
      </c>
      <c r="U56">
        <v>0</v>
      </c>
      <c r="V56">
        <v>1</v>
      </c>
      <c r="W56">
        <v>9</v>
      </c>
      <c r="X56">
        <v>0</v>
      </c>
      <c r="Y56">
        <v>0</v>
      </c>
      <c r="Z56">
        <v>0</v>
      </c>
      <c r="AA56">
        <v>1</v>
      </c>
      <c r="AB56">
        <v>3</v>
      </c>
      <c r="AC56">
        <v>2</v>
      </c>
      <c r="AD56">
        <f>SUM(QUARTER_1_2021[[#This Row],[SPV]:[OTHERS]])</f>
        <v>140</v>
      </c>
    </row>
    <row r="57" spans="1:30" x14ac:dyDescent="0.25">
      <c r="A57" s="2" t="s">
        <v>69</v>
      </c>
      <c r="B57" s="1" t="s">
        <v>68</v>
      </c>
      <c r="C57" s="1" t="s">
        <v>47</v>
      </c>
      <c r="D57">
        <v>56</v>
      </c>
      <c r="E57">
        <v>152</v>
      </c>
      <c r="F57">
        <v>11</v>
      </c>
      <c r="G57">
        <v>219</v>
      </c>
      <c r="H57">
        <v>609</v>
      </c>
      <c r="I57">
        <v>102</v>
      </c>
      <c r="J57">
        <v>711</v>
      </c>
      <c r="K57">
        <v>1401</v>
      </c>
      <c r="L57">
        <v>147</v>
      </c>
      <c r="M57">
        <v>0</v>
      </c>
      <c r="N57">
        <v>12</v>
      </c>
      <c r="O57">
        <v>3</v>
      </c>
      <c r="P57">
        <v>3</v>
      </c>
      <c r="Q57">
        <v>3</v>
      </c>
      <c r="R57">
        <v>0</v>
      </c>
      <c r="S57">
        <v>24</v>
      </c>
      <c r="T57">
        <v>6</v>
      </c>
      <c r="U57">
        <v>4</v>
      </c>
      <c r="V57">
        <v>13</v>
      </c>
      <c r="W57">
        <v>5</v>
      </c>
      <c r="X57">
        <v>0</v>
      </c>
      <c r="Y57">
        <v>4</v>
      </c>
      <c r="Z57">
        <v>1</v>
      </c>
      <c r="AA57">
        <v>3</v>
      </c>
      <c r="AB57">
        <v>56</v>
      </c>
      <c r="AC57">
        <v>13</v>
      </c>
      <c r="AD57">
        <f>SUM(QUARTER_1_2021[[#This Row],[SPV]:[OTHERS]])</f>
        <v>297</v>
      </c>
    </row>
    <row r="58" spans="1:30" x14ac:dyDescent="0.25">
      <c r="A58" s="2" t="s">
        <v>69</v>
      </c>
      <c r="B58" s="1" t="s">
        <v>68</v>
      </c>
      <c r="C58" s="1" t="s">
        <v>48</v>
      </c>
      <c r="D58">
        <v>22</v>
      </c>
      <c r="E58">
        <v>83</v>
      </c>
      <c r="F58">
        <v>4</v>
      </c>
      <c r="G58">
        <v>109</v>
      </c>
      <c r="H58">
        <v>380</v>
      </c>
      <c r="I58">
        <v>30</v>
      </c>
      <c r="J58">
        <v>410</v>
      </c>
      <c r="K58">
        <v>611</v>
      </c>
      <c r="L58">
        <v>78</v>
      </c>
      <c r="M58">
        <v>0</v>
      </c>
      <c r="N58">
        <v>5</v>
      </c>
      <c r="O58">
        <v>1</v>
      </c>
      <c r="P58">
        <v>1</v>
      </c>
      <c r="Q58">
        <v>1</v>
      </c>
      <c r="R58">
        <v>0</v>
      </c>
      <c r="S58">
        <v>4</v>
      </c>
      <c r="T58">
        <v>22</v>
      </c>
      <c r="U58">
        <v>0</v>
      </c>
      <c r="V58">
        <v>6</v>
      </c>
      <c r="W58">
        <v>0</v>
      </c>
      <c r="X58">
        <v>0</v>
      </c>
      <c r="Y58">
        <v>0</v>
      </c>
      <c r="Z58">
        <v>0</v>
      </c>
      <c r="AA58">
        <v>5</v>
      </c>
      <c r="AB58">
        <v>5</v>
      </c>
      <c r="AC58">
        <v>1</v>
      </c>
      <c r="AD58">
        <f>SUM(QUARTER_1_2021[[#This Row],[SPV]:[OTHERS]])</f>
        <v>129</v>
      </c>
    </row>
    <row r="59" spans="1:30" x14ac:dyDescent="0.25">
      <c r="A59" s="2" t="s">
        <v>69</v>
      </c>
      <c r="B59" s="1" t="s">
        <v>68</v>
      </c>
      <c r="C59" s="1" t="s">
        <v>49</v>
      </c>
      <c r="D59">
        <v>13</v>
      </c>
      <c r="E59">
        <v>35</v>
      </c>
      <c r="F59">
        <v>2</v>
      </c>
      <c r="G59">
        <v>50</v>
      </c>
      <c r="H59">
        <v>148</v>
      </c>
      <c r="I59">
        <v>31</v>
      </c>
      <c r="J59">
        <v>179</v>
      </c>
      <c r="K59">
        <v>241</v>
      </c>
      <c r="L59">
        <v>56</v>
      </c>
      <c r="M59">
        <v>0</v>
      </c>
      <c r="N59">
        <v>2</v>
      </c>
      <c r="O59">
        <v>0</v>
      </c>
      <c r="P59">
        <v>0</v>
      </c>
      <c r="Q59">
        <v>0</v>
      </c>
      <c r="R59">
        <v>0</v>
      </c>
      <c r="S59">
        <v>1</v>
      </c>
      <c r="T59">
        <v>11</v>
      </c>
      <c r="U59">
        <v>1</v>
      </c>
      <c r="V59">
        <v>0</v>
      </c>
      <c r="W59">
        <v>0</v>
      </c>
      <c r="X59">
        <v>4</v>
      </c>
      <c r="Y59">
        <v>0</v>
      </c>
      <c r="Z59">
        <v>0</v>
      </c>
      <c r="AA59">
        <v>1</v>
      </c>
      <c r="AB59">
        <v>0</v>
      </c>
      <c r="AC59">
        <v>0</v>
      </c>
      <c r="AD59">
        <f>SUM(QUARTER_1_2021[[#This Row],[SPV]:[OTHERS]])</f>
        <v>76</v>
      </c>
    </row>
    <row r="60" spans="1:30" x14ac:dyDescent="0.25">
      <c r="A60" s="2" t="s">
        <v>69</v>
      </c>
      <c r="B60" s="1" t="s">
        <v>68</v>
      </c>
      <c r="C60" s="1" t="s">
        <v>50</v>
      </c>
      <c r="D60">
        <v>15</v>
      </c>
      <c r="E60">
        <v>37</v>
      </c>
      <c r="F60">
        <v>7</v>
      </c>
      <c r="G60">
        <v>59</v>
      </c>
      <c r="H60">
        <v>151</v>
      </c>
      <c r="I60">
        <v>18</v>
      </c>
      <c r="J60">
        <v>169</v>
      </c>
      <c r="K60">
        <v>224</v>
      </c>
      <c r="L60">
        <v>43</v>
      </c>
      <c r="M60">
        <v>2</v>
      </c>
      <c r="N60">
        <v>1</v>
      </c>
      <c r="O60">
        <v>0</v>
      </c>
      <c r="P60">
        <v>1</v>
      </c>
      <c r="Q60">
        <v>2</v>
      </c>
      <c r="R60">
        <v>0</v>
      </c>
      <c r="S60">
        <v>8</v>
      </c>
      <c r="T60">
        <v>0</v>
      </c>
      <c r="U60">
        <v>0</v>
      </c>
      <c r="V60">
        <v>3</v>
      </c>
      <c r="W60">
        <v>1</v>
      </c>
      <c r="X60">
        <v>1</v>
      </c>
      <c r="Y60">
        <v>0</v>
      </c>
      <c r="Z60">
        <v>0</v>
      </c>
      <c r="AA60">
        <v>0</v>
      </c>
      <c r="AB60">
        <v>0</v>
      </c>
      <c r="AC60">
        <v>0</v>
      </c>
      <c r="AD60">
        <f>SUM(QUARTER_1_2021[[#This Row],[SPV]:[OTHERS]])</f>
        <v>62</v>
      </c>
    </row>
    <row r="61" spans="1:30" x14ac:dyDescent="0.25">
      <c r="A61" s="2" t="s">
        <v>69</v>
      </c>
      <c r="B61" s="1" t="s">
        <v>68</v>
      </c>
      <c r="C61" s="1" t="s">
        <v>51</v>
      </c>
      <c r="D61">
        <v>20</v>
      </c>
      <c r="E61">
        <v>53</v>
      </c>
      <c r="F61">
        <v>21</v>
      </c>
      <c r="G61">
        <v>94</v>
      </c>
      <c r="H61">
        <v>270</v>
      </c>
      <c r="I61">
        <v>55</v>
      </c>
      <c r="J61">
        <v>325</v>
      </c>
      <c r="K61">
        <v>692</v>
      </c>
      <c r="L61">
        <v>39</v>
      </c>
      <c r="M61">
        <v>0</v>
      </c>
      <c r="N61">
        <v>11</v>
      </c>
      <c r="O61">
        <v>2</v>
      </c>
      <c r="P61">
        <v>2</v>
      </c>
      <c r="Q61">
        <v>2</v>
      </c>
      <c r="R61">
        <v>0</v>
      </c>
      <c r="S61">
        <v>9</v>
      </c>
      <c r="T61">
        <v>3</v>
      </c>
      <c r="U61">
        <v>1</v>
      </c>
      <c r="V61">
        <v>5</v>
      </c>
      <c r="W61">
        <v>3</v>
      </c>
      <c r="X61">
        <v>2</v>
      </c>
      <c r="Y61">
        <v>0</v>
      </c>
      <c r="Z61">
        <v>0</v>
      </c>
      <c r="AA61">
        <v>0</v>
      </c>
      <c r="AB61">
        <v>38</v>
      </c>
      <c r="AC61">
        <v>4</v>
      </c>
      <c r="AD61">
        <f>SUM(QUARTER_1_2021[[#This Row],[SPV]:[OTHERS]])</f>
        <v>121</v>
      </c>
    </row>
    <row r="62" spans="1:30" x14ac:dyDescent="0.25">
      <c r="A62" s="2" t="s">
        <v>69</v>
      </c>
      <c r="B62" s="1" t="s">
        <v>68</v>
      </c>
      <c r="C62" s="1" t="s">
        <v>52</v>
      </c>
      <c r="D62">
        <v>25</v>
      </c>
      <c r="E62">
        <v>56</v>
      </c>
      <c r="F62">
        <v>14</v>
      </c>
      <c r="G62">
        <v>95</v>
      </c>
      <c r="H62">
        <v>225</v>
      </c>
      <c r="I62">
        <v>55</v>
      </c>
      <c r="J62">
        <v>280</v>
      </c>
      <c r="K62">
        <v>566</v>
      </c>
      <c r="L62">
        <v>67</v>
      </c>
      <c r="M62">
        <v>0</v>
      </c>
      <c r="N62">
        <v>3</v>
      </c>
      <c r="O62">
        <v>4</v>
      </c>
      <c r="P62">
        <v>0</v>
      </c>
      <c r="Q62">
        <v>0</v>
      </c>
      <c r="R62">
        <v>0</v>
      </c>
      <c r="S62">
        <v>18</v>
      </c>
      <c r="T62">
        <v>6</v>
      </c>
      <c r="U62">
        <v>8</v>
      </c>
      <c r="V62">
        <v>0</v>
      </c>
      <c r="W62">
        <v>1</v>
      </c>
      <c r="X62">
        <v>0</v>
      </c>
      <c r="Y62">
        <v>1</v>
      </c>
      <c r="Z62">
        <v>0</v>
      </c>
      <c r="AA62">
        <v>0</v>
      </c>
      <c r="AB62">
        <v>32</v>
      </c>
      <c r="AC62">
        <v>2</v>
      </c>
      <c r="AD62">
        <f>SUM(QUARTER_1_2021[[#This Row],[SPV]:[OTHERS]])</f>
        <v>142</v>
      </c>
    </row>
    <row r="63" spans="1:30" x14ac:dyDescent="0.25">
      <c r="A63" s="2" t="s">
        <v>69</v>
      </c>
      <c r="B63" s="1" t="s">
        <v>68</v>
      </c>
      <c r="C63" s="1" t="s">
        <v>53</v>
      </c>
      <c r="D63">
        <v>22</v>
      </c>
      <c r="E63">
        <v>61</v>
      </c>
      <c r="F63">
        <v>67</v>
      </c>
      <c r="G63">
        <v>150</v>
      </c>
      <c r="H63">
        <v>175</v>
      </c>
      <c r="I63">
        <v>31</v>
      </c>
      <c r="J63">
        <v>206</v>
      </c>
      <c r="K63">
        <v>631</v>
      </c>
      <c r="L63">
        <v>59</v>
      </c>
      <c r="M63">
        <v>0</v>
      </c>
      <c r="N63">
        <v>2</v>
      </c>
      <c r="O63">
        <v>18</v>
      </c>
      <c r="P63">
        <v>24</v>
      </c>
      <c r="Q63">
        <v>1</v>
      </c>
      <c r="R63">
        <v>0</v>
      </c>
      <c r="S63">
        <v>4</v>
      </c>
      <c r="T63">
        <v>11</v>
      </c>
      <c r="U63">
        <v>4</v>
      </c>
      <c r="V63">
        <v>14</v>
      </c>
      <c r="W63">
        <v>0</v>
      </c>
      <c r="X63">
        <v>0</v>
      </c>
      <c r="Y63">
        <v>0</v>
      </c>
      <c r="Z63">
        <v>0</v>
      </c>
      <c r="AA63">
        <v>3</v>
      </c>
      <c r="AB63">
        <v>0</v>
      </c>
      <c r="AC63">
        <v>9</v>
      </c>
      <c r="AD63">
        <f>SUM(QUARTER_1_2021[[#This Row],[SPV]:[OTHERS]])</f>
        <v>149</v>
      </c>
    </row>
    <row r="64" spans="1:30" x14ac:dyDescent="0.25">
      <c r="A64" s="2" t="s">
        <v>69</v>
      </c>
      <c r="B64" s="1" t="s">
        <v>68</v>
      </c>
      <c r="C64" s="1" t="s">
        <v>54</v>
      </c>
      <c r="D64">
        <v>32</v>
      </c>
      <c r="E64">
        <v>125</v>
      </c>
      <c r="F64">
        <v>7</v>
      </c>
      <c r="G64">
        <v>164</v>
      </c>
      <c r="H64">
        <v>395</v>
      </c>
      <c r="I64">
        <v>50</v>
      </c>
      <c r="J64">
        <v>445</v>
      </c>
      <c r="K64">
        <v>816</v>
      </c>
      <c r="L64">
        <v>78</v>
      </c>
      <c r="M64">
        <v>0</v>
      </c>
      <c r="N64">
        <v>8</v>
      </c>
      <c r="O64">
        <v>9</v>
      </c>
      <c r="P64">
        <v>4</v>
      </c>
      <c r="Q64">
        <v>1</v>
      </c>
      <c r="R64">
        <v>0</v>
      </c>
      <c r="S64">
        <v>11</v>
      </c>
      <c r="T64">
        <v>32</v>
      </c>
      <c r="U64">
        <v>0</v>
      </c>
      <c r="V64">
        <v>12</v>
      </c>
      <c r="W64">
        <v>2</v>
      </c>
      <c r="X64">
        <v>0</v>
      </c>
      <c r="Y64">
        <v>0</v>
      </c>
      <c r="Z64">
        <v>0</v>
      </c>
      <c r="AA64">
        <v>0</v>
      </c>
      <c r="AB64">
        <v>17</v>
      </c>
      <c r="AC64">
        <v>58</v>
      </c>
      <c r="AD64">
        <f>SUM(QUARTER_1_2021[[#This Row],[SPV]:[OTHERS]])</f>
        <v>232</v>
      </c>
    </row>
    <row r="65" spans="1:30" x14ac:dyDescent="0.25">
      <c r="A65" s="2" t="s">
        <v>69</v>
      </c>
      <c r="B65" s="1" t="s">
        <v>68</v>
      </c>
      <c r="C65" s="1" t="s">
        <v>55</v>
      </c>
      <c r="D65">
        <v>42</v>
      </c>
      <c r="E65">
        <v>100</v>
      </c>
      <c r="F65">
        <v>5</v>
      </c>
      <c r="G65">
        <v>147</v>
      </c>
      <c r="H65">
        <v>443</v>
      </c>
      <c r="I65">
        <v>65</v>
      </c>
      <c r="J65">
        <v>508</v>
      </c>
      <c r="K65">
        <v>829</v>
      </c>
      <c r="L65">
        <v>122</v>
      </c>
      <c r="M65">
        <v>0</v>
      </c>
      <c r="N65">
        <v>3</v>
      </c>
      <c r="O65">
        <v>0</v>
      </c>
      <c r="P65">
        <v>2</v>
      </c>
      <c r="Q65">
        <v>4</v>
      </c>
      <c r="R65">
        <v>0</v>
      </c>
      <c r="S65">
        <v>31</v>
      </c>
      <c r="T65">
        <v>4</v>
      </c>
      <c r="U65">
        <v>0</v>
      </c>
      <c r="V65">
        <v>8</v>
      </c>
      <c r="W65">
        <v>0</v>
      </c>
      <c r="X65">
        <v>0</v>
      </c>
      <c r="Y65">
        <v>0</v>
      </c>
      <c r="Z65">
        <v>0</v>
      </c>
      <c r="AA65">
        <v>1</v>
      </c>
      <c r="AB65">
        <v>17</v>
      </c>
      <c r="AC65">
        <v>1</v>
      </c>
      <c r="AD65">
        <f>SUM(QUARTER_1_2021[[#This Row],[SPV]:[OTHERS]])</f>
        <v>193</v>
      </c>
    </row>
    <row r="66" spans="1:30" x14ac:dyDescent="0.25">
      <c r="A66" s="2" t="s">
        <v>69</v>
      </c>
      <c r="B66" s="1" t="s">
        <v>68</v>
      </c>
      <c r="C66" s="1" t="s">
        <v>56</v>
      </c>
      <c r="D66">
        <v>54</v>
      </c>
      <c r="E66">
        <v>136</v>
      </c>
      <c r="F66">
        <v>49</v>
      </c>
      <c r="G66">
        <v>239</v>
      </c>
      <c r="H66">
        <v>512</v>
      </c>
      <c r="I66">
        <v>88</v>
      </c>
      <c r="J66">
        <v>600</v>
      </c>
      <c r="K66">
        <v>1416</v>
      </c>
      <c r="L66">
        <v>251</v>
      </c>
      <c r="M66">
        <v>0</v>
      </c>
      <c r="N66">
        <v>21</v>
      </c>
      <c r="O66">
        <v>12</v>
      </c>
      <c r="P66">
        <v>34</v>
      </c>
      <c r="Q66">
        <v>7</v>
      </c>
      <c r="R66">
        <v>1</v>
      </c>
      <c r="S66">
        <v>14</v>
      </c>
      <c r="T66">
        <v>29</v>
      </c>
      <c r="U66">
        <v>4</v>
      </c>
      <c r="V66">
        <v>20</v>
      </c>
      <c r="W66">
        <v>2</v>
      </c>
      <c r="X66">
        <v>0</v>
      </c>
      <c r="Y66">
        <v>0</v>
      </c>
      <c r="Z66">
        <v>0</v>
      </c>
      <c r="AA66">
        <v>0</v>
      </c>
      <c r="AB66">
        <v>5</v>
      </c>
      <c r="AC66">
        <v>14</v>
      </c>
      <c r="AD66">
        <f>SUM(QUARTER_1_2021[[#This Row],[SPV]:[OTHERS]])</f>
        <v>414</v>
      </c>
    </row>
    <row r="67" spans="1:30" x14ac:dyDescent="0.25">
      <c r="A67" s="2" t="s">
        <v>69</v>
      </c>
      <c r="B67" s="1" t="s">
        <v>68</v>
      </c>
      <c r="C67" s="1" t="s">
        <v>57</v>
      </c>
      <c r="D67">
        <v>30</v>
      </c>
      <c r="E67">
        <v>63</v>
      </c>
      <c r="F67">
        <v>13</v>
      </c>
      <c r="G67">
        <v>106</v>
      </c>
      <c r="H67">
        <v>298</v>
      </c>
      <c r="I67">
        <v>57</v>
      </c>
      <c r="J67">
        <v>355</v>
      </c>
      <c r="K67">
        <v>687</v>
      </c>
      <c r="L67">
        <v>98</v>
      </c>
      <c r="M67">
        <v>0</v>
      </c>
      <c r="N67">
        <v>12</v>
      </c>
      <c r="O67">
        <v>6</v>
      </c>
      <c r="P67">
        <v>11</v>
      </c>
      <c r="Q67">
        <v>1</v>
      </c>
      <c r="R67">
        <v>0</v>
      </c>
      <c r="S67">
        <v>16</v>
      </c>
      <c r="T67">
        <v>10</v>
      </c>
      <c r="U67">
        <v>1</v>
      </c>
      <c r="V67">
        <v>4</v>
      </c>
      <c r="W67">
        <v>0</v>
      </c>
      <c r="X67">
        <v>2</v>
      </c>
      <c r="Y67">
        <v>1</v>
      </c>
      <c r="Z67">
        <v>0</v>
      </c>
      <c r="AA67">
        <v>1</v>
      </c>
      <c r="AB67">
        <v>0</v>
      </c>
      <c r="AC67">
        <v>0</v>
      </c>
      <c r="AD67">
        <f>SUM(QUARTER_1_2021[[#This Row],[SPV]:[OTHERS]])</f>
        <v>163</v>
      </c>
    </row>
    <row r="68" spans="1:30" x14ac:dyDescent="0.25">
      <c r="A68" s="2" t="s">
        <v>69</v>
      </c>
      <c r="B68" s="1" t="s">
        <v>68</v>
      </c>
      <c r="C68" s="1" t="s">
        <v>58</v>
      </c>
      <c r="D68">
        <v>26</v>
      </c>
      <c r="E68">
        <v>65</v>
      </c>
      <c r="F68">
        <v>15</v>
      </c>
      <c r="G68">
        <v>106</v>
      </c>
      <c r="H68">
        <v>239</v>
      </c>
      <c r="I68">
        <v>45</v>
      </c>
      <c r="J68">
        <v>284</v>
      </c>
      <c r="K68">
        <v>608</v>
      </c>
      <c r="L68">
        <v>92</v>
      </c>
      <c r="M68">
        <v>0</v>
      </c>
      <c r="N68">
        <v>6</v>
      </c>
      <c r="O68">
        <v>5</v>
      </c>
      <c r="P68">
        <v>8</v>
      </c>
      <c r="Q68">
        <v>0</v>
      </c>
      <c r="R68">
        <v>0</v>
      </c>
      <c r="S68">
        <v>21</v>
      </c>
      <c r="T68">
        <v>9</v>
      </c>
      <c r="U68">
        <v>2</v>
      </c>
      <c r="V68">
        <v>1</v>
      </c>
      <c r="W68">
        <v>2</v>
      </c>
      <c r="X68">
        <v>0</v>
      </c>
      <c r="Y68">
        <v>1</v>
      </c>
      <c r="Z68">
        <v>2</v>
      </c>
      <c r="AA68">
        <v>1</v>
      </c>
      <c r="AB68">
        <v>1</v>
      </c>
      <c r="AC68">
        <v>0</v>
      </c>
      <c r="AD68">
        <f>SUM(QUARTER_1_2021[[#This Row],[SPV]:[OTHERS]])</f>
        <v>151</v>
      </c>
    </row>
    <row r="69" spans="1:30" x14ac:dyDescent="0.25">
      <c r="A69" s="2" t="s">
        <v>69</v>
      </c>
      <c r="B69" s="1" t="s">
        <v>68</v>
      </c>
      <c r="C69" s="1" t="s">
        <v>59</v>
      </c>
      <c r="D69">
        <v>43</v>
      </c>
      <c r="E69">
        <v>89</v>
      </c>
      <c r="F69">
        <v>11</v>
      </c>
      <c r="G69">
        <v>143</v>
      </c>
      <c r="H69">
        <v>319</v>
      </c>
      <c r="I69">
        <v>64</v>
      </c>
      <c r="J69">
        <v>383</v>
      </c>
      <c r="K69">
        <v>805</v>
      </c>
      <c r="L69">
        <v>134</v>
      </c>
      <c r="M69">
        <v>0</v>
      </c>
      <c r="N69">
        <v>8</v>
      </c>
      <c r="O69">
        <v>9</v>
      </c>
      <c r="P69">
        <v>11</v>
      </c>
      <c r="Q69">
        <v>1</v>
      </c>
      <c r="R69">
        <v>0</v>
      </c>
      <c r="S69">
        <v>18</v>
      </c>
      <c r="T69">
        <v>15</v>
      </c>
      <c r="U69">
        <v>6</v>
      </c>
      <c r="V69">
        <v>2</v>
      </c>
      <c r="W69">
        <v>0</v>
      </c>
      <c r="X69">
        <v>1</v>
      </c>
      <c r="Y69">
        <v>1</v>
      </c>
      <c r="Z69">
        <v>2</v>
      </c>
      <c r="AA69">
        <v>2</v>
      </c>
      <c r="AB69">
        <v>0</v>
      </c>
      <c r="AC69">
        <v>0</v>
      </c>
      <c r="AD69">
        <f>SUM(QUARTER_1_2021[[#This Row],[SPV]:[OTHERS]])</f>
        <v>210</v>
      </c>
    </row>
    <row r="70" spans="1:30" x14ac:dyDescent="0.25">
      <c r="A70" s="2" t="s">
        <v>69</v>
      </c>
      <c r="B70" s="1" t="s">
        <v>68</v>
      </c>
      <c r="C70" s="1" t="s">
        <v>60</v>
      </c>
      <c r="D70">
        <v>12</v>
      </c>
      <c r="E70">
        <v>54</v>
      </c>
      <c r="F70">
        <v>7</v>
      </c>
      <c r="G70">
        <v>73</v>
      </c>
      <c r="H70">
        <v>162</v>
      </c>
      <c r="I70">
        <v>18</v>
      </c>
      <c r="J70">
        <v>180</v>
      </c>
      <c r="K70">
        <v>361</v>
      </c>
      <c r="L70">
        <v>15</v>
      </c>
      <c r="M70">
        <v>0</v>
      </c>
      <c r="N70">
        <v>3</v>
      </c>
      <c r="O70">
        <v>11</v>
      </c>
      <c r="P70">
        <v>9</v>
      </c>
      <c r="Q70">
        <v>1</v>
      </c>
      <c r="R70">
        <v>0</v>
      </c>
      <c r="S70">
        <v>7</v>
      </c>
      <c r="T70">
        <v>16</v>
      </c>
      <c r="U70">
        <v>0</v>
      </c>
      <c r="V70">
        <v>2</v>
      </c>
      <c r="W70">
        <v>0</v>
      </c>
      <c r="X70">
        <v>0</v>
      </c>
      <c r="Y70">
        <v>0</v>
      </c>
      <c r="Z70">
        <v>0</v>
      </c>
      <c r="AA70">
        <v>0</v>
      </c>
      <c r="AB70">
        <v>3</v>
      </c>
      <c r="AC70">
        <v>7</v>
      </c>
      <c r="AD70">
        <f>SUM(QUARTER_1_2021[[#This Row],[SPV]:[OTHERS]])</f>
        <v>74</v>
      </c>
    </row>
    <row r="71" spans="1:30" x14ac:dyDescent="0.25">
      <c r="A71" s="2" t="s">
        <v>69</v>
      </c>
      <c r="B71" s="1" t="s">
        <v>68</v>
      </c>
      <c r="C71" s="1" t="s">
        <v>61</v>
      </c>
      <c r="D71">
        <v>2</v>
      </c>
      <c r="E71">
        <v>12</v>
      </c>
      <c r="F71">
        <v>5</v>
      </c>
      <c r="G71">
        <v>19</v>
      </c>
      <c r="H71">
        <v>38</v>
      </c>
      <c r="I71">
        <v>3</v>
      </c>
      <c r="J71">
        <v>41</v>
      </c>
      <c r="K71">
        <v>100</v>
      </c>
      <c r="L71">
        <v>14</v>
      </c>
      <c r="M71">
        <v>0</v>
      </c>
      <c r="N71">
        <v>2</v>
      </c>
      <c r="O71">
        <v>0</v>
      </c>
      <c r="P71">
        <v>4</v>
      </c>
      <c r="Q71">
        <v>0</v>
      </c>
      <c r="R71">
        <v>0</v>
      </c>
      <c r="S71">
        <v>4</v>
      </c>
      <c r="T71">
        <v>0</v>
      </c>
      <c r="U71">
        <v>0</v>
      </c>
      <c r="V71">
        <v>1</v>
      </c>
      <c r="W71">
        <v>0</v>
      </c>
      <c r="X71">
        <v>0</v>
      </c>
      <c r="Y71">
        <v>0</v>
      </c>
      <c r="Z71">
        <v>0</v>
      </c>
      <c r="AA71">
        <v>0</v>
      </c>
      <c r="AB71">
        <v>1</v>
      </c>
      <c r="AC71">
        <v>0</v>
      </c>
      <c r="AD71">
        <f>SUM(QUARTER_1_2021[[#This Row],[SPV]:[OTHERS]])</f>
        <v>26</v>
      </c>
    </row>
    <row r="72" spans="1:30" x14ac:dyDescent="0.25">
      <c r="A72" s="2" t="s">
        <v>69</v>
      </c>
      <c r="B72" s="1" t="s">
        <v>68</v>
      </c>
      <c r="C72" s="1" t="s">
        <v>62</v>
      </c>
      <c r="D72">
        <v>9</v>
      </c>
      <c r="E72">
        <v>32</v>
      </c>
      <c r="F72">
        <v>0</v>
      </c>
      <c r="G72">
        <v>41</v>
      </c>
      <c r="H72">
        <v>135</v>
      </c>
      <c r="I72">
        <v>16</v>
      </c>
      <c r="J72">
        <v>151</v>
      </c>
      <c r="K72">
        <v>218</v>
      </c>
      <c r="L72">
        <v>26</v>
      </c>
      <c r="M72">
        <v>0</v>
      </c>
      <c r="N72">
        <v>3</v>
      </c>
      <c r="O72">
        <v>0</v>
      </c>
      <c r="P72">
        <v>3</v>
      </c>
      <c r="Q72">
        <v>1</v>
      </c>
      <c r="R72">
        <v>3</v>
      </c>
      <c r="S72">
        <v>0</v>
      </c>
      <c r="T72">
        <v>6</v>
      </c>
      <c r="U72">
        <v>1</v>
      </c>
      <c r="V72">
        <v>5</v>
      </c>
      <c r="W72">
        <v>1</v>
      </c>
      <c r="X72">
        <v>0</v>
      </c>
      <c r="Y72">
        <v>0</v>
      </c>
      <c r="Z72">
        <v>0</v>
      </c>
      <c r="AA72">
        <v>0</v>
      </c>
      <c r="AB72">
        <v>0</v>
      </c>
      <c r="AC72">
        <v>0</v>
      </c>
      <c r="AD72">
        <f>SUM(QUARTER_1_2021[[#This Row],[SPV]:[OTHERS]])</f>
        <v>49</v>
      </c>
    </row>
    <row r="73" spans="1:30" x14ac:dyDescent="0.25">
      <c r="A73" s="2" t="s">
        <v>69</v>
      </c>
      <c r="B73" s="1" t="s">
        <v>68</v>
      </c>
      <c r="C73" s="1" t="s">
        <v>63</v>
      </c>
      <c r="D73">
        <v>4</v>
      </c>
      <c r="E73">
        <v>46</v>
      </c>
      <c r="F73">
        <v>1</v>
      </c>
      <c r="G73">
        <v>51</v>
      </c>
      <c r="H73">
        <v>126</v>
      </c>
      <c r="I73">
        <v>5</v>
      </c>
      <c r="J73">
        <v>131</v>
      </c>
      <c r="K73">
        <v>216</v>
      </c>
      <c r="L73">
        <v>33</v>
      </c>
      <c r="M73">
        <v>0</v>
      </c>
      <c r="N73">
        <v>2</v>
      </c>
      <c r="O73">
        <v>0</v>
      </c>
      <c r="P73">
        <v>0</v>
      </c>
      <c r="Q73">
        <v>0</v>
      </c>
      <c r="R73">
        <v>0</v>
      </c>
      <c r="S73">
        <v>1</v>
      </c>
      <c r="T73">
        <v>11</v>
      </c>
      <c r="U73">
        <v>0</v>
      </c>
      <c r="V73">
        <v>0</v>
      </c>
      <c r="W73">
        <v>0</v>
      </c>
      <c r="X73">
        <v>0</v>
      </c>
      <c r="Y73">
        <v>0</v>
      </c>
      <c r="Z73">
        <v>0</v>
      </c>
      <c r="AA73">
        <v>0</v>
      </c>
      <c r="AB73">
        <v>14</v>
      </c>
      <c r="AC73">
        <v>2</v>
      </c>
      <c r="AD73">
        <f>SUM(QUARTER_1_2021[[#This Row],[SPV]:[OTHERS]])</f>
        <v>63</v>
      </c>
    </row>
    <row r="74" spans="1:30" x14ac:dyDescent="0.25">
      <c r="A74" s="2" t="s">
        <v>69</v>
      </c>
      <c r="B74" s="1" t="s">
        <v>68</v>
      </c>
      <c r="C74" s="1" t="s">
        <v>64</v>
      </c>
      <c r="D74">
        <v>15</v>
      </c>
      <c r="E74">
        <v>31</v>
      </c>
      <c r="F74">
        <v>2</v>
      </c>
      <c r="G74">
        <v>48</v>
      </c>
      <c r="H74">
        <v>221</v>
      </c>
      <c r="I74">
        <v>19</v>
      </c>
      <c r="J74">
        <v>240</v>
      </c>
      <c r="K74">
        <v>392</v>
      </c>
      <c r="L74">
        <v>37</v>
      </c>
      <c r="M74">
        <v>0</v>
      </c>
      <c r="N74">
        <v>7</v>
      </c>
      <c r="O74">
        <v>1</v>
      </c>
      <c r="P74">
        <v>0</v>
      </c>
      <c r="Q74">
        <v>1</v>
      </c>
      <c r="R74">
        <v>0</v>
      </c>
      <c r="S74">
        <v>10</v>
      </c>
      <c r="T74">
        <v>1</v>
      </c>
      <c r="U74">
        <v>0</v>
      </c>
      <c r="V74">
        <v>0</v>
      </c>
      <c r="W74">
        <v>0</v>
      </c>
      <c r="X74">
        <v>0</v>
      </c>
      <c r="Y74">
        <v>0</v>
      </c>
      <c r="Z74">
        <v>0</v>
      </c>
      <c r="AA74">
        <v>1</v>
      </c>
      <c r="AB74">
        <v>0</v>
      </c>
      <c r="AC74">
        <v>0</v>
      </c>
      <c r="AD74">
        <f>SUM(QUARTER_1_2021[[#This Row],[SPV]:[OTHERS]])</f>
        <v>58</v>
      </c>
    </row>
    <row r="75" spans="1:30" x14ac:dyDescent="0.25">
      <c r="A75" s="2" t="s">
        <v>69</v>
      </c>
      <c r="B75" s="1" t="s">
        <v>68</v>
      </c>
      <c r="C75" s="1" t="s">
        <v>65</v>
      </c>
      <c r="D75">
        <v>13</v>
      </c>
      <c r="E75">
        <v>27</v>
      </c>
      <c r="F75">
        <v>1</v>
      </c>
      <c r="G75">
        <v>41</v>
      </c>
      <c r="H75">
        <v>176</v>
      </c>
      <c r="I75">
        <v>53</v>
      </c>
      <c r="J75">
        <v>229</v>
      </c>
      <c r="K75">
        <v>305</v>
      </c>
      <c r="L75">
        <v>30</v>
      </c>
      <c r="M75">
        <v>0</v>
      </c>
      <c r="N75">
        <v>0</v>
      </c>
      <c r="O75">
        <v>0</v>
      </c>
      <c r="P75">
        <v>0</v>
      </c>
      <c r="Q75">
        <v>0</v>
      </c>
      <c r="R75">
        <v>0</v>
      </c>
      <c r="S75">
        <v>3</v>
      </c>
      <c r="T75">
        <v>3</v>
      </c>
      <c r="U75">
        <v>0</v>
      </c>
      <c r="V75">
        <v>4</v>
      </c>
      <c r="W75">
        <v>1</v>
      </c>
      <c r="X75">
        <v>0</v>
      </c>
      <c r="Y75">
        <v>0</v>
      </c>
      <c r="Z75">
        <v>0</v>
      </c>
      <c r="AA75">
        <v>0</v>
      </c>
      <c r="AB75">
        <v>2</v>
      </c>
      <c r="AC75">
        <v>1</v>
      </c>
      <c r="AD75">
        <f>SUM(QUARTER_1_2021[[#This Row],[SPV]:[OTHERS]])</f>
        <v>44</v>
      </c>
    </row>
    <row r="76" spans="1:30" x14ac:dyDescent="0.25">
      <c r="A76" s="2" t="s">
        <v>70</v>
      </c>
      <c r="B76" s="1" t="s">
        <v>68</v>
      </c>
      <c r="C76" s="1" t="s">
        <v>29</v>
      </c>
      <c r="D76">
        <v>5</v>
      </c>
      <c r="E76">
        <v>12</v>
      </c>
      <c r="F76">
        <v>1</v>
      </c>
      <c r="G76">
        <v>18</v>
      </c>
      <c r="H76">
        <v>44</v>
      </c>
      <c r="I76">
        <v>8</v>
      </c>
      <c r="J76">
        <v>52</v>
      </c>
      <c r="K76">
        <v>92</v>
      </c>
      <c r="L76">
        <v>10</v>
      </c>
      <c r="M76">
        <v>0</v>
      </c>
      <c r="N76">
        <v>4</v>
      </c>
      <c r="O76">
        <v>0</v>
      </c>
      <c r="P76">
        <v>3</v>
      </c>
      <c r="Q76">
        <v>0</v>
      </c>
      <c r="R76">
        <v>0</v>
      </c>
      <c r="S76">
        <v>1</v>
      </c>
      <c r="T76">
        <v>0</v>
      </c>
      <c r="U76">
        <v>0</v>
      </c>
      <c r="V76">
        <v>2</v>
      </c>
      <c r="W76">
        <v>0</v>
      </c>
      <c r="X76">
        <v>0</v>
      </c>
      <c r="Y76">
        <v>0</v>
      </c>
      <c r="Z76">
        <v>0</v>
      </c>
      <c r="AA76">
        <v>0</v>
      </c>
      <c r="AB76">
        <v>0</v>
      </c>
      <c r="AC76">
        <v>0</v>
      </c>
      <c r="AD76">
        <v>20</v>
      </c>
    </row>
    <row r="77" spans="1:30" x14ac:dyDescent="0.25">
      <c r="A77" s="2" t="s">
        <v>70</v>
      </c>
      <c r="B77" s="1" t="s">
        <v>68</v>
      </c>
      <c r="C77" s="1" t="s">
        <v>30</v>
      </c>
      <c r="D77">
        <v>9</v>
      </c>
      <c r="E77">
        <v>37</v>
      </c>
      <c r="F77">
        <v>2</v>
      </c>
      <c r="G77">
        <v>48</v>
      </c>
      <c r="H77">
        <v>115</v>
      </c>
      <c r="I77">
        <v>17</v>
      </c>
      <c r="J77">
        <v>132</v>
      </c>
      <c r="K77">
        <v>226</v>
      </c>
      <c r="L77">
        <v>36</v>
      </c>
      <c r="M77">
        <v>0</v>
      </c>
      <c r="N77">
        <v>0</v>
      </c>
      <c r="O77">
        <v>0</v>
      </c>
      <c r="P77">
        <v>0</v>
      </c>
      <c r="Q77">
        <v>0</v>
      </c>
      <c r="R77">
        <v>0</v>
      </c>
      <c r="S77">
        <v>5</v>
      </c>
      <c r="T77">
        <v>1</v>
      </c>
      <c r="U77">
        <v>0</v>
      </c>
      <c r="V77">
        <v>0</v>
      </c>
      <c r="W77">
        <v>10</v>
      </c>
      <c r="X77">
        <v>0</v>
      </c>
      <c r="Y77">
        <v>0</v>
      </c>
      <c r="Z77">
        <v>0</v>
      </c>
      <c r="AA77">
        <v>0</v>
      </c>
      <c r="AB77">
        <v>0</v>
      </c>
      <c r="AC77">
        <v>0</v>
      </c>
      <c r="AD77">
        <v>52</v>
      </c>
    </row>
    <row r="78" spans="1:30" x14ac:dyDescent="0.25">
      <c r="A78" s="2" t="s">
        <v>70</v>
      </c>
      <c r="B78" s="1" t="s">
        <v>68</v>
      </c>
      <c r="C78" s="1" t="s">
        <v>31</v>
      </c>
      <c r="D78">
        <v>1</v>
      </c>
      <c r="E78">
        <v>11</v>
      </c>
      <c r="F78">
        <v>6</v>
      </c>
      <c r="G78">
        <v>18</v>
      </c>
      <c r="H78">
        <v>20</v>
      </c>
      <c r="I78">
        <v>1</v>
      </c>
      <c r="J78">
        <v>21</v>
      </c>
      <c r="K78">
        <v>67</v>
      </c>
      <c r="L78">
        <v>5</v>
      </c>
      <c r="M78">
        <v>0</v>
      </c>
      <c r="N78">
        <v>0</v>
      </c>
      <c r="O78">
        <v>0</v>
      </c>
      <c r="P78">
        <v>3</v>
      </c>
      <c r="Q78">
        <v>0</v>
      </c>
      <c r="R78">
        <v>0</v>
      </c>
      <c r="S78">
        <v>1</v>
      </c>
      <c r="T78">
        <v>6</v>
      </c>
      <c r="U78">
        <v>1</v>
      </c>
      <c r="V78">
        <v>0</v>
      </c>
      <c r="W78">
        <v>0</v>
      </c>
      <c r="X78">
        <v>0</v>
      </c>
      <c r="Y78">
        <v>0</v>
      </c>
      <c r="Z78">
        <v>0</v>
      </c>
      <c r="AA78">
        <v>0</v>
      </c>
      <c r="AB78">
        <v>0</v>
      </c>
      <c r="AC78">
        <v>0</v>
      </c>
      <c r="AD78">
        <v>16</v>
      </c>
    </row>
    <row r="79" spans="1:30" x14ac:dyDescent="0.25">
      <c r="A79" s="2" t="s">
        <v>70</v>
      </c>
      <c r="B79" s="1" t="s">
        <v>68</v>
      </c>
      <c r="C79" s="1" t="s">
        <v>32</v>
      </c>
      <c r="D79">
        <v>16</v>
      </c>
      <c r="E79">
        <v>28</v>
      </c>
      <c r="F79">
        <v>9</v>
      </c>
      <c r="G79">
        <v>53</v>
      </c>
      <c r="H79">
        <v>92</v>
      </c>
      <c r="I79">
        <v>22</v>
      </c>
      <c r="J79">
        <v>114</v>
      </c>
      <c r="K79">
        <v>263</v>
      </c>
      <c r="L79">
        <v>20</v>
      </c>
      <c r="M79">
        <v>0</v>
      </c>
      <c r="N79">
        <v>2</v>
      </c>
      <c r="O79">
        <v>1</v>
      </c>
      <c r="P79">
        <v>9</v>
      </c>
      <c r="Q79">
        <v>0</v>
      </c>
      <c r="R79">
        <v>0</v>
      </c>
      <c r="S79">
        <v>3</v>
      </c>
      <c r="T79">
        <v>2</v>
      </c>
      <c r="U79">
        <v>0</v>
      </c>
      <c r="V79">
        <v>2</v>
      </c>
      <c r="W79">
        <v>0</v>
      </c>
      <c r="X79">
        <v>0</v>
      </c>
      <c r="Y79">
        <v>0</v>
      </c>
      <c r="Z79">
        <v>0</v>
      </c>
      <c r="AA79">
        <v>0</v>
      </c>
      <c r="AB79">
        <v>2</v>
      </c>
      <c r="AC79">
        <v>0</v>
      </c>
      <c r="AD79">
        <v>41</v>
      </c>
    </row>
    <row r="80" spans="1:30" x14ac:dyDescent="0.25">
      <c r="A80" s="2" t="s">
        <v>70</v>
      </c>
      <c r="B80" s="1" t="s">
        <v>68</v>
      </c>
      <c r="C80" s="1" t="s">
        <v>33</v>
      </c>
      <c r="D80">
        <v>32</v>
      </c>
      <c r="E80">
        <v>46</v>
      </c>
      <c r="F80">
        <v>0</v>
      </c>
      <c r="G80">
        <v>78</v>
      </c>
      <c r="H80">
        <v>313</v>
      </c>
      <c r="I80">
        <v>55</v>
      </c>
      <c r="J80">
        <v>368</v>
      </c>
      <c r="K80">
        <v>501</v>
      </c>
      <c r="L80">
        <v>28</v>
      </c>
      <c r="M80">
        <v>1</v>
      </c>
      <c r="N80">
        <v>10</v>
      </c>
      <c r="O80">
        <v>1</v>
      </c>
      <c r="P80">
        <v>0</v>
      </c>
      <c r="Q80">
        <v>1</v>
      </c>
      <c r="R80">
        <v>1</v>
      </c>
      <c r="S80">
        <v>20</v>
      </c>
      <c r="T80">
        <v>13</v>
      </c>
      <c r="U80">
        <v>3</v>
      </c>
      <c r="V80">
        <v>7</v>
      </c>
      <c r="W80">
        <v>2</v>
      </c>
      <c r="X80">
        <v>0</v>
      </c>
      <c r="Y80">
        <v>0</v>
      </c>
      <c r="Z80">
        <v>0</v>
      </c>
      <c r="AA80">
        <v>0</v>
      </c>
      <c r="AB80">
        <v>1</v>
      </c>
      <c r="AC80">
        <v>0</v>
      </c>
      <c r="AD80">
        <v>88</v>
      </c>
    </row>
    <row r="81" spans="1:30" x14ac:dyDescent="0.25">
      <c r="A81" s="2" t="s">
        <v>70</v>
      </c>
      <c r="B81" s="1" t="s">
        <v>68</v>
      </c>
      <c r="C81" s="1" t="s">
        <v>34</v>
      </c>
      <c r="D81">
        <v>2</v>
      </c>
      <c r="E81">
        <v>4</v>
      </c>
      <c r="F81">
        <v>0</v>
      </c>
      <c r="G81">
        <v>6</v>
      </c>
      <c r="H81">
        <v>8</v>
      </c>
      <c r="I81">
        <v>5</v>
      </c>
      <c r="J81">
        <v>13</v>
      </c>
      <c r="K81">
        <v>27</v>
      </c>
      <c r="L81">
        <v>2</v>
      </c>
      <c r="M81">
        <v>0</v>
      </c>
      <c r="N81">
        <v>0</v>
      </c>
      <c r="O81">
        <v>0</v>
      </c>
      <c r="P81">
        <v>0</v>
      </c>
      <c r="Q81">
        <v>0</v>
      </c>
      <c r="R81">
        <v>0</v>
      </c>
      <c r="S81">
        <v>0</v>
      </c>
      <c r="T81">
        <v>0</v>
      </c>
      <c r="U81">
        <v>0</v>
      </c>
      <c r="V81">
        <v>0</v>
      </c>
      <c r="W81">
        <v>0</v>
      </c>
      <c r="X81">
        <v>0</v>
      </c>
      <c r="Y81">
        <v>0</v>
      </c>
      <c r="Z81">
        <v>0</v>
      </c>
      <c r="AA81">
        <v>0</v>
      </c>
      <c r="AB81">
        <v>0</v>
      </c>
      <c r="AC81">
        <v>0</v>
      </c>
      <c r="AD81">
        <v>2</v>
      </c>
    </row>
    <row r="82" spans="1:30" x14ac:dyDescent="0.25">
      <c r="A82" s="2" t="s">
        <v>70</v>
      </c>
      <c r="B82" s="1" t="s">
        <v>68</v>
      </c>
      <c r="C82" s="1" t="s">
        <v>35</v>
      </c>
      <c r="D82">
        <v>12</v>
      </c>
      <c r="E82">
        <v>67</v>
      </c>
      <c r="F82">
        <v>3</v>
      </c>
      <c r="G82">
        <v>82</v>
      </c>
      <c r="H82">
        <v>232</v>
      </c>
      <c r="I82">
        <v>19</v>
      </c>
      <c r="J82">
        <v>251</v>
      </c>
      <c r="K82">
        <v>314</v>
      </c>
      <c r="L82">
        <v>81</v>
      </c>
      <c r="M82">
        <v>0</v>
      </c>
      <c r="N82">
        <v>0</v>
      </c>
      <c r="O82">
        <v>1</v>
      </c>
      <c r="P82">
        <v>0</v>
      </c>
      <c r="Q82">
        <v>0</v>
      </c>
      <c r="R82">
        <v>0</v>
      </c>
      <c r="S82">
        <v>1</v>
      </c>
      <c r="T82">
        <v>1</v>
      </c>
      <c r="U82">
        <v>0</v>
      </c>
      <c r="V82">
        <v>0</v>
      </c>
      <c r="W82">
        <v>0</v>
      </c>
      <c r="X82">
        <v>0</v>
      </c>
      <c r="Y82">
        <v>0</v>
      </c>
      <c r="Z82">
        <v>0</v>
      </c>
      <c r="AA82">
        <v>0</v>
      </c>
      <c r="AB82">
        <v>0</v>
      </c>
      <c r="AC82">
        <v>0</v>
      </c>
      <c r="AD82">
        <v>84</v>
      </c>
    </row>
    <row r="83" spans="1:30" x14ac:dyDescent="0.25">
      <c r="A83" s="2" t="s">
        <v>70</v>
      </c>
      <c r="B83" s="1" t="s">
        <v>68</v>
      </c>
      <c r="C83" s="1" t="s">
        <v>36</v>
      </c>
      <c r="D83">
        <v>1</v>
      </c>
      <c r="E83">
        <v>2</v>
      </c>
      <c r="F83">
        <v>1</v>
      </c>
      <c r="G83">
        <v>4</v>
      </c>
      <c r="H83">
        <v>13</v>
      </c>
      <c r="I83">
        <v>4</v>
      </c>
      <c r="J83">
        <v>17</v>
      </c>
      <c r="K83">
        <v>22</v>
      </c>
      <c r="L83">
        <v>0</v>
      </c>
      <c r="M83">
        <v>0</v>
      </c>
      <c r="N83">
        <v>2</v>
      </c>
      <c r="O83">
        <v>1</v>
      </c>
      <c r="P83">
        <v>0</v>
      </c>
      <c r="Q83">
        <v>0</v>
      </c>
      <c r="R83">
        <v>0</v>
      </c>
      <c r="S83">
        <v>0</v>
      </c>
      <c r="T83">
        <v>0</v>
      </c>
      <c r="U83">
        <v>0</v>
      </c>
      <c r="V83">
        <v>1</v>
      </c>
      <c r="W83">
        <v>0</v>
      </c>
      <c r="X83">
        <v>0</v>
      </c>
      <c r="Y83">
        <v>0</v>
      </c>
      <c r="Z83">
        <v>0</v>
      </c>
      <c r="AA83">
        <v>0</v>
      </c>
      <c r="AB83">
        <v>1</v>
      </c>
      <c r="AC83">
        <v>0</v>
      </c>
      <c r="AD83">
        <v>5</v>
      </c>
    </row>
    <row r="84" spans="1:30" x14ac:dyDescent="0.25">
      <c r="A84" s="2" t="s">
        <v>70</v>
      </c>
      <c r="B84" s="1" t="s">
        <v>68</v>
      </c>
      <c r="C84" s="1" t="s">
        <v>37</v>
      </c>
      <c r="D84">
        <v>10</v>
      </c>
      <c r="E84">
        <v>11</v>
      </c>
      <c r="F84">
        <v>6</v>
      </c>
      <c r="G84">
        <v>27</v>
      </c>
      <c r="H84">
        <v>47</v>
      </c>
      <c r="I84">
        <v>15</v>
      </c>
      <c r="J84">
        <v>62</v>
      </c>
      <c r="K84">
        <v>143</v>
      </c>
      <c r="L84">
        <v>20</v>
      </c>
      <c r="M84">
        <v>0</v>
      </c>
      <c r="N84">
        <v>0</v>
      </c>
      <c r="O84">
        <v>1</v>
      </c>
      <c r="P84">
        <v>2</v>
      </c>
      <c r="Q84">
        <v>0</v>
      </c>
      <c r="R84">
        <v>0</v>
      </c>
      <c r="S84">
        <v>1</v>
      </c>
      <c r="T84">
        <v>1</v>
      </c>
      <c r="U84">
        <v>2</v>
      </c>
      <c r="V84">
        <v>1</v>
      </c>
      <c r="W84">
        <v>0</v>
      </c>
      <c r="X84">
        <v>0</v>
      </c>
      <c r="Y84">
        <v>0</v>
      </c>
      <c r="Z84">
        <v>0</v>
      </c>
      <c r="AA84">
        <v>0</v>
      </c>
      <c r="AB84">
        <v>0</v>
      </c>
      <c r="AC84">
        <v>2</v>
      </c>
      <c r="AD84">
        <v>30</v>
      </c>
    </row>
    <row r="85" spans="1:30" x14ac:dyDescent="0.25">
      <c r="A85" s="2" t="s">
        <v>70</v>
      </c>
      <c r="B85" s="1" t="s">
        <v>68</v>
      </c>
      <c r="C85" s="1" t="s">
        <v>38</v>
      </c>
      <c r="D85">
        <v>18</v>
      </c>
      <c r="E85">
        <v>22</v>
      </c>
      <c r="F85">
        <v>8</v>
      </c>
      <c r="G85">
        <v>48</v>
      </c>
      <c r="H85">
        <v>90</v>
      </c>
      <c r="I85">
        <v>40</v>
      </c>
      <c r="J85">
        <v>130</v>
      </c>
      <c r="K85">
        <v>230</v>
      </c>
      <c r="L85">
        <v>38</v>
      </c>
      <c r="M85">
        <v>1</v>
      </c>
      <c r="N85">
        <v>0</v>
      </c>
      <c r="O85">
        <v>0</v>
      </c>
      <c r="P85">
        <v>3</v>
      </c>
      <c r="Q85">
        <v>0</v>
      </c>
      <c r="R85">
        <v>0</v>
      </c>
      <c r="S85">
        <v>2</v>
      </c>
      <c r="T85">
        <v>3</v>
      </c>
      <c r="U85">
        <v>0</v>
      </c>
      <c r="V85">
        <v>1</v>
      </c>
      <c r="W85">
        <v>0</v>
      </c>
      <c r="X85">
        <v>0</v>
      </c>
      <c r="Y85">
        <v>0</v>
      </c>
      <c r="Z85">
        <v>0</v>
      </c>
      <c r="AA85">
        <v>0</v>
      </c>
      <c r="AB85">
        <v>1</v>
      </c>
      <c r="AC85">
        <v>0</v>
      </c>
      <c r="AD85">
        <v>49</v>
      </c>
    </row>
    <row r="86" spans="1:30" x14ac:dyDescent="0.25">
      <c r="A86" s="2" t="s">
        <v>70</v>
      </c>
      <c r="B86" s="1" t="s">
        <v>68</v>
      </c>
      <c r="C86" s="1" t="s">
        <v>39</v>
      </c>
      <c r="D86">
        <v>4</v>
      </c>
      <c r="E86">
        <v>5</v>
      </c>
      <c r="F86">
        <v>2</v>
      </c>
      <c r="G86">
        <v>11</v>
      </c>
      <c r="H86">
        <v>25</v>
      </c>
      <c r="I86">
        <v>5</v>
      </c>
      <c r="J86">
        <v>30</v>
      </c>
      <c r="K86">
        <v>46</v>
      </c>
      <c r="L86">
        <v>3</v>
      </c>
      <c r="M86">
        <v>0</v>
      </c>
      <c r="N86">
        <v>0</v>
      </c>
      <c r="O86">
        <v>0</v>
      </c>
      <c r="P86">
        <v>0</v>
      </c>
      <c r="Q86">
        <v>0</v>
      </c>
      <c r="R86">
        <v>0</v>
      </c>
      <c r="S86">
        <v>3</v>
      </c>
      <c r="T86">
        <v>2</v>
      </c>
      <c r="U86">
        <v>0</v>
      </c>
      <c r="V86">
        <v>0</v>
      </c>
      <c r="W86">
        <v>0</v>
      </c>
      <c r="X86">
        <v>0</v>
      </c>
      <c r="Y86">
        <v>0</v>
      </c>
      <c r="Z86">
        <v>0</v>
      </c>
      <c r="AA86">
        <v>0</v>
      </c>
      <c r="AB86">
        <v>0</v>
      </c>
      <c r="AC86">
        <v>0</v>
      </c>
      <c r="AD86">
        <v>8</v>
      </c>
    </row>
    <row r="87" spans="1:30" x14ac:dyDescent="0.25">
      <c r="A87" s="2" t="s">
        <v>70</v>
      </c>
      <c r="B87" s="1" t="s">
        <v>68</v>
      </c>
      <c r="C87" s="1" t="s">
        <v>40</v>
      </c>
      <c r="D87">
        <v>20</v>
      </c>
      <c r="E87">
        <v>30</v>
      </c>
      <c r="F87">
        <v>11</v>
      </c>
      <c r="G87">
        <v>61</v>
      </c>
      <c r="H87">
        <v>163</v>
      </c>
      <c r="I87">
        <v>51</v>
      </c>
      <c r="J87">
        <v>214</v>
      </c>
      <c r="K87">
        <v>363</v>
      </c>
      <c r="L87">
        <v>43</v>
      </c>
      <c r="M87">
        <v>0</v>
      </c>
      <c r="N87">
        <v>0</v>
      </c>
      <c r="O87">
        <v>1</v>
      </c>
      <c r="P87">
        <v>17</v>
      </c>
      <c r="Q87">
        <v>0</v>
      </c>
      <c r="R87">
        <v>0</v>
      </c>
      <c r="S87">
        <v>5</v>
      </c>
      <c r="T87">
        <v>4</v>
      </c>
      <c r="U87">
        <v>0</v>
      </c>
      <c r="V87">
        <v>1</v>
      </c>
      <c r="W87">
        <v>0</v>
      </c>
      <c r="X87">
        <v>0</v>
      </c>
      <c r="Y87">
        <v>0</v>
      </c>
      <c r="Z87">
        <v>0</v>
      </c>
      <c r="AA87">
        <v>1</v>
      </c>
      <c r="AB87">
        <v>0</v>
      </c>
      <c r="AC87">
        <v>2</v>
      </c>
      <c r="AD87">
        <v>74</v>
      </c>
    </row>
    <row r="88" spans="1:30" x14ac:dyDescent="0.25">
      <c r="A88" s="2" t="s">
        <v>70</v>
      </c>
      <c r="B88" s="1" t="s">
        <v>68</v>
      </c>
      <c r="C88" s="1" t="s">
        <v>41</v>
      </c>
      <c r="D88">
        <v>1</v>
      </c>
      <c r="E88">
        <v>10</v>
      </c>
      <c r="F88">
        <v>1</v>
      </c>
      <c r="G88">
        <v>12</v>
      </c>
      <c r="H88">
        <v>21</v>
      </c>
      <c r="I88">
        <v>1</v>
      </c>
      <c r="J88">
        <v>22</v>
      </c>
      <c r="K88">
        <v>42</v>
      </c>
      <c r="L88">
        <v>4</v>
      </c>
      <c r="M88">
        <v>0</v>
      </c>
      <c r="N88">
        <v>0</v>
      </c>
      <c r="O88">
        <v>1</v>
      </c>
      <c r="P88">
        <v>2</v>
      </c>
      <c r="Q88">
        <v>0</v>
      </c>
      <c r="R88">
        <v>0</v>
      </c>
      <c r="S88">
        <v>0</v>
      </c>
      <c r="T88">
        <v>0</v>
      </c>
      <c r="U88">
        <v>1</v>
      </c>
      <c r="V88">
        <v>0</v>
      </c>
      <c r="W88">
        <v>0</v>
      </c>
      <c r="X88">
        <v>1</v>
      </c>
      <c r="Y88">
        <v>0</v>
      </c>
      <c r="Z88">
        <v>0</v>
      </c>
      <c r="AA88">
        <v>0</v>
      </c>
      <c r="AB88">
        <v>4</v>
      </c>
      <c r="AC88">
        <v>3</v>
      </c>
      <c r="AD88">
        <v>16</v>
      </c>
    </row>
    <row r="89" spans="1:30" x14ac:dyDescent="0.25">
      <c r="A89" s="2" t="s">
        <v>70</v>
      </c>
      <c r="B89" s="1" t="s">
        <v>68</v>
      </c>
      <c r="C89" s="1" t="s">
        <v>42</v>
      </c>
      <c r="D89">
        <v>1</v>
      </c>
      <c r="E89">
        <v>6</v>
      </c>
      <c r="F89">
        <v>4</v>
      </c>
      <c r="G89">
        <v>11</v>
      </c>
      <c r="H89">
        <v>20</v>
      </c>
      <c r="I89">
        <v>1</v>
      </c>
      <c r="J89">
        <v>21</v>
      </c>
      <c r="K89">
        <v>45</v>
      </c>
      <c r="L89">
        <v>0</v>
      </c>
      <c r="M89">
        <v>0</v>
      </c>
      <c r="N89">
        <v>2</v>
      </c>
      <c r="O89">
        <v>0</v>
      </c>
      <c r="P89">
        <v>3</v>
      </c>
      <c r="Q89">
        <v>0</v>
      </c>
      <c r="R89">
        <v>0</v>
      </c>
      <c r="S89">
        <v>0</v>
      </c>
      <c r="T89">
        <v>1</v>
      </c>
      <c r="U89">
        <v>0</v>
      </c>
      <c r="V89">
        <v>0</v>
      </c>
      <c r="W89">
        <v>0</v>
      </c>
      <c r="X89">
        <v>0</v>
      </c>
      <c r="Y89">
        <v>0</v>
      </c>
      <c r="Z89">
        <v>0</v>
      </c>
      <c r="AA89">
        <v>0</v>
      </c>
      <c r="AB89">
        <v>6</v>
      </c>
      <c r="AC89">
        <v>0</v>
      </c>
      <c r="AD89">
        <v>12</v>
      </c>
    </row>
    <row r="90" spans="1:30" x14ac:dyDescent="0.25">
      <c r="A90" s="2" t="s">
        <v>70</v>
      </c>
      <c r="B90" s="1" t="s">
        <v>68</v>
      </c>
      <c r="C90" s="1" t="s">
        <v>43</v>
      </c>
      <c r="D90">
        <v>22</v>
      </c>
      <c r="E90">
        <v>108</v>
      </c>
      <c r="F90">
        <v>35</v>
      </c>
      <c r="G90">
        <v>165</v>
      </c>
      <c r="H90">
        <v>303</v>
      </c>
      <c r="I90">
        <v>25</v>
      </c>
      <c r="J90">
        <v>328</v>
      </c>
      <c r="K90">
        <v>723</v>
      </c>
      <c r="L90">
        <v>71</v>
      </c>
      <c r="M90">
        <v>0</v>
      </c>
      <c r="N90">
        <v>3</v>
      </c>
      <c r="O90">
        <v>1</v>
      </c>
      <c r="P90">
        <v>2</v>
      </c>
      <c r="Q90">
        <v>0</v>
      </c>
      <c r="R90">
        <v>0</v>
      </c>
      <c r="S90">
        <v>6</v>
      </c>
      <c r="T90">
        <v>5</v>
      </c>
      <c r="U90">
        <v>0</v>
      </c>
      <c r="V90">
        <v>3</v>
      </c>
      <c r="W90">
        <v>1</v>
      </c>
      <c r="X90">
        <v>0</v>
      </c>
      <c r="Y90">
        <v>0</v>
      </c>
      <c r="Z90">
        <v>0</v>
      </c>
      <c r="AA90">
        <v>3</v>
      </c>
      <c r="AB90">
        <v>60</v>
      </c>
      <c r="AC90">
        <v>0</v>
      </c>
      <c r="AD90">
        <v>155</v>
      </c>
    </row>
    <row r="91" spans="1:30" x14ac:dyDescent="0.25">
      <c r="A91" s="2" t="s">
        <v>70</v>
      </c>
      <c r="B91" s="1" t="s">
        <v>68</v>
      </c>
      <c r="C91" s="1" t="s">
        <v>44</v>
      </c>
      <c r="D91">
        <v>5</v>
      </c>
      <c r="E91">
        <v>19</v>
      </c>
      <c r="F91">
        <v>1</v>
      </c>
      <c r="G91">
        <v>25</v>
      </c>
      <c r="H91">
        <v>49</v>
      </c>
      <c r="I91">
        <v>8</v>
      </c>
      <c r="J91">
        <v>57</v>
      </c>
      <c r="K91">
        <v>108</v>
      </c>
      <c r="L91">
        <v>11</v>
      </c>
      <c r="M91">
        <v>0</v>
      </c>
      <c r="N91">
        <v>0</v>
      </c>
      <c r="O91">
        <v>3</v>
      </c>
      <c r="P91">
        <v>0</v>
      </c>
      <c r="Q91">
        <v>0</v>
      </c>
      <c r="R91">
        <v>0</v>
      </c>
      <c r="S91">
        <v>0</v>
      </c>
      <c r="T91">
        <v>7</v>
      </c>
      <c r="U91">
        <v>0</v>
      </c>
      <c r="V91">
        <v>0</v>
      </c>
      <c r="W91">
        <v>0</v>
      </c>
      <c r="X91">
        <v>0</v>
      </c>
      <c r="Y91">
        <v>0</v>
      </c>
      <c r="Z91">
        <v>0</v>
      </c>
      <c r="AA91">
        <v>0</v>
      </c>
      <c r="AB91">
        <v>3</v>
      </c>
      <c r="AC91">
        <v>0</v>
      </c>
      <c r="AD91">
        <v>24</v>
      </c>
    </row>
    <row r="92" spans="1:30" x14ac:dyDescent="0.25">
      <c r="A92" s="2" t="s">
        <v>70</v>
      </c>
      <c r="B92" s="1" t="s">
        <v>68</v>
      </c>
      <c r="C92" s="1" t="s">
        <v>45</v>
      </c>
      <c r="D92">
        <v>1</v>
      </c>
      <c r="E92">
        <v>12</v>
      </c>
      <c r="F92">
        <v>2</v>
      </c>
      <c r="G92">
        <v>15</v>
      </c>
      <c r="H92">
        <v>34</v>
      </c>
      <c r="I92">
        <v>1</v>
      </c>
      <c r="J92">
        <v>35</v>
      </c>
      <c r="K92">
        <v>61</v>
      </c>
      <c r="L92">
        <v>5</v>
      </c>
      <c r="M92">
        <v>0</v>
      </c>
      <c r="N92">
        <v>2</v>
      </c>
      <c r="O92">
        <v>0</v>
      </c>
      <c r="P92">
        <v>0</v>
      </c>
      <c r="Q92">
        <v>0</v>
      </c>
      <c r="R92">
        <v>0</v>
      </c>
      <c r="S92">
        <v>1</v>
      </c>
      <c r="T92">
        <v>0</v>
      </c>
      <c r="U92">
        <v>1</v>
      </c>
      <c r="V92">
        <v>0</v>
      </c>
      <c r="W92">
        <v>0</v>
      </c>
      <c r="X92">
        <v>0</v>
      </c>
      <c r="Y92">
        <v>0</v>
      </c>
      <c r="Z92">
        <v>0</v>
      </c>
      <c r="AA92">
        <v>0</v>
      </c>
      <c r="AB92">
        <v>0</v>
      </c>
      <c r="AC92">
        <v>0</v>
      </c>
      <c r="AD92">
        <v>9</v>
      </c>
    </row>
    <row r="93" spans="1:30" x14ac:dyDescent="0.25">
      <c r="A93" s="2" t="s">
        <v>70</v>
      </c>
      <c r="B93" s="1" t="s">
        <v>68</v>
      </c>
      <c r="C93" s="1" t="s">
        <v>46</v>
      </c>
      <c r="D93">
        <v>9</v>
      </c>
      <c r="E93">
        <v>34</v>
      </c>
      <c r="F93">
        <v>1</v>
      </c>
      <c r="G93">
        <v>44</v>
      </c>
      <c r="H93">
        <v>146</v>
      </c>
      <c r="I93">
        <v>13</v>
      </c>
      <c r="J93">
        <v>159</v>
      </c>
      <c r="K93">
        <v>262</v>
      </c>
      <c r="L93">
        <v>28</v>
      </c>
      <c r="M93">
        <v>0</v>
      </c>
      <c r="N93">
        <v>0</v>
      </c>
      <c r="O93">
        <v>0</v>
      </c>
      <c r="P93">
        <v>0</v>
      </c>
      <c r="Q93">
        <v>3</v>
      </c>
      <c r="R93">
        <v>0</v>
      </c>
      <c r="S93">
        <v>4</v>
      </c>
      <c r="T93">
        <v>1</v>
      </c>
      <c r="U93">
        <v>0</v>
      </c>
      <c r="V93">
        <v>6</v>
      </c>
      <c r="W93">
        <v>3</v>
      </c>
      <c r="X93">
        <v>0</v>
      </c>
      <c r="Y93">
        <v>0</v>
      </c>
      <c r="Z93">
        <v>0</v>
      </c>
      <c r="AA93">
        <v>0</v>
      </c>
      <c r="AB93">
        <v>1</v>
      </c>
      <c r="AC93">
        <v>0</v>
      </c>
      <c r="AD93">
        <v>46</v>
      </c>
    </row>
    <row r="94" spans="1:30" x14ac:dyDescent="0.25">
      <c r="A94" s="2" t="s">
        <v>70</v>
      </c>
      <c r="B94" s="1" t="s">
        <v>68</v>
      </c>
      <c r="C94" s="1" t="s">
        <v>47</v>
      </c>
      <c r="D94">
        <v>48</v>
      </c>
      <c r="E94">
        <v>120</v>
      </c>
      <c r="F94">
        <v>9</v>
      </c>
      <c r="G94">
        <v>177</v>
      </c>
      <c r="H94">
        <v>552</v>
      </c>
      <c r="I94">
        <v>67</v>
      </c>
      <c r="J94">
        <v>619</v>
      </c>
      <c r="K94">
        <v>1084</v>
      </c>
      <c r="L94">
        <v>42</v>
      </c>
      <c r="M94">
        <v>0</v>
      </c>
      <c r="N94">
        <v>19</v>
      </c>
      <c r="O94">
        <v>5</v>
      </c>
      <c r="P94">
        <v>2</v>
      </c>
      <c r="Q94">
        <v>0</v>
      </c>
      <c r="R94">
        <v>1</v>
      </c>
      <c r="S94">
        <v>10</v>
      </c>
      <c r="T94">
        <v>1</v>
      </c>
      <c r="U94">
        <v>2</v>
      </c>
      <c r="V94">
        <v>10</v>
      </c>
      <c r="W94">
        <v>2</v>
      </c>
      <c r="X94">
        <v>2</v>
      </c>
      <c r="Y94">
        <v>0</v>
      </c>
      <c r="Z94">
        <v>1</v>
      </c>
      <c r="AA94">
        <v>3</v>
      </c>
      <c r="AB94">
        <v>31</v>
      </c>
      <c r="AC94">
        <v>1</v>
      </c>
      <c r="AD94">
        <v>132</v>
      </c>
    </row>
    <row r="95" spans="1:30" x14ac:dyDescent="0.25">
      <c r="A95" s="2" t="s">
        <v>70</v>
      </c>
      <c r="B95" s="1" t="s">
        <v>68</v>
      </c>
      <c r="C95" s="1" t="s">
        <v>48</v>
      </c>
      <c r="D95">
        <v>11</v>
      </c>
      <c r="E95">
        <v>25</v>
      </c>
      <c r="F95">
        <v>0</v>
      </c>
      <c r="G95">
        <v>36</v>
      </c>
      <c r="H95">
        <v>162</v>
      </c>
      <c r="I95">
        <v>43</v>
      </c>
      <c r="J95">
        <v>205</v>
      </c>
      <c r="K95">
        <v>245</v>
      </c>
      <c r="L95">
        <v>11</v>
      </c>
      <c r="M95">
        <v>0</v>
      </c>
      <c r="N95">
        <v>1</v>
      </c>
      <c r="O95">
        <v>0</v>
      </c>
      <c r="P95">
        <v>1</v>
      </c>
      <c r="Q95">
        <v>4</v>
      </c>
      <c r="R95">
        <v>0</v>
      </c>
      <c r="S95">
        <v>1</v>
      </c>
      <c r="T95">
        <v>13</v>
      </c>
      <c r="U95">
        <v>0</v>
      </c>
      <c r="V95">
        <v>1</v>
      </c>
      <c r="W95">
        <v>0</v>
      </c>
      <c r="X95">
        <v>0</v>
      </c>
      <c r="Y95">
        <v>0</v>
      </c>
      <c r="Z95">
        <v>0</v>
      </c>
      <c r="AA95">
        <v>0</v>
      </c>
      <c r="AB95">
        <v>1</v>
      </c>
      <c r="AC95">
        <v>0</v>
      </c>
      <c r="AD95">
        <v>33</v>
      </c>
    </row>
    <row r="96" spans="1:30" x14ac:dyDescent="0.25">
      <c r="A96" s="2" t="s">
        <v>70</v>
      </c>
      <c r="B96" s="1" t="s">
        <v>68</v>
      </c>
      <c r="C96" s="1" t="s">
        <v>49</v>
      </c>
      <c r="D96">
        <v>15</v>
      </c>
      <c r="E96">
        <v>53</v>
      </c>
      <c r="F96">
        <v>2</v>
      </c>
      <c r="G96">
        <v>70</v>
      </c>
      <c r="H96">
        <v>187</v>
      </c>
      <c r="I96">
        <v>28</v>
      </c>
      <c r="J96">
        <v>215</v>
      </c>
      <c r="K96">
        <v>335</v>
      </c>
      <c r="L96">
        <v>43</v>
      </c>
      <c r="M96">
        <v>5</v>
      </c>
      <c r="N96">
        <v>0</v>
      </c>
      <c r="O96">
        <v>2</v>
      </c>
      <c r="P96">
        <v>2</v>
      </c>
      <c r="Q96">
        <v>0</v>
      </c>
      <c r="R96">
        <v>0</v>
      </c>
      <c r="S96">
        <v>3</v>
      </c>
      <c r="T96">
        <v>16</v>
      </c>
      <c r="U96">
        <v>1</v>
      </c>
      <c r="V96">
        <v>1</v>
      </c>
      <c r="W96">
        <v>0</v>
      </c>
      <c r="X96">
        <v>0</v>
      </c>
      <c r="Y96">
        <v>0</v>
      </c>
      <c r="Z96">
        <v>4</v>
      </c>
      <c r="AA96">
        <v>0</v>
      </c>
      <c r="AB96">
        <v>0</v>
      </c>
      <c r="AC96">
        <v>0</v>
      </c>
      <c r="AD96">
        <v>77</v>
      </c>
    </row>
    <row r="97" spans="1:30" x14ac:dyDescent="0.25">
      <c r="A97" s="2" t="s">
        <v>70</v>
      </c>
      <c r="B97" s="1" t="s">
        <v>68</v>
      </c>
      <c r="C97" s="1" t="s">
        <v>50</v>
      </c>
      <c r="D97">
        <v>16</v>
      </c>
      <c r="E97">
        <v>55</v>
      </c>
      <c r="F97">
        <v>3</v>
      </c>
      <c r="G97">
        <v>74</v>
      </c>
      <c r="H97">
        <v>254</v>
      </c>
      <c r="I97">
        <v>29</v>
      </c>
      <c r="J97">
        <v>283</v>
      </c>
      <c r="K97">
        <v>353</v>
      </c>
      <c r="L97">
        <v>38</v>
      </c>
      <c r="M97">
        <v>0</v>
      </c>
      <c r="N97">
        <v>3</v>
      </c>
      <c r="O97">
        <v>0</v>
      </c>
      <c r="P97">
        <v>0</v>
      </c>
      <c r="Q97">
        <v>0</v>
      </c>
      <c r="R97">
        <v>0</v>
      </c>
      <c r="S97">
        <v>6</v>
      </c>
      <c r="T97">
        <v>6</v>
      </c>
      <c r="U97">
        <v>0</v>
      </c>
      <c r="V97">
        <v>5</v>
      </c>
      <c r="W97">
        <v>1</v>
      </c>
      <c r="X97">
        <v>1</v>
      </c>
      <c r="Y97">
        <v>0</v>
      </c>
      <c r="Z97">
        <v>0</v>
      </c>
      <c r="AA97">
        <v>0</v>
      </c>
      <c r="AB97">
        <v>1</v>
      </c>
      <c r="AC97">
        <v>2</v>
      </c>
      <c r="AD97">
        <v>63</v>
      </c>
    </row>
    <row r="98" spans="1:30" x14ac:dyDescent="0.25">
      <c r="A98" s="2" t="s">
        <v>70</v>
      </c>
      <c r="B98" s="1" t="s">
        <v>68</v>
      </c>
      <c r="C98" s="1" t="s">
        <v>51</v>
      </c>
      <c r="D98">
        <v>12</v>
      </c>
      <c r="E98">
        <v>53</v>
      </c>
      <c r="F98">
        <v>15</v>
      </c>
      <c r="G98">
        <v>80</v>
      </c>
      <c r="H98">
        <v>189</v>
      </c>
      <c r="I98">
        <v>13</v>
      </c>
      <c r="J98">
        <v>202</v>
      </c>
      <c r="K98">
        <v>483</v>
      </c>
      <c r="L98">
        <v>16</v>
      </c>
      <c r="M98">
        <v>0</v>
      </c>
      <c r="N98">
        <v>7</v>
      </c>
      <c r="O98">
        <v>2</v>
      </c>
      <c r="P98">
        <v>7</v>
      </c>
      <c r="Q98">
        <v>1</v>
      </c>
      <c r="R98">
        <v>0</v>
      </c>
      <c r="S98">
        <v>11</v>
      </c>
      <c r="T98">
        <v>4</v>
      </c>
      <c r="U98">
        <v>2</v>
      </c>
      <c r="V98">
        <v>9</v>
      </c>
      <c r="W98">
        <v>3</v>
      </c>
      <c r="X98">
        <v>1</v>
      </c>
      <c r="Y98">
        <v>0</v>
      </c>
      <c r="Z98">
        <v>0</v>
      </c>
      <c r="AA98">
        <v>0</v>
      </c>
      <c r="AB98">
        <v>27</v>
      </c>
      <c r="AC98">
        <v>0</v>
      </c>
      <c r="AD98">
        <v>90</v>
      </c>
    </row>
    <row r="99" spans="1:30" x14ac:dyDescent="0.25">
      <c r="A99" s="2" t="s">
        <v>70</v>
      </c>
      <c r="B99" s="1" t="s">
        <v>68</v>
      </c>
      <c r="C99" s="1" t="s">
        <v>52</v>
      </c>
      <c r="D99">
        <v>31</v>
      </c>
      <c r="E99">
        <v>35</v>
      </c>
      <c r="F99">
        <v>6</v>
      </c>
      <c r="G99">
        <v>72</v>
      </c>
      <c r="H99">
        <v>332</v>
      </c>
      <c r="I99">
        <v>77</v>
      </c>
      <c r="J99">
        <v>409</v>
      </c>
      <c r="K99">
        <v>660</v>
      </c>
      <c r="L99">
        <v>30</v>
      </c>
      <c r="M99">
        <v>0</v>
      </c>
      <c r="N99">
        <v>1</v>
      </c>
      <c r="O99">
        <v>1</v>
      </c>
      <c r="P99">
        <v>4</v>
      </c>
      <c r="Q99">
        <v>0</v>
      </c>
      <c r="R99">
        <v>0</v>
      </c>
      <c r="S99">
        <v>18</v>
      </c>
      <c r="T99">
        <v>1</v>
      </c>
      <c r="U99">
        <v>0</v>
      </c>
      <c r="V99">
        <v>0</v>
      </c>
      <c r="W99">
        <v>0</v>
      </c>
      <c r="X99">
        <v>0</v>
      </c>
      <c r="Y99">
        <v>0</v>
      </c>
      <c r="Z99">
        <v>0</v>
      </c>
      <c r="AA99">
        <v>0</v>
      </c>
      <c r="AB99">
        <v>23</v>
      </c>
      <c r="AC99">
        <v>0</v>
      </c>
      <c r="AD99">
        <v>78</v>
      </c>
    </row>
    <row r="100" spans="1:30" x14ac:dyDescent="0.25">
      <c r="A100" s="2" t="s">
        <v>70</v>
      </c>
      <c r="B100" s="1" t="s">
        <v>68</v>
      </c>
      <c r="C100" s="1" t="s">
        <v>53</v>
      </c>
      <c r="D100">
        <v>19</v>
      </c>
      <c r="E100">
        <v>47</v>
      </c>
      <c r="F100">
        <v>27</v>
      </c>
      <c r="G100">
        <v>93</v>
      </c>
      <c r="H100">
        <v>139</v>
      </c>
      <c r="I100">
        <v>24</v>
      </c>
      <c r="J100">
        <v>163</v>
      </c>
      <c r="K100">
        <v>387</v>
      </c>
      <c r="L100">
        <v>43</v>
      </c>
      <c r="M100">
        <v>0</v>
      </c>
      <c r="N100">
        <v>2</v>
      </c>
      <c r="O100">
        <v>1</v>
      </c>
      <c r="P100">
        <v>19</v>
      </c>
      <c r="Q100">
        <v>1</v>
      </c>
      <c r="R100">
        <v>0</v>
      </c>
      <c r="S100">
        <v>3</v>
      </c>
      <c r="T100">
        <v>4</v>
      </c>
      <c r="U100">
        <v>5</v>
      </c>
      <c r="V100">
        <v>7</v>
      </c>
      <c r="W100">
        <v>0</v>
      </c>
      <c r="X100">
        <v>0</v>
      </c>
      <c r="Y100">
        <v>2</v>
      </c>
      <c r="Z100">
        <v>0</v>
      </c>
      <c r="AA100">
        <v>0</v>
      </c>
      <c r="AB100">
        <v>0</v>
      </c>
      <c r="AC100">
        <v>5</v>
      </c>
      <c r="AD100">
        <v>92</v>
      </c>
    </row>
    <row r="101" spans="1:30" x14ac:dyDescent="0.25">
      <c r="A101" s="2" t="s">
        <v>70</v>
      </c>
      <c r="B101" s="1" t="s">
        <v>68</v>
      </c>
      <c r="C101" s="1" t="s">
        <v>54</v>
      </c>
      <c r="D101">
        <v>16</v>
      </c>
      <c r="E101">
        <v>88</v>
      </c>
      <c r="F101">
        <v>3</v>
      </c>
      <c r="G101">
        <v>107</v>
      </c>
      <c r="H101">
        <v>240</v>
      </c>
      <c r="I101">
        <v>26</v>
      </c>
      <c r="J101">
        <v>266</v>
      </c>
      <c r="K101">
        <v>398</v>
      </c>
      <c r="L101">
        <v>41</v>
      </c>
      <c r="M101">
        <v>0</v>
      </c>
      <c r="N101">
        <v>1</v>
      </c>
      <c r="O101">
        <v>3</v>
      </c>
      <c r="P101">
        <v>1</v>
      </c>
      <c r="Q101">
        <v>1</v>
      </c>
      <c r="R101">
        <v>0</v>
      </c>
      <c r="S101">
        <v>36</v>
      </c>
      <c r="T101">
        <v>21</v>
      </c>
      <c r="U101">
        <v>0</v>
      </c>
      <c r="V101">
        <v>11</v>
      </c>
      <c r="W101">
        <v>0</v>
      </c>
      <c r="X101">
        <v>0</v>
      </c>
      <c r="Y101">
        <v>3</v>
      </c>
      <c r="Z101">
        <v>0</v>
      </c>
      <c r="AA101">
        <v>5</v>
      </c>
      <c r="AB101">
        <v>17</v>
      </c>
      <c r="AC101">
        <v>20</v>
      </c>
      <c r="AD101">
        <v>160</v>
      </c>
    </row>
    <row r="102" spans="1:30" x14ac:dyDescent="0.25">
      <c r="A102" s="2" t="s">
        <v>70</v>
      </c>
      <c r="B102" s="1" t="s">
        <v>68</v>
      </c>
      <c r="C102" s="1" t="s">
        <v>55</v>
      </c>
      <c r="D102">
        <v>11</v>
      </c>
      <c r="E102">
        <v>55</v>
      </c>
      <c r="F102">
        <v>5</v>
      </c>
      <c r="G102">
        <v>71</v>
      </c>
      <c r="H102">
        <v>245</v>
      </c>
      <c r="I102">
        <v>34</v>
      </c>
      <c r="J102">
        <v>279</v>
      </c>
      <c r="K102">
        <v>376</v>
      </c>
      <c r="L102">
        <v>34</v>
      </c>
      <c r="M102">
        <v>0</v>
      </c>
      <c r="N102">
        <v>0</v>
      </c>
      <c r="O102">
        <v>2</v>
      </c>
      <c r="P102">
        <v>2</v>
      </c>
      <c r="Q102">
        <v>0</v>
      </c>
      <c r="R102">
        <v>0</v>
      </c>
      <c r="S102">
        <v>5</v>
      </c>
      <c r="T102">
        <v>0</v>
      </c>
      <c r="U102">
        <v>1</v>
      </c>
      <c r="V102">
        <v>18</v>
      </c>
      <c r="W102">
        <v>0</v>
      </c>
      <c r="X102">
        <v>0</v>
      </c>
      <c r="Y102">
        <v>0</v>
      </c>
      <c r="Z102">
        <v>0</v>
      </c>
      <c r="AA102">
        <v>0</v>
      </c>
      <c r="AB102">
        <v>1</v>
      </c>
      <c r="AC102">
        <v>0</v>
      </c>
      <c r="AD102">
        <v>63</v>
      </c>
    </row>
    <row r="103" spans="1:30" x14ac:dyDescent="0.25">
      <c r="A103" s="2" t="s">
        <v>70</v>
      </c>
      <c r="B103" s="1" t="s">
        <v>68</v>
      </c>
      <c r="C103" s="1" t="s">
        <v>56</v>
      </c>
      <c r="D103">
        <v>34</v>
      </c>
      <c r="E103">
        <v>100</v>
      </c>
      <c r="F103">
        <v>36</v>
      </c>
      <c r="G103">
        <v>170</v>
      </c>
      <c r="H103">
        <v>356</v>
      </c>
      <c r="I103">
        <v>52</v>
      </c>
      <c r="J103">
        <v>408</v>
      </c>
      <c r="K103">
        <v>845</v>
      </c>
      <c r="L103">
        <v>104</v>
      </c>
      <c r="M103">
        <v>1</v>
      </c>
      <c r="N103">
        <v>13</v>
      </c>
      <c r="O103">
        <v>5</v>
      </c>
      <c r="P103">
        <v>13</v>
      </c>
      <c r="Q103">
        <v>0</v>
      </c>
      <c r="R103">
        <v>0</v>
      </c>
      <c r="S103">
        <v>13</v>
      </c>
      <c r="T103">
        <v>12</v>
      </c>
      <c r="U103">
        <v>0</v>
      </c>
      <c r="V103">
        <v>11</v>
      </c>
      <c r="W103">
        <v>3</v>
      </c>
      <c r="X103">
        <v>0</v>
      </c>
      <c r="Y103">
        <v>2</v>
      </c>
      <c r="Z103">
        <v>0</v>
      </c>
      <c r="AA103">
        <v>0</v>
      </c>
      <c r="AB103">
        <v>1</v>
      </c>
      <c r="AC103">
        <v>0</v>
      </c>
      <c r="AD103">
        <v>178</v>
      </c>
    </row>
    <row r="104" spans="1:30" x14ac:dyDescent="0.25">
      <c r="A104" s="2" t="s">
        <v>70</v>
      </c>
      <c r="B104" s="1" t="s">
        <v>68</v>
      </c>
      <c r="C104" s="1" t="s">
        <v>57</v>
      </c>
      <c r="D104">
        <v>16</v>
      </c>
      <c r="E104">
        <v>29</v>
      </c>
      <c r="F104">
        <v>7</v>
      </c>
      <c r="G104">
        <v>52</v>
      </c>
      <c r="H104">
        <v>134</v>
      </c>
      <c r="I104">
        <v>22</v>
      </c>
      <c r="J104">
        <v>156</v>
      </c>
      <c r="K104">
        <v>346</v>
      </c>
      <c r="L104">
        <v>32</v>
      </c>
      <c r="M104">
        <v>0</v>
      </c>
      <c r="N104">
        <v>2</v>
      </c>
      <c r="O104">
        <v>3</v>
      </c>
      <c r="P104">
        <v>2</v>
      </c>
      <c r="Q104">
        <v>1</v>
      </c>
      <c r="R104">
        <v>0</v>
      </c>
      <c r="S104">
        <v>10</v>
      </c>
      <c r="T104">
        <v>5</v>
      </c>
      <c r="U104">
        <v>0</v>
      </c>
      <c r="V104">
        <v>2</v>
      </c>
      <c r="W104">
        <v>1</v>
      </c>
      <c r="X104">
        <v>0</v>
      </c>
      <c r="Y104">
        <v>0</v>
      </c>
      <c r="Z104">
        <v>0</v>
      </c>
      <c r="AA104">
        <v>0</v>
      </c>
      <c r="AB104">
        <v>0</v>
      </c>
      <c r="AC104">
        <v>0</v>
      </c>
      <c r="AD104">
        <v>58</v>
      </c>
    </row>
    <row r="105" spans="1:30" x14ac:dyDescent="0.25">
      <c r="A105" s="2" t="s">
        <v>70</v>
      </c>
      <c r="B105" s="1" t="s">
        <v>68</v>
      </c>
      <c r="C105" s="1" t="s">
        <v>58</v>
      </c>
      <c r="D105">
        <v>18</v>
      </c>
      <c r="E105">
        <v>23</v>
      </c>
      <c r="F105">
        <v>4</v>
      </c>
      <c r="G105">
        <v>45</v>
      </c>
      <c r="H105">
        <v>112</v>
      </c>
      <c r="I105">
        <v>15</v>
      </c>
      <c r="J105">
        <v>127</v>
      </c>
      <c r="K105">
        <v>256</v>
      </c>
      <c r="L105">
        <v>22</v>
      </c>
      <c r="M105">
        <v>0</v>
      </c>
      <c r="N105">
        <v>7</v>
      </c>
      <c r="O105">
        <v>2</v>
      </c>
      <c r="P105">
        <v>2</v>
      </c>
      <c r="Q105">
        <v>1</v>
      </c>
      <c r="R105">
        <v>0</v>
      </c>
      <c r="S105">
        <v>7</v>
      </c>
      <c r="T105">
        <v>6</v>
      </c>
      <c r="U105">
        <v>0</v>
      </c>
      <c r="V105">
        <v>1</v>
      </c>
      <c r="W105">
        <v>2</v>
      </c>
      <c r="X105">
        <v>0</v>
      </c>
      <c r="Y105">
        <v>0</v>
      </c>
      <c r="Z105">
        <v>0</v>
      </c>
      <c r="AA105">
        <v>0</v>
      </c>
      <c r="AB105">
        <v>0</v>
      </c>
      <c r="AC105">
        <v>0</v>
      </c>
      <c r="AD105">
        <v>50</v>
      </c>
    </row>
    <row r="106" spans="1:30" x14ac:dyDescent="0.25">
      <c r="A106" s="2" t="s">
        <v>70</v>
      </c>
      <c r="B106" s="1" t="s">
        <v>68</v>
      </c>
      <c r="C106" s="1" t="s">
        <v>59</v>
      </c>
      <c r="D106">
        <v>40</v>
      </c>
      <c r="E106">
        <v>79</v>
      </c>
      <c r="F106">
        <v>19</v>
      </c>
      <c r="G106">
        <v>138</v>
      </c>
      <c r="H106">
        <v>296</v>
      </c>
      <c r="I106">
        <v>53</v>
      </c>
      <c r="J106">
        <v>349</v>
      </c>
      <c r="K106">
        <v>718</v>
      </c>
      <c r="L106">
        <v>82</v>
      </c>
      <c r="M106">
        <v>0</v>
      </c>
      <c r="N106">
        <v>10</v>
      </c>
      <c r="O106">
        <v>6</v>
      </c>
      <c r="P106">
        <v>13</v>
      </c>
      <c r="Q106">
        <v>0</v>
      </c>
      <c r="R106">
        <v>0</v>
      </c>
      <c r="S106">
        <v>16</v>
      </c>
      <c r="T106">
        <v>14</v>
      </c>
      <c r="U106">
        <v>2</v>
      </c>
      <c r="V106">
        <v>8</v>
      </c>
      <c r="W106">
        <v>0</v>
      </c>
      <c r="X106">
        <v>1</v>
      </c>
      <c r="Y106">
        <v>0</v>
      </c>
      <c r="Z106">
        <v>0</v>
      </c>
      <c r="AA106">
        <v>0</v>
      </c>
      <c r="AB106">
        <v>0</v>
      </c>
      <c r="AC106">
        <v>0</v>
      </c>
      <c r="AD106">
        <v>152</v>
      </c>
    </row>
    <row r="107" spans="1:30" x14ac:dyDescent="0.25">
      <c r="A107" s="2" t="s">
        <v>70</v>
      </c>
      <c r="B107" s="1" t="s">
        <v>68</v>
      </c>
      <c r="C107" s="1" t="s">
        <v>60</v>
      </c>
      <c r="D107">
        <v>5</v>
      </c>
      <c r="E107">
        <v>33</v>
      </c>
      <c r="F107">
        <v>1</v>
      </c>
      <c r="G107">
        <v>39</v>
      </c>
      <c r="H107">
        <v>93</v>
      </c>
      <c r="I107">
        <v>13</v>
      </c>
      <c r="J107">
        <v>106</v>
      </c>
      <c r="K107">
        <v>189</v>
      </c>
      <c r="L107">
        <v>6</v>
      </c>
      <c r="M107">
        <v>0</v>
      </c>
      <c r="N107">
        <v>3</v>
      </c>
      <c r="O107">
        <v>6</v>
      </c>
      <c r="P107">
        <v>6</v>
      </c>
      <c r="Q107">
        <v>0</v>
      </c>
      <c r="R107">
        <v>0</v>
      </c>
      <c r="S107">
        <v>8</v>
      </c>
      <c r="T107">
        <v>1</v>
      </c>
      <c r="U107">
        <v>0</v>
      </c>
      <c r="V107">
        <v>0</v>
      </c>
      <c r="W107">
        <v>0</v>
      </c>
      <c r="X107">
        <v>0</v>
      </c>
      <c r="Y107">
        <v>0</v>
      </c>
      <c r="Z107">
        <v>0</v>
      </c>
      <c r="AA107">
        <v>1</v>
      </c>
      <c r="AB107">
        <v>4</v>
      </c>
      <c r="AC107">
        <v>2</v>
      </c>
      <c r="AD107">
        <v>37</v>
      </c>
    </row>
    <row r="108" spans="1:30" x14ac:dyDescent="0.25">
      <c r="A108" s="2" t="s">
        <v>70</v>
      </c>
      <c r="B108" s="1" t="s">
        <v>68</v>
      </c>
      <c r="C108" s="1" t="s">
        <v>61</v>
      </c>
      <c r="D108">
        <v>3</v>
      </c>
      <c r="E108">
        <v>3</v>
      </c>
      <c r="F108">
        <v>2</v>
      </c>
      <c r="G108">
        <v>8</v>
      </c>
      <c r="H108">
        <v>25</v>
      </c>
      <c r="I108">
        <v>7</v>
      </c>
      <c r="J108">
        <v>32</v>
      </c>
      <c r="K108">
        <v>50</v>
      </c>
      <c r="L108">
        <v>5</v>
      </c>
      <c r="M108">
        <v>0</v>
      </c>
      <c r="N108">
        <v>0</v>
      </c>
      <c r="O108">
        <v>0</v>
      </c>
      <c r="P108">
        <v>1</v>
      </c>
      <c r="Q108">
        <v>0</v>
      </c>
      <c r="R108">
        <v>0</v>
      </c>
      <c r="S108">
        <v>1</v>
      </c>
      <c r="T108">
        <v>1</v>
      </c>
      <c r="U108">
        <v>0</v>
      </c>
      <c r="V108">
        <v>0</v>
      </c>
      <c r="W108">
        <v>0</v>
      </c>
      <c r="X108">
        <v>0</v>
      </c>
      <c r="Y108">
        <v>0</v>
      </c>
      <c r="Z108">
        <v>0</v>
      </c>
      <c r="AA108">
        <v>0</v>
      </c>
      <c r="AB108">
        <v>0</v>
      </c>
      <c r="AC108">
        <v>0</v>
      </c>
      <c r="AD108">
        <v>8</v>
      </c>
    </row>
    <row r="109" spans="1:30" x14ac:dyDescent="0.25">
      <c r="A109" s="2" t="s">
        <v>70</v>
      </c>
      <c r="B109" s="1" t="s">
        <v>68</v>
      </c>
      <c r="C109" s="1" t="s">
        <v>62</v>
      </c>
      <c r="D109">
        <v>6</v>
      </c>
      <c r="E109">
        <v>19</v>
      </c>
      <c r="F109">
        <v>0</v>
      </c>
      <c r="G109">
        <v>25</v>
      </c>
      <c r="H109">
        <v>79</v>
      </c>
      <c r="I109">
        <v>8</v>
      </c>
      <c r="J109">
        <v>87</v>
      </c>
      <c r="K109">
        <v>117</v>
      </c>
      <c r="L109">
        <v>8</v>
      </c>
      <c r="M109">
        <v>0</v>
      </c>
      <c r="N109">
        <v>0</v>
      </c>
      <c r="O109">
        <v>0</v>
      </c>
      <c r="P109">
        <v>0</v>
      </c>
      <c r="Q109">
        <v>0</v>
      </c>
      <c r="R109">
        <v>0</v>
      </c>
      <c r="S109">
        <v>0</v>
      </c>
      <c r="T109">
        <v>5</v>
      </c>
      <c r="U109">
        <v>0</v>
      </c>
      <c r="V109">
        <v>3</v>
      </c>
      <c r="W109">
        <v>0</v>
      </c>
      <c r="X109">
        <v>0</v>
      </c>
      <c r="Y109">
        <v>0</v>
      </c>
      <c r="Z109">
        <v>0</v>
      </c>
      <c r="AA109">
        <v>0</v>
      </c>
      <c r="AB109">
        <v>1</v>
      </c>
      <c r="AC109">
        <v>0</v>
      </c>
      <c r="AD109">
        <v>17</v>
      </c>
    </row>
    <row r="110" spans="1:30" x14ac:dyDescent="0.25">
      <c r="A110" s="2" t="s">
        <v>70</v>
      </c>
      <c r="B110" s="1" t="s">
        <v>68</v>
      </c>
      <c r="C110" s="1" t="s">
        <v>63</v>
      </c>
      <c r="D110">
        <v>8</v>
      </c>
      <c r="E110">
        <v>27</v>
      </c>
      <c r="F110">
        <v>1</v>
      </c>
      <c r="G110">
        <v>36</v>
      </c>
      <c r="H110">
        <v>118</v>
      </c>
      <c r="I110">
        <v>11</v>
      </c>
      <c r="J110">
        <v>129</v>
      </c>
      <c r="K110">
        <v>202</v>
      </c>
      <c r="L110">
        <v>4</v>
      </c>
      <c r="M110">
        <v>0</v>
      </c>
      <c r="N110">
        <v>3</v>
      </c>
      <c r="O110">
        <v>0</v>
      </c>
      <c r="P110">
        <v>1</v>
      </c>
      <c r="Q110">
        <v>0</v>
      </c>
      <c r="R110">
        <v>0</v>
      </c>
      <c r="S110">
        <v>1</v>
      </c>
      <c r="T110">
        <v>12</v>
      </c>
      <c r="U110">
        <v>0</v>
      </c>
      <c r="V110">
        <v>2</v>
      </c>
      <c r="W110">
        <v>0</v>
      </c>
      <c r="X110">
        <v>10</v>
      </c>
      <c r="Y110">
        <v>0</v>
      </c>
      <c r="Z110">
        <v>0</v>
      </c>
      <c r="AA110">
        <v>0</v>
      </c>
      <c r="AB110">
        <v>14</v>
      </c>
      <c r="AC110">
        <v>0</v>
      </c>
      <c r="AD110">
        <v>47</v>
      </c>
    </row>
    <row r="111" spans="1:30" x14ac:dyDescent="0.25">
      <c r="A111" s="2" t="s">
        <v>70</v>
      </c>
      <c r="B111" s="1" t="s">
        <v>68</v>
      </c>
      <c r="C111" s="1" t="s">
        <v>64</v>
      </c>
      <c r="D111">
        <v>14</v>
      </c>
      <c r="E111">
        <v>23</v>
      </c>
      <c r="F111">
        <v>1</v>
      </c>
      <c r="G111">
        <v>38</v>
      </c>
      <c r="H111">
        <v>149</v>
      </c>
      <c r="I111">
        <v>27</v>
      </c>
      <c r="J111">
        <v>176</v>
      </c>
      <c r="K111">
        <v>255</v>
      </c>
      <c r="L111">
        <v>10</v>
      </c>
      <c r="M111">
        <v>0</v>
      </c>
      <c r="N111">
        <v>11</v>
      </c>
      <c r="O111">
        <v>0</v>
      </c>
      <c r="P111">
        <v>0</v>
      </c>
      <c r="Q111">
        <v>1</v>
      </c>
      <c r="R111">
        <v>0</v>
      </c>
      <c r="S111">
        <v>1</v>
      </c>
      <c r="T111">
        <v>3</v>
      </c>
      <c r="U111">
        <v>0</v>
      </c>
      <c r="V111">
        <v>0</v>
      </c>
      <c r="W111">
        <v>0</v>
      </c>
      <c r="X111">
        <v>1</v>
      </c>
      <c r="Y111">
        <v>0</v>
      </c>
      <c r="Z111">
        <v>0</v>
      </c>
      <c r="AA111">
        <v>0</v>
      </c>
      <c r="AB111">
        <v>0</v>
      </c>
      <c r="AC111">
        <v>0</v>
      </c>
      <c r="AD111">
        <v>27</v>
      </c>
    </row>
    <row r="112" spans="1:30" x14ac:dyDescent="0.25">
      <c r="A112" s="2" t="s">
        <v>70</v>
      </c>
      <c r="B112" s="1" t="s">
        <v>68</v>
      </c>
      <c r="C112" s="1" t="s">
        <v>65</v>
      </c>
      <c r="D112">
        <v>7</v>
      </c>
      <c r="E112">
        <v>14</v>
      </c>
      <c r="F112">
        <v>2</v>
      </c>
      <c r="G112">
        <v>23</v>
      </c>
      <c r="H112">
        <v>138</v>
      </c>
      <c r="I112">
        <v>15</v>
      </c>
      <c r="J112">
        <v>153</v>
      </c>
      <c r="K112">
        <v>199</v>
      </c>
      <c r="L112">
        <v>12</v>
      </c>
      <c r="M112">
        <v>0</v>
      </c>
      <c r="N112">
        <v>1</v>
      </c>
      <c r="O112">
        <v>0</v>
      </c>
      <c r="P112">
        <v>2</v>
      </c>
      <c r="Q112">
        <v>2</v>
      </c>
      <c r="R112">
        <v>0</v>
      </c>
      <c r="S112">
        <v>0</v>
      </c>
      <c r="T112">
        <v>1</v>
      </c>
      <c r="U112">
        <v>0</v>
      </c>
      <c r="V112">
        <v>1</v>
      </c>
      <c r="W112">
        <v>0</v>
      </c>
      <c r="X112">
        <v>0</v>
      </c>
      <c r="Y112">
        <v>0</v>
      </c>
      <c r="Z112">
        <v>0</v>
      </c>
      <c r="AA112">
        <v>0</v>
      </c>
      <c r="AB112">
        <v>0</v>
      </c>
      <c r="AC112">
        <v>1</v>
      </c>
      <c r="AD112">
        <v>20</v>
      </c>
    </row>
    <row r="113" spans="1:30" x14ac:dyDescent="0.25">
      <c r="A113" s="2" t="s">
        <v>70</v>
      </c>
      <c r="B113" s="1" t="s">
        <v>68</v>
      </c>
      <c r="C113" s="1"/>
      <c r="L113">
        <v>988</v>
      </c>
      <c r="M113">
        <v>8</v>
      </c>
      <c r="N113">
        <v>109</v>
      </c>
      <c r="O113">
        <v>49</v>
      </c>
      <c r="P113">
        <v>122</v>
      </c>
      <c r="Q113">
        <v>16</v>
      </c>
      <c r="R113">
        <v>2</v>
      </c>
      <c r="S113">
        <v>203</v>
      </c>
      <c r="T113">
        <v>173</v>
      </c>
      <c r="U113">
        <v>21</v>
      </c>
      <c r="V113">
        <v>114</v>
      </c>
      <c r="W113">
        <v>28</v>
      </c>
      <c r="X113">
        <v>17</v>
      </c>
      <c r="Y113">
        <v>7</v>
      </c>
      <c r="Z113">
        <v>5</v>
      </c>
      <c r="AA113">
        <v>13</v>
      </c>
      <c r="AB113">
        <v>200</v>
      </c>
      <c r="AC113">
        <v>38</v>
      </c>
    </row>
    <row r="114" spans="1:30" x14ac:dyDescent="0.25">
      <c r="A114" s="2" t="s">
        <v>67</v>
      </c>
      <c r="B114" s="1" t="s">
        <v>71</v>
      </c>
      <c r="C114" s="1" t="s">
        <v>29</v>
      </c>
      <c r="D114">
        <v>3</v>
      </c>
      <c r="E114">
        <v>12</v>
      </c>
      <c r="F114">
        <v>6</v>
      </c>
      <c r="G114">
        <v>21</v>
      </c>
      <c r="H114">
        <v>57</v>
      </c>
      <c r="I114">
        <v>3</v>
      </c>
      <c r="J114">
        <v>60</v>
      </c>
      <c r="K114">
        <v>177</v>
      </c>
      <c r="L114">
        <v>8</v>
      </c>
      <c r="M114">
        <v>0</v>
      </c>
      <c r="N114">
        <v>2</v>
      </c>
      <c r="O114">
        <v>0</v>
      </c>
      <c r="P114">
        <v>7</v>
      </c>
      <c r="Q114">
        <v>0</v>
      </c>
      <c r="R114">
        <v>0</v>
      </c>
      <c r="S114">
        <v>2</v>
      </c>
      <c r="T114">
        <v>1</v>
      </c>
      <c r="U114">
        <v>0</v>
      </c>
      <c r="V114">
        <v>2</v>
      </c>
      <c r="W114">
        <v>0</v>
      </c>
      <c r="X114">
        <v>0</v>
      </c>
      <c r="Y114">
        <v>0</v>
      </c>
      <c r="Z114">
        <v>0</v>
      </c>
      <c r="AA114">
        <v>2</v>
      </c>
      <c r="AB114">
        <v>0</v>
      </c>
      <c r="AC114">
        <v>3</v>
      </c>
      <c r="AD114">
        <v>27</v>
      </c>
    </row>
    <row r="115" spans="1:30" x14ac:dyDescent="0.25">
      <c r="A115" s="2" t="s">
        <v>67</v>
      </c>
      <c r="B115" s="1" t="s">
        <v>71</v>
      </c>
      <c r="C115" s="1" t="s">
        <v>30</v>
      </c>
      <c r="D115">
        <v>17</v>
      </c>
      <c r="E115">
        <v>54</v>
      </c>
      <c r="F115">
        <v>5</v>
      </c>
      <c r="G115">
        <v>76</v>
      </c>
      <c r="H115">
        <v>191</v>
      </c>
      <c r="I115">
        <v>25</v>
      </c>
      <c r="J115">
        <v>216</v>
      </c>
      <c r="K115">
        <v>423</v>
      </c>
      <c r="L115">
        <v>62</v>
      </c>
      <c r="M115">
        <v>0</v>
      </c>
      <c r="N115">
        <v>4</v>
      </c>
      <c r="O115">
        <v>0</v>
      </c>
      <c r="P115">
        <v>0</v>
      </c>
      <c r="Q115">
        <v>0</v>
      </c>
      <c r="R115">
        <v>0</v>
      </c>
      <c r="S115">
        <v>10</v>
      </c>
      <c r="T115">
        <v>0</v>
      </c>
      <c r="U115">
        <v>0</v>
      </c>
      <c r="V115">
        <v>3</v>
      </c>
      <c r="W115">
        <v>13</v>
      </c>
      <c r="X115">
        <v>0</v>
      </c>
      <c r="Y115">
        <v>0</v>
      </c>
      <c r="Z115">
        <v>0</v>
      </c>
      <c r="AA115">
        <v>0</v>
      </c>
      <c r="AB115">
        <v>0</v>
      </c>
      <c r="AC115">
        <v>0</v>
      </c>
      <c r="AD115">
        <v>92</v>
      </c>
    </row>
    <row r="116" spans="1:30" x14ac:dyDescent="0.25">
      <c r="A116" s="2" t="s">
        <v>67</v>
      </c>
      <c r="B116" s="1" t="s">
        <v>71</v>
      </c>
      <c r="C116" s="1" t="s">
        <v>31</v>
      </c>
      <c r="D116">
        <v>7</v>
      </c>
      <c r="E116">
        <v>13</v>
      </c>
      <c r="F116">
        <v>2</v>
      </c>
      <c r="G116">
        <v>22</v>
      </c>
      <c r="H116">
        <v>39</v>
      </c>
      <c r="I116">
        <v>10</v>
      </c>
      <c r="J116">
        <v>49</v>
      </c>
      <c r="K116">
        <v>98</v>
      </c>
      <c r="L116">
        <v>12</v>
      </c>
      <c r="M116">
        <v>0</v>
      </c>
      <c r="N116">
        <v>1</v>
      </c>
      <c r="O116">
        <v>3</v>
      </c>
      <c r="P116">
        <v>4</v>
      </c>
      <c r="Q116">
        <v>0</v>
      </c>
      <c r="R116">
        <v>1</v>
      </c>
      <c r="S116">
        <v>0</v>
      </c>
      <c r="T116">
        <v>0</v>
      </c>
      <c r="U116">
        <v>0</v>
      </c>
      <c r="V116">
        <v>0</v>
      </c>
      <c r="W116">
        <v>0</v>
      </c>
      <c r="X116">
        <v>0</v>
      </c>
      <c r="Y116">
        <v>0</v>
      </c>
      <c r="Z116">
        <v>0</v>
      </c>
      <c r="AA116">
        <v>0</v>
      </c>
      <c r="AB116">
        <v>0</v>
      </c>
      <c r="AC116">
        <v>2</v>
      </c>
      <c r="AD116">
        <v>23</v>
      </c>
    </row>
    <row r="117" spans="1:30" x14ac:dyDescent="0.25">
      <c r="A117" s="2" t="s">
        <v>67</v>
      </c>
      <c r="B117" s="1" t="s">
        <v>71</v>
      </c>
      <c r="C117" s="1" t="s">
        <v>32</v>
      </c>
      <c r="D117">
        <v>24</v>
      </c>
      <c r="E117">
        <v>25</v>
      </c>
      <c r="F117">
        <v>10</v>
      </c>
      <c r="G117">
        <v>59</v>
      </c>
      <c r="H117">
        <v>156</v>
      </c>
      <c r="I117">
        <v>45</v>
      </c>
      <c r="J117">
        <v>201</v>
      </c>
      <c r="K117">
        <v>577</v>
      </c>
      <c r="L117">
        <v>24</v>
      </c>
      <c r="M117">
        <v>0</v>
      </c>
      <c r="N117">
        <v>1</v>
      </c>
      <c r="O117">
        <v>3</v>
      </c>
      <c r="P117">
        <v>12</v>
      </c>
      <c r="Q117">
        <v>0</v>
      </c>
      <c r="R117">
        <v>0</v>
      </c>
      <c r="S117">
        <v>8</v>
      </c>
      <c r="T117">
        <v>0</v>
      </c>
      <c r="U117">
        <v>3</v>
      </c>
      <c r="V117">
        <v>6</v>
      </c>
      <c r="W117">
        <v>2</v>
      </c>
      <c r="X117">
        <v>0</v>
      </c>
      <c r="Y117">
        <v>1</v>
      </c>
      <c r="Z117">
        <v>0</v>
      </c>
      <c r="AA117">
        <v>1</v>
      </c>
      <c r="AB117">
        <v>0</v>
      </c>
      <c r="AC117">
        <v>3</v>
      </c>
      <c r="AD117">
        <v>64</v>
      </c>
    </row>
    <row r="118" spans="1:30" x14ac:dyDescent="0.25">
      <c r="A118" s="2" t="s">
        <v>67</v>
      </c>
      <c r="B118" s="1" t="s">
        <v>71</v>
      </c>
      <c r="C118" s="1" t="s">
        <v>33</v>
      </c>
      <c r="D118">
        <v>64</v>
      </c>
      <c r="E118">
        <v>149</v>
      </c>
      <c r="F118">
        <v>4</v>
      </c>
      <c r="G118">
        <v>217</v>
      </c>
      <c r="H118">
        <v>882</v>
      </c>
      <c r="I118">
        <v>156</v>
      </c>
      <c r="J118">
        <v>1038</v>
      </c>
      <c r="K118">
        <v>1600</v>
      </c>
      <c r="L118">
        <v>124</v>
      </c>
      <c r="M118">
        <v>2</v>
      </c>
      <c r="N118">
        <v>18</v>
      </c>
      <c r="O118">
        <v>2</v>
      </c>
      <c r="P118">
        <v>0</v>
      </c>
      <c r="Q118">
        <v>9</v>
      </c>
      <c r="R118">
        <v>1</v>
      </c>
      <c r="S118">
        <v>29</v>
      </c>
      <c r="T118">
        <v>21</v>
      </c>
      <c r="U118">
        <v>5</v>
      </c>
      <c r="V118">
        <v>9</v>
      </c>
      <c r="W118">
        <v>9</v>
      </c>
      <c r="X118">
        <v>2</v>
      </c>
      <c r="Y118">
        <v>0</v>
      </c>
      <c r="Z118">
        <v>0</v>
      </c>
      <c r="AA118">
        <v>1</v>
      </c>
      <c r="AB118">
        <v>8</v>
      </c>
      <c r="AC118">
        <v>7</v>
      </c>
      <c r="AD118">
        <v>247</v>
      </c>
    </row>
    <row r="119" spans="1:30" x14ac:dyDescent="0.25">
      <c r="A119" s="2" t="s">
        <v>67</v>
      </c>
      <c r="B119" s="1" t="s">
        <v>71</v>
      </c>
      <c r="C119" s="1" t="s">
        <v>34</v>
      </c>
      <c r="D119">
        <v>3</v>
      </c>
      <c r="E119">
        <v>9</v>
      </c>
      <c r="F119">
        <v>0</v>
      </c>
      <c r="G119">
        <v>12</v>
      </c>
      <c r="H119">
        <v>37</v>
      </c>
      <c r="I119">
        <v>24</v>
      </c>
      <c r="J119">
        <v>61</v>
      </c>
      <c r="K119">
        <v>80</v>
      </c>
      <c r="L119">
        <v>16</v>
      </c>
      <c r="M119">
        <v>0</v>
      </c>
      <c r="N119">
        <v>1</v>
      </c>
      <c r="O119">
        <v>1</v>
      </c>
      <c r="P119">
        <v>0</v>
      </c>
      <c r="Q119">
        <v>0</v>
      </c>
      <c r="R119">
        <v>0</v>
      </c>
      <c r="S119">
        <v>1</v>
      </c>
      <c r="T119">
        <v>0</v>
      </c>
      <c r="U119">
        <v>0</v>
      </c>
      <c r="V119">
        <v>0</v>
      </c>
      <c r="W119">
        <v>0</v>
      </c>
      <c r="X119">
        <v>0</v>
      </c>
      <c r="Y119">
        <v>0</v>
      </c>
      <c r="Z119">
        <v>0</v>
      </c>
      <c r="AA119">
        <v>0</v>
      </c>
      <c r="AB119">
        <v>0</v>
      </c>
      <c r="AC119">
        <v>0</v>
      </c>
      <c r="AD119">
        <v>19</v>
      </c>
    </row>
    <row r="120" spans="1:30" x14ac:dyDescent="0.25">
      <c r="A120" s="2" t="s">
        <v>67</v>
      </c>
      <c r="B120" s="1" t="s">
        <v>71</v>
      </c>
      <c r="C120" s="1" t="s">
        <v>35</v>
      </c>
      <c r="D120">
        <v>6</v>
      </c>
      <c r="E120">
        <v>44</v>
      </c>
      <c r="F120">
        <v>3</v>
      </c>
      <c r="G120">
        <v>53</v>
      </c>
      <c r="H120">
        <v>123</v>
      </c>
      <c r="I120">
        <v>9</v>
      </c>
      <c r="J120">
        <v>132</v>
      </c>
      <c r="K120">
        <v>165</v>
      </c>
      <c r="L120">
        <v>34</v>
      </c>
      <c r="M120">
        <v>1</v>
      </c>
      <c r="N120">
        <v>2</v>
      </c>
      <c r="O120">
        <v>0</v>
      </c>
      <c r="P120">
        <v>0</v>
      </c>
      <c r="Q120">
        <v>0</v>
      </c>
      <c r="R120">
        <v>0</v>
      </c>
      <c r="S120">
        <v>3</v>
      </c>
      <c r="T120">
        <v>4</v>
      </c>
      <c r="U120">
        <v>1</v>
      </c>
      <c r="V120">
        <v>1</v>
      </c>
      <c r="W120">
        <v>0</v>
      </c>
      <c r="X120">
        <v>0</v>
      </c>
      <c r="Y120">
        <v>1</v>
      </c>
      <c r="Z120">
        <v>0</v>
      </c>
      <c r="AA120">
        <v>0</v>
      </c>
      <c r="AB120">
        <v>0</v>
      </c>
      <c r="AC120">
        <v>4</v>
      </c>
      <c r="AD120">
        <v>51</v>
      </c>
    </row>
    <row r="121" spans="1:30" x14ac:dyDescent="0.25">
      <c r="A121" s="2" t="s">
        <v>67</v>
      </c>
      <c r="B121" s="1" t="s">
        <v>71</v>
      </c>
      <c r="C121" s="1" t="s">
        <v>36</v>
      </c>
      <c r="D121">
        <v>4</v>
      </c>
      <c r="E121">
        <v>17</v>
      </c>
      <c r="F121">
        <v>0</v>
      </c>
      <c r="G121">
        <v>21</v>
      </c>
      <c r="H121">
        <v>70</v>
      </c>
      <c r="I121">
        <v>5</v>
      </c>
      <c r="J121">
        <v>75</v>
      </c>
      <c r="K121">
        <v>152</v>
      </c>
      <c r="L121">
        <v>13</v>
      </c>
      <c r="M121">
        <v>0</v>
      </c>
      <c r="N121">
        <v>1</v>
      </c>
      <c r="O121">
        <v>1</v>
      </c>
      <c r="P121">
        <v>0</v>
      </c>
      <c r="Q121">
        <v>1</v>
      </c>
      <c r="R121">
        <v>0</v>
      </c>
      <c r="S121">
        <v>2</v>
      </c>
      <c r="T121">
        <v>1</v>
      </c>
      <c r="U121">
        <v>0</v>
      </c>
      <c r="V121">
        <v>1</v>
      </c>
      <c r="W121">
        <v>0</v>
      </c>
      <c r="X121">
        <v>0</v>
      </c>
      <c r="Y121">
        <v>0</v>
      </c>
      <c r="Z121">
        <v>0</v>
      </c>
      <c r="AA121">
        <v>0</v>
      </c>
      <c r="AB121">
        <v>1</v>
      </c>
      <c r="AC121">
        <v>0</v>
      </c>
      <c r="AD121">
        <v>21</v>
      </c>
    </row>
    <row r="122" spans="1:30" x14ac:dyDescent="0.25">
      <c r="A122" s="2" t="s">
        <v>67</v>
      </c>
      <c r="B122" s="1" t="s">
        <v>71</v>
      </c>
      <c r="C122" s="1" t="s">
        <v>37</v>
      </c>
      <c r="D122">
        <v>15</v>
      </c>
      <c r="E122">
        <v>31</v>
      </c>
      <c r="F122">
        <v>8</v>
      </c>
      <c r="G122">
        <v>54</v>
      </c>
      <c r="H122">
        <v>133</v>
      </c>
      <c r="I122">
        <v>20</v>
      </c>
      <c r="J122">
        <v>153</v>
      </c>
      <c r="K122">
        <v>248</v>
      </c>
      <c r="L122">
        <v>48</v>
      </c>
      <c r="M122">
        <v>0</v>
      </c>
      <c r="N122">
        <v>2</v>
      </c>
      <c r="O122">
        <v>1</v>
      </c>
      <c r="P122">
        <v>3</v>
      </c>
      <c r="Q122">
        <v>2</v>
      </c>
      <c r="R122">
        <v>0</v>
      </c>
      <c r="S122">
        <v>6</v>
      </c>
      <c r="T122">
        <v>3</v>
      </c>
      <c r="U122">
        <v>0</v>
      </c>
      <c r="V122">
        <v>2</v>
      </c>
      <c r="W122">
        <v>2</v>
      </c>
      <c r="X122">
        <v>0</v>
      </c>
      <c r="Y122">
        <v>0</v>
      </c>
      <c r="Z122">
        <v>0</v>
      </c>
      <c r="AA122">
        <v>0</v>
      </c>
      <c r="AB122">
        <v>0</v>
      </c>
      <c r="AC122">
        <v>1</v>
      </c>
      <c r="AD122">
        <v>70</v>
      </c>
    </row>
    <row r="123" spans="1:30" x14ac:dyDescent="0.25">
      <c r="A123" s="2" t="s">
        <v>67</v>
      </c>
      <c r="B123" s="1" t="s">
        <v>71</v>
      </c>
      <c r="C123" s="1" t="s">
        <v>38</v>
      </c>
      <c r="D123">
        <v>21</v>
      </c>
      <c r="E123">
        <v>28</v>
      </c>
      <c r="F123">
        <v>9</v>
      </c>
      <c r="G123">
        <v>58</v>
      </c>
      <c r="H123">
        <v>172</v>
      </c>
      <c r="I123">
        <v>30</v>
      </c>
      <c r="J123">
        <v>202</v>
      </c>
      <c r="K123">
        <v>452</v>
      </c>
      <c r="L123">
        <v>29</v>
      </c>
      <c r="M123">
        <v>0</v>
      </c>
      <c r="N123">
        <v>7</v>
      </c>
      <c r="O123">
        <v>4</v>
      </c>
      <c r="P123">
        <v>1</v>
      </c>
      <c r="Q123">
        <v>1</v>
      </c>
      <c r="R123">
        <v>0</v>
      </c>
      <c r="S123">
        <v>1</v>
      </c>
      <c r="T123">
        <v>3</v>
      </c>
      <c r="U123">
        <v>0</v>
      </c>
      <c r="V123">
        <v>6</v>
      </c>
      <c r="W123">
        <v>0</v>
      </c>
      <c r="X123">
        <v>2</v>
      </c>
      <c r="Y123">
        <v>0</v>
      </c>
      <c r="Z123">
        <v>0</v>
      </c>
      <c r="AA123">
        <v>0</v>
      </c>
      <c r="AB123">
        <v>17</v>
      </c>
      <c r="AC123">
        <v>0</v>
      </c>
      <c r="AD123">
        <v>71</v>
      </c>
    </row>
    <row r="124" spans="1:30" x14ac:dyDescent="0.25">
      <c r="A124" s="2" t="s">
        <v>67</v>
      </c>
      <c r="B124" s="1" t="s">
        <v>71</v>
      </c>
      <c r="C124" s="1" t="s">
        <v>39</v>
      </c>
      <c r="D124">
        <v>14</v>
      </c>
      <c r="E124">
        <v>13</v>
      </c>
      <c r="F124">
        <v>3</v>
      </c>
      <c r="G124">
        <v>30</v>
      </c>
      <c r="H124">
        <v>87</v>
      </c>
      <c r="I124">
        <v>29</v>
      </c>
      <c r="J124">
        <v>116</v>
      </c>
      <c r="K124">
        <v>171</v>
      </c>
      <c r="L124">
        <v>16</v>
      </c>
      <c r="M124">
        <v>0</v>
      </c>
      <c r="N124">
        <v>2</v>
      </c>
      <c r="O124">
        <v>0</v>
      </c>
      <c r="P124">
        <v>1</v>
      </c>
      <c r="Q124">
        <v>0</v>
      </c>
      <c r="R124">
        <v>0</v>
      </c>
      <c r="S124">
        <v>4</v>
      </c>
      <c r="T124">
        <v>4</v>
      </c>
      <c r="U124">
        <v>0</v>
      </c>
      <c r="V124">
        <v>2</v>
      </c>
      <c r="W124">
        <v>0</v>
      </c>
      <c r="X124">
        <v>0</v>
      </c>
      <c r="Y124">
        <v>0</v>
      </c>
      <c r="Z124">
        <v>0</v>
      </c>
      <c r="AA124">
        <v>0</v>
      </c>
      <c r="AB124">
        <v>1</v>
      </c>
      <c r="AC124">
        <v>3</v>
      </c>
      <c r="AD124">
        <v>33</v>
      </c>
    </row>
    <row r="125" spans="1:30" x14ac:dyDescent="0.25">
      <c r="A125" s="2" t="s">
        <v>67</v>
      </c>
      <c r="B125" s="1" t="s">
        <v>71</v>
      </c>
      <c r="C125" s="1" t="s">
        <v>40</v>
      </c>
      <c r="D125">
        <v>24</v>
      </c>
      <c r="E125">
        <v>31</v>
      </c>
      <c r="F125">
        <v>8</v>
      </c>
      <c r="G125">
        <v>63</v>
      </c>
      <c r="H125">
        <v>125</v>
      </c>
      <c r="I125">
        <v>40</v>
      </c>
      <c r="J125">
        <v>165</v>
      </c>
      <c r="K125">
        <v>397</v>
      </c>
      <c r="L125">
        <v>61</v>
      </c>
      <c r="M125">
        <v>0</v>
      </c>
      <c r="N125">
        <v>1</v>
      </c>
      <c r="O125">
        <v>0</v>
      </c>
      <c r="P125">
        <v>6</v>
      </c>
      <c r="Q125">
        <v>0</v>
      </c>
      <c r="R125">
        <v>0</v>
      </c>
      <c r="S125">
        <v>3</v>
      </c>
      <c r="T125">
        <v>2</v>
      </c>
      <c r="U125">
        <v>0</v>
      </c>
      <c r="V125">
        <v>0</v>
      </c>
      <c r="W125">
        <v>0</v>
      </c>
      <c r="X125">
        <v>0</v>
      </c>
      <c r="Y125">
        <v>0</v>
      </c>
      <c r="Z125">
        <v>0</v>
      </c>
      <c r="AA125">
        <v>0</v>
      </c>
      <c r="AB125">
        <v>14</v>
      </c>
      <c r="AC125">
        <v>0</v>
      </c>
      <c r="AD125">
        <v>87</v>
      </c>
    </row>
    <row r="126" spans="1:30" x14ac:dyDescent="0.25">
      <c r="A126" s="2" t="s">
        <v>67</v>
      </c>
      <c r="B126" s="1" t="s">
        <v>71</v>
      </c>
      <c r="C126" s="1" t="s">
        <v>41</v>
      </c>
      <c r="D126">
        <v>3</v>
      </c>
      <c r="E126">
        <v>17</v>
      </c>
      <c r="F126">
        <v>7</v>
      </c>
      <c r="G126">
        <v>27</v>
      </c>
      <c r="H126">
        <v>62</v>
      </c>
      <c r="I126">
        <v>5</v>
      </c>
      <c r="J126">
        <v>67</v>
      </c>
      <c r="K126">
        <v>178</v>
      </c>
      <c r="L126">
        <v>18</v>
      </c>
      <c r="M126">
        <v>0</v>
      </c>
      <c r="N126">
        <v>0</v>
      </c>
      <c r="O126">
        <v>0</v>
      </c>
      <c r="P126">
        <v>5</v>
      </c>
      <c r="Q126">
        <v>0</v>
      </c>
      <c r="R126">
        <v>0</v>
      </c>
      <c r="S126">
        <v>1</v>
      </c>
      <c r="T126">
        <v>0</v>
      </c>
      <c r="U126">
        <v>0</v>
      </c>
      <c r="V126">
        <v>5</v>
      </c>
      <c r="W126">
        <v>0</v>
      </c>
      <c r="X126">
        <v>0</v>
      </c>
      <c r="Y126">
        <v>0</v>
      </c>
      <c r="Z126">
        <v>0</v>
      </c>
      <c r="AA126">
        <v>0</v>
      </c>
      <c r="AB126">
        <v>9</v>
      </c>
      <c r="AC126">
        <v>0</v>
      </c>
      <c r="AD126">
        <v>38</v>
      </c>
    </row>
    <row r="127" spans="1:30" x14ac:dyDescent="0.25">
      <c r="A127" s="2" t="s">
        <v>67</v>
      </c>
      <c r="B127" s="1" t="s">
        <v>71</v>
      </c>
      <c r="C127" s="1" t="s">
        <v>42</v>
      </c>
      <c r="D127">
        <v>16</v>
      </c>
      <c r="E127">
        <v>29</v>
      </c>
      <c r="F127">
        <v>11</v>
      </c>
      <c r="G127">
        <v>56</v>
      </c>
      <c r="H127">
        <v>134</v>
      </c>
      <c r="I127">
        <v>21</v>
      </c>
      <c r="J127">
        <v>155</v>
      </c>
      <c r="K127">
        <v>348</v>
      </c>
      <c r="L127">
        <v>24</v>
      </c>
      <c r="M127">
        <v>0</v>
      </c>
      <c r="N127">
        <v>8</v>
      </c>
      <c r="O127">
        <v>0</v>
      </c>
      <c r="P127">
        <v>14</v>
      </c>
      <c r="Q127">
        <v>0</v>
      </c>
      <c r="R127">
        <v>0</v>
      </c>
      <c r="S127">
        <v>2</v>
      </c>
      <c r="T127">
        <v>1</v>
      </c>
      <c r="U127">
        <v>0</v>
      </c>
      <c r="V127">
        <v>0</v>
      </c>
      <c r="W127">
        <v>0</v>
      </c>
      <c r="X127">
        <v>0</v>
      </c>
      <c r="Y127">
        <v>0</v>
      </c>
      <c r="Z127">
        <v>0</v>
      </c>
      <c r="AA127">
        <v>0</v>
      </c>
      <c r="AB127">
        <v>13</v>
      </c>
      <c r="AC127">
        <v>1</v>
      </c>
      <c r="AD127">
        <v>63</v>
      </c>
    </row>
    <row r="128" spans="1:30" x14ac:dyDescent="0.25">
      <c r="A128" s="2" t="s">
        <v>67</v>
      </c>
      <c r="B128" s="1" t="s">
        <v>71</v>
      </c>
      <c r="C128" s="1" t="s">
        <v>43</v>
      </c>
      <c r="D128">
        <v>50</v>
      </c>
      <c r="E128">
        <v>190</v>
      </c>
      <c r="F128">
        <v>40</v>
      </c>
      <c r="G128">
        <v>280</v>
      </c>
      <c r="H128">
        <v>621</v>
      </c>
      <c r="I128">
        <v>66</v>
      </c>
      <c r="J128">
        <v>687</v>
      </c>
      <c r="K128">
        <v>1424</v>
      </c>
      <c r="L128">
        <v>172</v>
      </c>
      <c r="M128">
        <v>0</v>
      </c>
      <c r="N128">
        <v>8</v>
      </c>
      <c r="O128">
        <v>3</v>
      </c>
      <c r="P128">
        <v>4</v>
      </c>
      <c r="Q128">
        <v>0</v>
      </c>
      <c r="R128">
        <v>3</v>
      </c>
      <c r="S128">
        <v>6</v>
      </c>
      <c r="T128">
        <v>31</v>
      </c>
      <c r="U128">
        <v>0</v>
      </c>
      <c r="V128">
        <v>15</v>
      </c>
      <c r="W128">
        <v>5</v>
      </c>
      <c r="X128">
        <v>2</v>
      </c>
      <c r="Y128">
        <v>0</v>
      </c>
      <c r="Z128">
        <v>0</v>
      </c>
      <c r="AA128">
        <v>0</v>
      </c>
      <c r="AB128">
        <v>74</v>
      </c>
      <c r="AC128">
        <v>5</v>
      </c>
      <c r="AD128">
        <v>328</v>
      </c>
    </row>
    <row r="129" spans="1:30" x14ac:dyDescent="0.25">
      <c r="A129" s="2" t="s">
        <v>67</v>
      </c>
      <c r="B129" s="1" t="s">
        <v>71</v>
      </c>
      <c r="C129" s="1" t="s">
        <v>44</v>
      </c>
      <c r="D129">
        <v>17</v>
      </c>
      <c r="E129">
        <v>71</v>
      </c>
      <c r="F129">
        <v>2</v>
      </c>
      <c r="G129">
        <v>90</v>
      </c>
      <c r="H129">
        <v>256</v>
      </c>
      <c r="I129">
        <v>30</v>
      </c>
      <c r="J129">
        <v>286</v>
      </c>
      <c r="K129">
        <v>472</v>
      </c>
      <c r="L129">
        <v>44</v>
      </c>
      <c r="M129">
        <v>5</v>
      </c>
      <c r="N129">
        <v>7</v>
      </c>
      <c r="O129">
        <v>0</v>
      </c>
      <c r="P129">
        <v>0</v>
      </c>
      <c r="Q129">
        <v>5</v>
      </c>
      <c r="R129">
        <v>0</v>
      </c>
      <c r="S129">
        <v>5</v>
      </c>
      <c r="T129">
        <v>27</v>
      </c>
      <c r="U129">
        <v>1</v>
      </c>
      <c r="V129">
        <v>2</v>
      </c>
      <c r="W129">
        <v>4</v>
      </c>
      <c r="X129">
        <v>0</v>
      </c>
      <c r="Y129">
        <v>0</v>
      </c>
      <c r="Z129">
        <v>0</v>
      </c>
      <c r="AA129">
        <v>0</v>
      </c>
      <c r="AB129">
        <v>12</v>
      </c>
      <c r="AC129">
        <v>0</v>
      </c>
      <c r="AD129">
        <v>112</v>
      </c>
    </row>
    <row r="130" spans="1:30" x14ac:dyDescent="0.25">
      <c r="A130" s="2" t="s">
        <v>67</v>
      </c>
      <c r="B130" s="1" t="s">
        <v>71</v>
      </c>
      <c r="C130" s="1" t="s">
        <v>45</v>
      </c>
      <c r="D130">
        <v>11</v>
      </c>
      <c r="E130">
        <v>25</v>
      </c>
      <c r="F130">
        <v>1</v>
      </c>
      <c r="G130">
        <v>37</v>
      </c>
      <c r="H130">
        <v>130</v>
      </c>
      <c r="I130">
        <v>22</v>
      </c>
      <c r="J130">
        <v>152</v>
      </c>
      <c r="K130">
        <v>328</v>
      </c>
      <c r="L130">
        <v>20</v>
      </c>
      <c r="M130">
        <v>0</v>
      </c>
      <c r="N130">
        <v>2</v>
      </c>
      <c r="O130">
        <v>0</v>
      </c>
      <c r="P130">
        <v>5</v>
      </c>
      <c r="Q130">
        <v>0</v>
      </c>
      <c r="R130">
        <v>0</v>
      </c>
      <c r="S130">
        <v>3</v>
      </c>
      <c r="T130">
        <v>5</v>
      </c>
      <c r="U130">
        <v>1</v>
      </c>
      <c r="V130">
        <v>2</v>
      </c>
      <c r="W130">
        <v>0</v>
      </c>
      <c r="X130">
        <v>0</v>
      </c>
      <c r="Y130">
        <v>0</v>
      </c>
      <c r="Z130">
        <v>0</v>
      </c>
      <c r="AA130">
        <v>0</v>
      </c>
      <c r="AB130">
        <v>0</v>
      </c>
      <c r="AC130">
        <v>0</v>
      </c>
      <c r="AD130">
        <v>38</v>
      </c>
    </row>
    <row r="131" spans="1:30" x14ac:dyDescent="0.25">
      <c r="A131" s="2" t="s">
        <v>67</v>
      </c>
      <c r="B131" s="1" t="s">
        <v>71</v>
      </c>
      <c r="C131" s="1" t="s">
        <v>46</v>
      </c>
      <c r="D131">
        <v>34</v>
      </c>
      <c r="E131">
        <v>94</v>
      </c>
      <c r="F131">
        <v>1</v>
      </c>
      <c r="G131">
        <v>129</v>
      </c>
      <c r="H131">
        <v>510</v>
      </c>
      <c r="I131">
        <v>62</v>
      </c>
      <c r="J131">
        <v>572</v>
      </c>
      <c r="K131">
        <v>858</v>
      </c>
      <c r="L131">
        <v>142</v>
      </c>
      <c r="M131">
        <v>2</v>
      </c>
      <c r="N131">
        <v>14</v>
      </c>
      <c r="O131">
        <v>0</v>
      </c>
      <c r="P131">
        <v>0</v>
      </c>
      <c r="Q131">
        <v>9</v>
      </c>
      <c r="R131">
        <v>2</v>
      </c>
      <c r="S131">
        <v>7</v>
      </c>
      <c r="T131">
        <v>4</v>
      </c>
      <c r="U131">
        <v>1</v>
      </c>
      <c r="V131">
        <v>10</v>
      </c>
      <c r="W131">
        <v>9</v>
      </c>
      <c r="X131">
        <v>0</v>
      </c>
      <c r="Y131">
        <v>0</v>
      </c>
      <c r="Z131">
        <v>0</v>
      </c>
      <c r="AA131">
        <v>0</v>
      </c>
      <c r="AB131">
        <v>12</v>
      </c>
      <c r="AC131">
        <v>9</v>
      </c>
      <c r="AD131">
        <v>221</v>
      </c>
    </row>
    <row r="132" spans="1:30" x14ac:dyDescent="0.25">
      <c r="A132" s="2" t="s">
        <v>67</v>
      </c>
      <c r="B132" s="1" t="s">
        <v>71</v>
      </c>
      <c r="C132" s="1" t="s">
        <v>47</v>
      </c>
      <c r="D132">
        <v>60</v>
      </c>
      <c r="E132">
        <v>112</v>
      </c>
      <c r="F132">
        <v>5</v>
      </c>
      <c r="G132">
        <v>177</v>
      </c>
      <c r="H132">
        <v>691</v>
      </c>
      <c r="I132">
        <v>120</v>
      </c>
      <c r="J132">
        <v>811</v>
      </c>
      <c r="K132">
        <v>1436</v>
      </c>
      <c r="L132">
        <v>121</v>
      </c>
      <c r="M132">
        <v>0</v>
      </c>
      <c r="N132">
        <v>8</v>
      </c>
      <c r="O132">
        <v>2</v>
      </c>
      <c r="P132">
        <v>2</v>
      </c>
      <c r="Q132">
        <v>1</v>
      </c>
      <c r="R132">
        <v>3</v>
      </c>
      <c r="S132">
        <v>16</v>
      </c>
      <c r="T132">
        <v>9</v>
      </c>
      <c r="U132">
        <v>4</v>
      </c>
      <c r="V132">
        <v>10</v>
      </c>
      <c r="W132">
        <v>1</v>
      </c>
      <c r="X132">
        <v>0</v>
      </c>
      <c r="Y132">
        <v>0</v>
      </c>
      <c r="Z132">
        <v>0</v>
      </c>
      <c r="AA132">
        <v>5</v>
      </c>
      <c r="AB132">
        <v>0</v>
      </c>
      <c r="AC132">
        <v>6</v>
      </c>
      <c r="AD132">
        <v>188</v>
      </c>
    </row>
    <row r="133" spans="1:30" x14ac:dyDescent="0.25">
      <c r="A133" s="2" t="s">
        <v>67</v>
      </c>
      <c r="B133" s="1" t="s">
        <v>71</v>
      </c>
      <c r="C133" s="1" t="s">
        <v>48</v>
      </c>
      <c r="D133">
        <v>21</v>
      </c>
      <c r="E133">
        <v>19</v>
      </c>
      <c r="F133">
        <v>0</v>
      </c>
      <c r="G133">
        <v>40</v>
      </c>
      <c r="H133">
        <v>190</v>
      </c>
      <c r="I133">
        <v>40</v>
      </c>
      <c r="J133">
        <v>230</v>
      </c>
      <c r="K133">
        <v>385</v>
      </c>
      <c r="L133">
        <v>30</v>
      </c>
      <c r="M133">
        <v>0</v>
      </c>
      <c r="N133">
        <v>1</v>
      </c>
      <c r="O133">
        <v>1</v>
      </c>
      <c r="P133">
        <v>0</v>
      </c>
      <c r="Q133">
        <v>1</v>
      </c>
      <c r="R133">
        <v>1</v>
      </c>
      <c r="S133">
        <v>3</v>
      </c>
      <c r="T133">
        <v>3</v>
      </c>
      <c r="U133">
        <v>0</v>
      </c>
      <c r="V133">
        <v>6</v>
      </c>
      <c r="W133">
        <v>0</v>
      </c>
      <c r="X133">
        <v>0</v>
      </c>
      <c r="Y133">
        <v>0</v>
      </c>
      <c r="Z133">
        <v>0</v>
      </c>
      <c r="AA133">
        <v>0</v>
      </c>
      <c r="AB133">
        <v>5</v>
      </c>
      <c r="AC133">
        <v>0</v>
      </c>
      <c r="AD133">
        <v>51</v>
      </c>
    </row>
    <row r="134" spans="1:30" x14ac:dyDescent="0.25">
      <c r="A134" s="2" t="s">
        <v>67</v>
      </c>
      <c r="B134" s="1" t="s">
        <v>71</v>
      </c>
      <c r="C134" s="1" t="s">
        <v>49</v>
      </c>
      <c r="D134">
        <v>6</v>
      </c>
      <c r="E134">
        <v>4</v>
      </c>
      <c r="F134">
        <v>0</v>
      </c>
      <c r="G134">
        <v>10</v>
      </c>
      <c r="H134">
        <v>38</v>
      </c>
      <c r="I134">
        <v>13</v>
      </c>
      <c r="J134">
        <v>51</v>
      </c>
      <c r="K134">
        <v>73</v>
      </c>
      <c r="L134">
        <v>11</v>
      </c>
      <c r="M134">
        <v>0</v>
      </c>
      <c r="N134">
        <v>0</v>
      </c>
      <c r="O134">
        <v>0</v>
      </c>
      <c r="P134">
        <v>0</v>
      </c>
      <c r="Q134">
        <v>0</v>
      </c>
      <c r="R134">
        <v>0</v>
      </c>
      <c r="S134">
        <v>1</v>
      </c>
      <c r="T134">
        <v>3</v>
      </c>
      <c r="U134">
        <v>0</v>
      </c>
      <c r="V134">
        <v>0</v>
      </c>
      <c r="W134">
        <v>0</v>
      </c>
      <c r="X134">
        <v>0</v>
      </c>
      <c r="Y134">
        <v>0</v>
      </c>
      <c r="Z134">
        <v>0</v>
      </c>
      <c r="AA134">
        <v>0</v>
      </c>
      <c r="AB134">
        <v>0</v>
      </c>
      <c r="AC134">
        <v>2</v>
      </c>
      <c r="AD134">
        <v>17</v>
      </c>
    </row>
    <row r="135" spans="1:30" x14ac:dyDescent="0.25">
      <c r="A135" s="2" t="s">
        <v>67</v>
      </c>
      <c r="B135" s="1" t="s">
        <v>71</v>
      </c>
      <c r="C135" s="1" t="s">
        <v>50</v>
      </c>
      <c r="D135">
        <v>16</v>
      </c>
      <c r="E135">
        <v>44</v>
      </c>
      <c r="F135">
        <v>2</v>
      </c>
      <c r="G135">
        <v>62</v>
      </c>
      <c r="H135">
        <v>248</v>
      </c>
      <c r="I135">
        <v>28</v>
      </c>
      <c r="J135">
        <v>276</v>
      </c>
      <c r="K135">
        <v>378</v>
      </c>
      <c r="L135">
        <v>47</v>
      </c>
      <c r="M135">
        <v>1</v>
      </c>
      <c r="N135">
        <v>0</v>
      </c>
      <c r="O135">
        <v>0</v>
      </c>
      <c r="P135">
        <v>0</v>
      </c>
      <c r="Q135">
        <v>0</v>
      </c>
      <c r="R135">
        <v>0</v>
      </c>
      <c r="S135">
        <v>8</v>
      </c>
      <c r="T135">
        <v>5</v>
      </c>
      <c r="U135">
        <v>0</v>
      </c>
      <c r="V135">
        <v>0</v>
      </c>
      <c r="W135">
        <v>0</v>
      </c>
      <c r="X135">
        <v>0</v>
      </c>
      <c r="Y135">
        <v>0</v>
      </c>
      <c r="Z135">
        <v>0</v>
      </c>
      <c r="AA135">
        <v>0</v>
      </c>
      <c r="AB135">
        <v>1</v>
      </c>
      <c r="AC135">
        <v>2</v>
      </c>
      <c r="AD135">
        <v>64</v>
      </c>
    </row>
    <row r="136" spans="1:30" x14ac:dyDescent="0.25">
      <c r="A136" s="2" t="s">
        <v>67</v>
      </c>
      <c r="B136" s="1" t="s">
        <v>71</v>
      </c>
      <c r="C136" s="1" t="s">
        <v>51</v>
      </c>
      <c r="D136">
        <v>36</v>
      </c>
      <c r="E136">
        <v>84</v>
      </c>
      <c r="F136">
        <v>17</v>
      </c>
      <c r="G136">
        <v>137</v>
      </c>
      <c r="H136">
        <v>428</v>
      </c>
      <c r="I136">
        <v>68</v>
      </c>
      <c r="J136">
        <v>496</v>
      </c>
      <c r="K136">
        <v>1207</v>
      </c>
      <c r="L136">
        <v>105</v>
      </c>
      <c r="M136">
        <v>0</v>
      </c>
      <c r="N136">
        <v>5</v>
      </c>
      <c r="O136">
        <v>7</v>
      </c>
      <c r="P136">
        <v>15</v>
      </c>
      <c r="Q136">
        <v>1</v>
      </c>
      <c r="R136">
        <v>0</v>
      </c>
      <c r="S136">
        <v>20</v>
      </c>
      <c r="T136">
        <v>7</v>
      </c>
      <c r="U136">
        <v>0</v>
      </c>
      <c r="V136">
        <v>16</v>
      </c>
      <c r="W136">
        <v>3</v>
      </c>
      <c r="X136">
        <v>5</v>
      </c>
      <c r="Y136">
        <v>1</v>
      </c>
      <c r="Z136">
        <v>0</v>
      </c>
      <c r="AA136">
        <v>0</v>
      </c>
      <c r="AB136">
        <v>39</v>
      </c>
      <c r="AC136">
        <v>8</v>
      </c>
      <c r="AD136">
        <v>232</v>
      </c>
    </row>
    <row r="137" spans="1:30" x14ac:dyDescent="0.25">
      <c r="A137" s="2" t="s">
        <v>67</v>
      </c>
      <c r="B137" s="1" t="s">
        <v>71</v>
      </c>
      <c r="C137" s="1" t="s">
        <v>52</v>
      </c>
      <c r="D137">
        <v>35</v>
      </c>
      <c r="E137">
        <v>63</v>
      </c>
      <c r="F137">
        <v>10</v>
      </c>
      <c r="G137">
        <v>108</v>
      </c>
      <c r="H137">
        <v>365</v>
      </c>
      <c r="I137">
        <v>76</v>
      </c>
      <c r="J137">
        <v>441</v>
      </c>
      <c r="K137">
        <v>782</v>
      </c>
      <c r="L137">
        <v>64</v>
      </c>
      <c r="M137">
        <v>0</v>
      </c>
      <c r="N137">
        <v>4</v>
      </c>
      <c r="O137">
        <v>6</v>
      </c>
      <c r="P137">
        <v>2</v>
      </c>
      <c r="Q137">
        <v>0</v>
      </c>
      <c r="R137">
        <v>0</v>
      </c>
      <c r="S137">
        <v>18</v>
      </c>
      <c r="T137">
        <v>9</v>
      </c>
      <c r="U137">
        <v>0</v>
      </c>
      <c r="V137">
        <v>3</v>
      </c>
      <c r="W137">
        <v>0</v>
      </c>
      <c r="X137">
        <v>0</v>
      </c>
      <c r="Y137">
        <v>0</v>
      </c>
      <c r="Z137">
        <v>0</v>
      </c>
      <c r="AA137">
        <v>0</v>
      </c>
      <c r="AB137">
        <v>26</v>
      </c>
      <c r="AC137">
        <v>4</v>
      </c>
      <c r="AD137">
        <v>136</v>
      </c>
    </row>
    <row r="138" spans="1:30" x14ac:dyDescent="0.25">
      <c r="A138" s="2" t="s">
        <v>67</v>
      </c>
      <c r="B138" s="1" t="s">
        <v>71</v>
      </c>
      <c r="C138" s="1" t="s">
        <v>53</v>
      </c>
      <c r="D138">
        <v>24</v>
      </c>
      <c r="E138">
        <v>84</v>
      </c>
      <c r="F138">
        <v>51</v>
      </c>
      <c r="G138">
        <v>159</v>
      </c>
      <c r="H138">
        <v>262</v>
      </c>
      <c r="I138">
        <v>43</v>
      </c>
      <c r="J138">
        <v>305</v>
      </c>
      <c r="K138">
        <v>751</v>
      </c>
      <c r="L138">
        <v>84</v>
      </c>
      <c r="M138">
        <v>0</v>
      </c>
      <c r="N138">
        <v>4</v>
      </c>
      <c r="O138">
        <v>17</v>
      </c>
      <c r="P138">
        <v>6</v>
      </c>
      <c r="Q138">
        <v>0</v>
      </c>
      <c r="R138">
        <v>0</v>
      </c>
      <c r="S138">
        <v>12</v>
      </c>
      <c r="T138">
        <v>13</v>
      </c>
      <c r="U138">
        <v>1</v>
      </c>
      <c r="V138">
        <v>5</v>
      </c>
      <c r="W138">
        <v>1</v>
      </c>
      <c r="X138">
        <v>0</v>
      </c>
      <c r="Y138">
        <v>2</v>
      </c>
      <c r="Z138">
        <v>0</v>
      </c>
      <c r="AA138">
        <v>3</v>
      </c>
      <c r="AB138">
        <v>1</v>
      </c>
      <c r="AC138">
        <v>7</v>
      </c>
      <c r="AD138">
        <v>156</v>
      </c>
    </row>
    <row r="139" spans="1:30" x14ac:dyDescent="0.25">
      <c r="A139" s="2" t="s">
        <v>67</v>
      </c>
      <c r="B139" s="1" t="s">
        <v>71</v>
      </c>
      <c r="C139" s="1" t="s">
        <v>54</v>
      </c>
      <c r="D139">
        <v>44</v>
      </c>
      <c r="E139">
        <v>207</v>
      </c>
      <c r="F139">
        <v>12</v>
      </c>
      <c r="G139">
        <v>263</v>
      </c>
      <c r="H139">
        <v>686</v>
      </c>
      <c r="I139">
        <v>59</v>
      </c>
      <c r="J139">
        <v>745</v>
      </c>
      <c r="K139">
        <v>1417</v>
      </c>
      <c r="L139">
        <v>92</v>
      </c>
      <c r="M139">
        <v>1</v>
      </c>
      <c r="N139">
        <v>4</v>
      </c>
      <c r="O139">
        <v>25</v>
      </c>
      <c r="P139">
        <v>9</v>
      </c>
      <c r="Q139">
        <v>4</v>
      </c>
      <c r="R139">
        <v>8</v>
      </c>
      <c r="S139">
        <v>22</v>
      </c>
      <c r="T139">
        <v>20</v>
      </c>
      <c r="U139">
        <v>22</v>
      </c>
      <c r="V139">
        <v>4</v>
      </c>
      <c r="W139">
        <v>6</v>
      </c>
      <c r="X139">
        <v>0</v>
      </c>
      <c r="Y139">
        <v>3</v>
      </c>
      <c r="Z139">
        <v>0</v>
      </c>
      <c r="AA139">
        <v>0</v>
      </c>
      <c r="AB139">
        <v>33</v>
      </c>
      <c r="AC139">
        <v>48</v>
      </c>
      <c r="AD139">
        <v>301</v>
      </c>
    </row>
    <row r="140" spans="1:30" x14ac:dyDescent="0.25">
      <c r="A140" s="2" t="s">
        <v>67</v>
      </c>
      <c r="B140" s="1" t="s">
        <v>71</v>
      </c>
      <c r="C140" s="1" t="s">
        <v>55</v>
      </c>
      <c r="D140">
        <v>50</v>
      </c>
      <c r="E140">
        <v>129</v>
      </c>
      <c r="F140">
        <v>1</v>
      </c>
      <c r="G140">
        <v>180</v>
      </c>
      <c r="H140">
        <v>759</v>
      </c>
      <c r="I140">
        <v>108</v>
      </c>
      <c r="J140">
        <v>867</v>
      </c>
      <c r="K140">
        <v>1377</v>
      </c>
      <c r="L140">
        <v>154</v>
      </c>
      <c r="M140">
        <v>0</v>
      </c>
      <c r="N140">
        <v>7</v>
      </c>
      <c r="O140">
        <v>2</v>
      </c>
      <c r="P140">
        <v>7</v>
      </c>
      <c r="Q140">
        <v>2</v>
      </c>
      <c r="R140">
        <v>0</v>
      </c>
      <c r="S140">
        <v>21</v>
      </c>
      <c r="T140">
        <v>6</v>
      </c>
      <c r="U140">
        <v>1</v>
      </c>
      <c r="V140">
        <v>6</v>
      </c>
      <c r="W140">
        <v>3</v>
      </c>
      <c r="X140">
        <v>0</v>
      </c>
      <c r="Y140">
        <v>0</v>
      </c>
      <c r="Z140">
        <v>0</v>
      </c>
      <c r="AA140">
        <v>3</v>
      </c>
      <c r="AB140">
        <v>9</v>
      </c>
      <c r="AC140">
        <v>4</v>
      </c>
      <c r="AD140">
        <v>225</v>
      </c>
    </row>
    <row r="141" spans="1:30" x14ac:dyDescent="0.25">
      <c r="A141" s="2" t="s">
        <v>67</v>
      </c>
      <c r="B141" s="1" t="s">
        <v>71</v>
      </c>
      <c r="C141" s="1" t="s">
        <v>56</v>
      </c>
      <c r="D141">
        <v>71</v>
      </c>
      <c r="E141">
        <v>169</v>
      </c>
      <c r="F141">
        <v>46</v>
      </c>
      <c r="G141">
        <v>286</v>
      </c>
      <c r="H141">
        <v>633</v>
      </c>
      <c r="I141">
        <v>129</v>
      </c>
      <c r="J141">
        <v>762</v>
      </c>
      <c r="K141">
        <v>1920</v>
      </c>
      <c r="L141">
        <v>239</v>
      </c>
      <c r="M141">
        <v>1</v>
      </c>
      <c r="N141">
        <v>0</v>
      </c>
      <c r="O141">
        <v>17</v>
      </c>
      <c r="P141">
        <v>0</v>
      </c>
      <c r="Q141">
        <v>0</v>
      </c>
      <c r="R141">
        <v>0</v>
      </c>
      <c r="S141">
        <v>18</v>
      </c>
      <c r="T141">
        <v>9</v>
      </c>
      <c r="U141">
        <v>0</v>
      </c>
      <c r="V141">
        <v>11</v>
      </c>
      <c r="W141">
        <v>0</v>
      </c>
      <c r="X141">
        <v>0</v>
      </c>
      <c r="Y141">
        <v>0</v>
      </c>
      <c r="Z141">
        <v>0</v>
      </c>
      <c r="AA141">
        <v>0</v>
      </c>
      <c r="AB141">
        <v>0</v>
      </c>
      <c r="AC141">
        <v>4</v>
      </c>
      <c r="AD141">
        <v>299</v>
      </c>
    </row>
    <row r="142" spans="1:30" x14ac:dyDescent="0.25">
      <c r="A142" s="2" t="s">
        <v>67</v>
      </c>
      <c r="B142" s="1" t="s">
        <v>71</v>
      </c>
      <c r="C142" s="1" t="s">
        <v>57</v>
      </c>
      <c r="D142">
        <v>39</v>
      </c>
      <c r="E142">
        <v>78</v>
      </c>
      <c r="F142">
        <v>17</v>
      </c>
      <c r="G142">
        <v>134</v>
      </c>
      <c r="H142">
        <v>247</v>
      </c>
      <c r="I142">
        <v>62</v>
      </c>
      <c r="J142">
        <v>309</v>
      </c>
      <c r="K142">
        <v>797</v>
      </c>
      <c r="L142">
        <v>95</v>
      </c>
      <c r="M142">
        <v>1</v>
      </c>
      <c r="N142">
        <v>6</v>
      </c>
      <c r="O142">
        <v>1</v>
      </c>
      <c r="P142">
        <v>9</v>
      </c>
      <c r="Q142">
        <v>1</v>
      </c>
      <c r="R142">
        <v>0</v>
      </c>
      <c r="S142">
        <v>10</v>
      </c>
      <c r="T142">
        <v>29</v>
      </c>
      <c r="U142">
        <v>5</v>
      </c>
      <c r="V142">
        <v>2</v>
      </c>
      <c r="W142">
        <v>0</v>
      </c>
      <c r="X142">
        <v>0</v>
      </c>
      <c r="Y142">
        <v>0</v>
      </c>
      <c r="Z142">
        <v>0</v>
      </c>
      <c r="AA142">
        <v>2</v>
      </c>
      <c r="AB142">
        <v>1</v>
      </c>
      <c r="AC142">
        <v>0</v>
      </c>
      <c r="AD142">
        <v>162</v>
      </c>
    </row>
    <row r="143" spans="1:30" x14ac:dyDescent="0.25">
      <c r="A143" s="2" t="s">
        <v>67</v>
      </c>
      <c r="B143" s="1" t="s">
        <v>71</v>
      </c>
      <c r="C143" s="1" t="s">
        <v>58</v>
      </c>
      <c r="D143">
        <v>27</v>
      </c>
      <c r="E143">
        <v>64</v>
      </c>
      <c r="F143">
        <v>16</v>
      </c>
      <c r="G143">
        <v>107</v>
      </c>
      <c r="H143">
        <v>302</v>
      </c>
      <c r="I143">
        <v>63</v>
      </c>
      <c r="J143">
        <v>365</v>
      </c>
      <c r="K143">
        <v>813</v>
      </c>
      <c r="L143">
        <v>73</v>
      </c>
      <c r="M143">
        <v>0</v>
      </c>
      <c r="N143">
        <v>9</v>
      </c>
      <c r="O143">
        <v>5</v>
      </c>
      <c r="P143">
        <v>6</v>
      </c>
      <c r="Q143">
        <v>0</v>
      </c>
      <c r="R143">
        <v>2</v>
      </c>
      <c r="S143">
        <v>11</v>
      </c>
      <c r="T143">
        <v>6</v>
      </c>
      <c r="U143">
        <v>1</v>
      </c>
      <c r="V143">
        <v>19</v>
      </c>
      <c r="W143">
        <v>0</v>
      </c>
      <c r="X143">
        <v>0</v>
      </c>
      <c r="Y143">
        <v>0</v>
      </c>
      <c r="Z143">
        <v>0</v>
      </c>
      <c r="AA143">
        <v>0</v>
      </c>
      <c r="AB143">
        <v>0</v>
      </c>
      <c r="AC143">
        <v>2</v>
      </c>
      <c r="AD143">
        <v>134</v>
      </c>
    </row>
    <row r="144" spans="1:30" x14ac:dyDescent="0.25">
      <c r="A144" s="2" t="s">
        <v>67</v>
      </c>
      <c r="B144" s="1" t="s">
        <v>71</v>
      </c>
      <c r="C144" s="1" t="s">
        <v>59</v>
      </c>
      <c r="D144">
        <v>53</v>
      </c>
      <c r="E144">
        <v>98</v>
      </c>
      <c r="F144">
        <v>12</v>
      </c>
      <c r="G144">
        <v>163</v>
      </c>
      <c r="H144">
        <v>494</v>
      </c>
      <c r="I144">
        <v>93</v>
      </c>
      <c r="J144">
        <v>587</v>
      </c>
      <c r="K144">
        <v>1213</v>
      </c>
      <c r="L144">
        <v>101</v>
      </c>
      <c r="M144">
        <v>1</v>
      </c>
      <c r="N144">
        <v>12</v>
      </c>
      <c r="O144">
        <v>7</v>
      </c>
      <c r="P144">
        <v>8</v>
      </c>
      <c r="Q144">
        <v>2</v>
      </c>
      <c r="R144">
        <v>2</v>
      </c>
      <c r="S144">
        <v>15</v>
      </c>
      <c r="T144">
        <v>17</v>
      </c>
      <c r="U144">
        <v>2</v>
      </c>
      <c r="V144">
        <v>10</v>
      </c>
      <c r="W144">
        <v>0</v>
      </c>
      <c r="X144">
        <v>1</v>
      </c>
      <c r="Y144">
        <v>1</v>
      </c>
      <c r="Z144">
        <v>0</v>
      </c>
      <c r="AA144">
        <v>5</v>
      </c>
      <c r="AB144">
        <v>1</v>
      </c>
      <c r="AC144">
        <v>0</v>
      </c>
      <c r="AD144">
        <v>185</v>
      </c>
    </row>
    <row r="145" spans="1:30" x14ac:dyDescent="0.25">
      <c r="A145" s="2" t="s">
        <v>67</v>
      </c>
      <c r="B145" s="1" t="s">
        <v>71</v>
      </c>
      <c r="C145" s="1" t="s">
        <v>60</v>
      </c>
      <c r="D145">
        <v>17</v>
      </c>
      <c r="E145">
        <v>51</v>
      </c>
      <c r="F145">
        <v>6</v>
      </c>
      <c r="G145">
        <v>74</v>
      </c>
      <c r="H145">
        <v>261</v>
      </c>
      <c r="I145">
        <v>34</v>
      </c>
      <c r="J145">
        <v>295</v>
      </c>
      <c r="K145">
        <v>529</v>
      </c>
      <c r="L145">
        <v>31</v>
      </c>
      <c r="M145">
        <v>0</v>
      </c>
      <c r="N145">
        <v>2</v>
      </c>
      <c r="O145">
        <v>5</v>
      </c>
      <c r="P145">
        <v>21</v>
      </c>
      <c r="Q145">
        <v>0</v>
      </c>
      <c r="R145">
        <v>0</v>
      </c>
      <c r="S145">
        <v>5</v>
      </c>
      <c r="T145">
        <v>6</v>
      </c>
      <c r="U145">
        <v>0</v>
      </c>
      <c r="V145">
        <v>0</v>
      </c>
      <c r="W145">
        <v>0</v>
      </c>
      <c r="X145">
        <v>0</v>
      </c>
      <c r="Y145">
        <v>2</v>
      </c>
      <c r="Z145">
        <v>0</v>
      </c>
      <c r="AA145">
        <v>0</v>
      </c>
      <c r="AB145">
        <v>2</v>
      </c>
      <c r="AC145">
        <v>6</v>
      </c>
      <c r="AD145">
        <v>80</v>
      </c>
    </row>
    <row r="146" spans="1:30" x14ac:dyDescent="0.25">
      <c r="A146" s="2" t="s">
        <v>67</v>
      </c>
      <c r="B146" s="1" t="s">
        <v>71</v>
      </c>
      <c r="C146" s="1" t="s">
        <v>61</v>
      </c>
      <c r="D146">
        <v>11</v>
      </c>
      <c r="E146">
        <v>12</v>
      </c>
      <c r="F146">
        <v>4</v>
      </c>
      <c r="G146">
        <v>27</v>
      </c>
      <c r="H146">
        <v>135</v>
      </c>
      <c r="I146">
        <v>23</v>
      </c>
      <c r="J146">
        <v>158</v>
      </c>
      <c r="K146">
        <v>239</v>
      </c>
      <c r="L146">
        <v>14</v>
      </c>
      <c r="M146">
        <v>0</v>
      </c>
      <c r="N146">
        <v>5</v>
      </c>
      <c r="O146">
        <v>0</v>
      </c>
      <c r="P146">
        <v>6</v>
      </c>
      <c r="Q146">
        <v>0</v>
      </c>
      <c r="R146">
        <v>2</v>
      </c>
      <c r="S146">
        <v>4</v>
      </c>
      <c r="T146">
        <v>3</v>
      </c>
      <c r="U146">
        <v>0</v>
      </c>
      <c r="V146">
        <v>2</v>
      </c>
      <c r="W146">
        <v>1</v>
      </c>
      <c r="X146">
        <v>0</v>
      </c>
      <c r="Y146">
        <v>0</v>
      </c>
      <c r="Z146">
        <v>0</v>
      </c>
      <c r="AA146">
        <v>0</v>
      </c>
      <c r="AB146">
        <v>0</v>
      </c>
      <c r="AC146">
        <v>0</v>
      </c>
      <c r="AD146">
        <v>37</v>
      </c>
    </row>
    <row r="147" spans="1:30" x14ac:dyDescent="0.25">
      <c r="A147" s="2" t="s">
        <v>67</v>
      </c>
      <c r="B147" s="1" t="s">
        <v>71</v>
      </c>
      <c r="C147" s="1" t="s">
        <v>62</v>
      </c>
      <c r="D147">
        <v>13</v>
      </c>
      <c r="E147">
        <v>22</v>
      </c>
      <c r="F147">
        <v>0</v>
      </c>
      <c r="G147">
        <v>35</v>
      </c>
      <c r="H147">
        <v>146</v>
      </c>
      <c r="I147">
        <v>25</v>
      </c>
      <c r="J147">
        <v>171</v>
      </c>
      <c r="K147">
        <v>224</v>
      </c>
      <c r="L147">
        <v>61</v>
      </c>
      <c r="M147">
        <v>0</v>
      </c>
      <c r="N147">
        <v>2</v>
      </c>
      <c r="O147">
        <v>0</v>
      </c>
      <c r="P147">
        <v>0</v>
      </c>
      <c r="Q147">
        <v>0</v>
      </c>
      <c r="R147">
        <v>0</v>
      </c>
      <c r="S147">
        <v>0</v>
      </c>
      <c r="T147">
        <v>1</v>
      </c>
      <c r="U147">
        <v>0</v>
      </c>
      <c r="V147">
        <v>1</v>
      </c>
      <c r="W147">
        <v>0</v>
      </c>
      <c r="X147">
        <v>0</v>
      </c>
      <c r="Y147">
        <v>0</v>
      </c>
      <c r="Z147">
        <v>0</v>
      </c>
      <c r="AA147">
        <v>0</v>
      </c>
      <c r="AB147">
        <v>0</v>
      </c>
      <c r="AC147">
        <v>0</v>
      </c>
      <c r="AD147">
        <v>65</v>
      </c>
    </row>
    <row r="148" spans="1:30" x14ac:dyDescent="0.25">
      <c r="A148" s="2" t="s">
        <v>67</v>
      </c>
      <c r="B148" s="1" t="s">
        <v>71</v>
      </c>
      <c r="C148" s="1" t="s">
        <v>63</v>
      </c>
      <c r="D148">
        <v>9</v>
      </c>
      <c r="E148">
        <v>61</v>
      </c>
      <c r="F148">
        <v>0</v>
      </c>
      <c r="G148">
        <v>70</v>
      </c>
      <c r="H148">
        <v>178</v>
      </c>
      <c r="I148">
        <v>9</v>
      </c>
      <c r="J148">
        <v>187</v>
      </c>
      <c r="K148">
        <v>320</v>
      </c>
      <c r="L148">
        <v>25</v>
      </c>
      <c r="M148">
        <v>0</v>
      </c>
      <c r="N148">
        <v>2</v>
      </c>
      <c r="O148">
        <v>0</v>
      </c>
      <c r="P148">
        <v>0</v>
      </c>
      <c r="Q148">
        <v>6</v>
      </c>
      <c r="R148">
        <v>0</v>
      </c>
      <c r="S148">
        <v>3</v>
      </c>
      <c r="T148">
        <v>11</v>
      </c>
      <c r="U148">
        <v>0</v>
      </c>
      <c r="V148">
        <v>0</v>
      </c>
      <c r="W148">
        <v>0</v>
      </c>
      <c r="X148">
        <v>0</v>
      </c>
      <c r="Y148">
        <v>0</v>
      </c>
      <c r="Z148">
        <v>0</v>
      </c>
      <c r="AA148">
        <v>0</v>
      </c>
      <c r="AB148">
        <v>31</v>
      </c>
      <c r="AC148">
        <v>0</v>
      </c>
      <c r="AD148">
        <v>78</v>
      </c>
    </row>
    <row r="149" spans="1:30" x14ac:dyDescent="0.25">
      <c r="A149" s="2" t="s">
        <v>67</v>
      </c>
      <c r="B149" s="1" t="s">
        <v>71</v>
      </c>
      <c r="C149" s="1" t="s">
        <v>64</v>
      </c>
      <c r="D149">
        <v>14</v>
      </c>
      <c r="E149">
        <v>30</v>
      </c>
      <c r="F149">
        <v>1</v>
      </c>
      <c r="G149">
        <v>45</v>
      </c>
      <c r="H149">
        <v>188</v>
      </c>
      <c r="I149">
        <v>25</v>
      </c>
      <c r="J149">
        <v>213</v>
      </c>
      <c r="K149">
        <v>332</v>
      </c>
      <c r="L149">
        <v>29</v>
      </c>
      <c r="M149">
        <v>0</v>
      </c>
      <c r="N149">
        <v>10</v>
      </c>
      <c r="O149">
        <v>2</v>
      </c>
      <c r="P149">
        <v>0</v>
      </c>
      <c r="Q149">
        <v>1</v>
      </c>
      <c r="R149">
        <v>1</v>
      </c>
      <c r="S149">
        <v>2</v>
      </c>
      <c r="T149">
        <v>10</v>
      </c>
      <c r="U149">
        <v>1</v>
      </c>
      <c r="V149">
        <v>0</v>
      </c>
      <c r="W149">
        <v>2</v>
      </c>
      <c r="X149">
        <v>0</v>
      </c>
      <c r="Y149">
        <v>0</v>
      </c>
      <c r="Z149">
        <v>0</v>
      </c>
      <c r="AA149">
        <v>0</v>
      </c>
      <c r="AB149">
        <v>1</v>
      </c>
      <c r="AC149">
        <v>0</v>
      </c>
      <c r="AD149">
        <v>59</v>
      </c>
    </row>
    <row r="150" spans="1:30" x14ac:dyDescent="0.25">
      <c r="A150" s="2" t="s">
        <v>67</v>
      </c>
      <c r="B150" s="1" t="s">
        <v>71</v>
      </c>
      <c r="C150" s="1" t="s">
        <v>65</v>
      </c>
      <c r="D150">
        <v>9</v>
      </c>
      <c r="E150">
        <v>16</v>
      </c>
      <c r="F150">
        <v>0</v>
      </c>
      <c r="G150">
        <v>25</v>
      </c>
      <c r="H150">
        <v>135</v>
      </c>
      <c r="I150">
        <v>32</v>
      </c>
      <c r="J150">
        <v>167</v>
      </c>
      <c r="K150">
        <v>249</v>
      </c>
      <c r="L150">
        <v>22</v>
      </c>
      <c r="M150">
        <v>0</v>
      </c>
      <c r="N150">
        <v>2</v>
      </c>
      <c r="O150">
        <v>0</v>
      </c>
      <c r="P150">
        <v>0</v>
      </c>
      <c r="Q150">
        <v>0</v>
      </c>
      <c r="R150">
        <v>0</v>
      </c>
      <c r="S150">
        <v>5</v>
      </c>
      <c r="T150">
        <v>1</v>
      </c>
      <c r="U150">
        <v>1</v>
      </c>
      <c r="V150">
        <v>0</v>
      </c>
      <c r="W150">
        <v>0</v>
      </c>
      <c r="X150">
        <v>0</v>
      </c>
      <c r="Y150">
        <v>0</v>
      </c>
      <c r="Z150">
        <v>0</v>
      </c>
      <c r="AA150">
        <v>0</v>
      </c>
      <c r="AB150">
        <v>1</v>
      </c>
      <c r="AC150">
        <v>0</v>
      </c>
      <c r="AD150">
        <v>32</v>
      </c>
    </row>
    <row r="151" spans="1:30" x14ac:dyDescent="0.25">
      <c r="A151" s="2" t="s">
        <v>69</v>
      </c>
      <c r="B151" s="1" t="s">
        <v>71</v>
      </c>
      <c r="C151" s="1" t="s">
        <v>29</v>
      </c>
      <c r="D151">
        <v>7</v>
      </c>
      <c r="E151">
        <v>10</v>
      </c>
      <c r="F151">
        <v>3</v>
      </c>
      <c r="G151">
        <v>20</v>
      </c>
      <c r="H151">
        <v>62</v>
      </c>
      <c r="I151">
        <v>11</v>
      </c>
      <c r="J151">
        <v>73</v>
      </c>
      <c r="K151">
        <v>140</v>
      </c>
      <c r="L151">
        <v>4</v>
      </c>
      <c r="M151">
        <v>0</v>
      </c>
      <c r="N151">
        <v>5</v>
      </c>
      <c r="O151">
        <v>0</v>
      </c>
      <c r="P151">
        <v>5</v>
      </c>
      <c r="Q151">
        <v>0</v>
      </c>
      <c r="R151">
        <v>0</v>
      </c>
      <c r="S151">
        <v>4</v>
      </c>
      <c r="T151">
        <v>2</v>
      </c>
      <c r="U151">
        <v>0</v>
      </c>
      <c r="V151">
        <v>3</v>
      </c>
      <c r="W151">
        <v>0</v>
      </c>
      <c r="X151">
        <v>0</v>
      </c>
      <c r="Y151">
        <v>1</v>
      </c>
      <c r="Z151">
        <v>0</v>
      </c>
      <c r="AA151">
        <v>0</v>
      </c>
      <c r="AB151">
        <v>0</v>
      </c>
      <c r="AC151">
        <v>24</v>
      </c>
      <c r="AD151">
        <f>SUM(QUARTER_1_2021[[#This Row],[SPV]:[OTHERS]])</f>
        <v>48</v>
      </c>
    </row>
    <row r="152" spans="1:30" x14ac:dyDescent="0.25">
      <c r="A152" s="2" t="s">
        <v>69</v>
      </c>
      <c r="B152" s="1" t="s">
        <v>71</v>
      </c>
      <c r="C152" s="1" t="s">
        <v>30</v>
      </c>
      <c r="D152">
        <v>14</v>
      </c>
      <c r="E152">
        <v>58</v>
      </c>
      <c r="F152">
        <v>8</v>
      </c>
      <c r="G152">
        <v>80</v>
      </c>
      <c r="H152">
        <v>208</v>
      </c>
      <c r="I152">
        <v>26</v>
      </c>
      <c r="J152">
        <v>234</v>
      </c>
      <c r="K152">
        <v>391</v>
      </c>
      <c r="L152">
        <v>66</v>
      </c>
      <c r="M152">
        <v>0</v>
      </c>
      <c r="N152">
        <v>2</v>
      </c>
      <c r="O152">
        <v>1</v>
      </c>
      <c r="P152">
        <v>0</v>
      </c>
      <c r="Q152">
        <v>0</v>
      </c>
      <c r="R152">
        <v>0</v>
      </c>
      <c r="S152">
        <v>15</v>
      </c>
      <c r="T152">
        <v>1</v>
      </c>
      <c r="U152">
        <v>0</v>
      </c>
      <c r="V152">
        <v>4</v>
      </c>
      <c r="W152">
        <v>6</v>
      </c>
      <c r="X152">
        <v>0</v>
      </c>
      <c r="Y152">
        <v>0</v>
      </c>
      <c r="Z152">
        <v>0</v>
      </c>
      <c r="AA152">
        <v>0</v>
      </c>
      <c r="AB152">
        <v>0</v>
      </c>
      <c r="AC152">
        <v>95</v>
      </c>
      <c r="AD152">
        <f>SUM(QUARTER_1_2021[[#This Row],[SPV]:[OTHERS]])</f>
        <v>190</v>
      </c>
    </row>
    <row r="153" spans="1:30" x14ac:dyDescent="0.25">
      <c r="A153" s="2" t="s">
        <v>69</v>
      </c>
      <c r="B153" s="1" t="s">
        <v>71</v>
      </c>
      <c r="C153" s="1" t="s">
        <v>31</v>
      </c>
      <c r="D153">
        <v>1</v>
      </c>
      <c r="E153">
        <v>8</v>
      </c>
      <c r="F153">
        <v>4</v>
      </c>
      <c r="G153">
        <v>13</v>
      </c>
      <c r="H153">
        <v>18</v>
      </c>
      <c r="I153">
        <v>1</v>
      </c>
      <c r="J153">
        <v>19</v>
      </c>
      <c r="K153">
        <v>75</v>
      </c>
      <c r="L153">
        <v>11</v>
      </c>
      <c r="M153">
        <v>0</v>
      </c>
      <c r="N153">
        <v>0</v>
      </c>
      <c r="O153">
        <v>0</v>
      </c>
      <c r="P153">
        <v>0</v>
      </c>
      <c r="Q153">
        <v>0</v>
      </c>
      <c r="R153">
        <v>0</v>
      </c>
      <c r="S153">
        <v>0</v>
      </c>
      <c r="T153">
        <v>3</v>
      </c>
      <c r="U153">
        <v>0</v>
      </c>
      <c r="V153">
        <v>0</v>
      </c>
      <c r="W153">
        <v>0</v>
      </c>
      <c r="X153">
        <v>0</v>
      </c>
      <c r="Y153">
        <v>0</v>
      </c>
      <c r="Z153">
        <v>0</v>
      </c>
      <c r="AA153">
        <v>0</v>
      </c>
      <c r="AB153">
        <v>0</v>
      </c>
      <c r="AC153">
        <v>14</v>
      </c>
      <c r="AD153">
        <f>SUM(QUARTER_1_2021[[#This Row],[SPV]:[OTHERS]])</f>
        <v>28</v>
      </c>
    </row>
    <row r="154" spans="1:30" x14ac:dyDescent="0.25">
      <c r="A154" s="2" t="s">
        <v>69</v>
      </c>
      <c r="B154" s="1" t="s">
        <v>71</v>
      </c>
      <c r="C154" s="1" t="s">
        <v>32</v>
      </c>
      <c r="D154">
        <v>12</v>
      </c>
      <c r="E154">
        <v>39</v>
      </c>
      <c r="F154">
        <v>11</v>
      </c>
      <c r="G154">
        <v>62</v>
      </c>
      <c r="H154">
        <v>142</v>
      </c>
      <c r="I154">
        <v>17</v>
      </c>
      <c r="J154">
        <v>159</v>
      </c>
      <c r="K154">
        <v>411</v>
      </c>
      <c r="L154">
        <v>20</v>
      </c>
      <c r="M154">
        <v>0</v>
      </c>
      <c r="N154">
        <v>4</v>
      </c>
      <c r="O154">
        <v>1</v>
      </c>
      <c r="P154">
        <v>32</v>
      </c>
      <c r="Q154">
        <v>0</v>
      </c>
      <c r="R154">
        <v>0</v>
      </c>
      <c r="S154">
        <v>5</v>
      </c>
      <c r="T154">
        <v>1</v>
      </c>
      <c r="U154">
        <v>0</v>
      </c>
      <c r="V154">
        <v>9</v>
      </c>
      <c r="W154">
        <v>56</v>
      </c>
      <c r="X154">
        <v>0</v>
      </c>
      <c r="Y154">
        <v>3</v>
      </c>
      <c r="Z154">
        <v>0</v>
      </c>
      <c r="AA154">
        <v>0</v>
      </c>
      <c r="AB154">
        <v>3</v>
      </c>
      <c r="AC154">
        <v>134</v>
      </c>
      <c r="AD154">
        <f>SUM(QUARTER_1_2021[[#This Row],[SPV]:[OTHERS]])</f>
        <v>268</v>
      </c>
    </row>
    <row r="155" spans="1:30" x14ac:dyDescent="0.25">
      <c r="A155" s="2" t="s">
        <v>69</v>
      </c>
      <c r="B155" s="1" t="s">
        <v>71</v>
      </c>
      <c r="C155" s="1" t="s">
        <v>33</v>
      </c>
      <c r="D155">
        <v>39</v>
      </c>
      <c r="E155">
        <v>86</v>
      </c>
      <c r="F155">
        <v>5</v>
      </c>
      <c r="G155">
        <v>130</v>
      </c>
      <c r="H155">
        <v>627</v>
      </c>
      <c r="I155">
        <v>79</v>
      </c>
      <c r="J155">
        <v>706</v>
      </c>
      <c r="K155">
        <v>1010</v>
      </c>
      <c r="L155">
        <v>69</v>
      </c>
      <c r="M155">
        <v>0</v>
      </c>
      <c r="N155">
        <v>7</v>
      </c>
      <c r="O155">
        <v>7</v>
      </c>
      <c r="P155">
        <v>0</v>
      </c>
      <c r="Q155">
        <v>2</v>
      </c>
      <c r="R155">
        <v>1</v>
      </c>
      <c r="S155">
        <v>15</v>
      </c>
      <c r="T155">
        <v>6</v>
      </c>
      <c r="U155">
        <v>1</v>
      </c>
      <c r="V155">
        <v>8</v>
      </c>
      <c r="W155">
        <v>0</v>
      </c>
      <c r="X155">
        <v>4</v>
      </c>
      <c r="Y155">
        <v>0</v>
      </c>
      <c r="Z155">
        <v>1</v>
      </c>
      <c r="AA155">
        <v>0</v>
      </c>
      <c r="AB155">
        <v>5</v>
      </c>
      <c r="AC155">
        <v>126</v>
      </c>
      <c r="AD155">
        <f>SUM(QUARTER_1_2021[[#This Row],[SPV]:[OTHERS]])</f>
        <v>252</v>
      </c>
    </row>
    <row r="156" spans="1:30" x14ac:dyDescent="0.25">
      <c r="A156" s="2" t="s">
        <v>69</v>
      </c>
      <c r="B156" s="1" t="s">
        <v>71</v>
      </c>
      <c r="C156" s="1" t="s">
        <v>34</v>
      </c>
      <c r="D156">
        <v>3</v>
      </c>
      <c r="E156">
        <v>9</v>
      </c>
      <c r="F156">
        <v>7</v>
      </c>
      <c r="G156">
        <v>19</v>
      </c>
      <c r="H156">
        <v>23</v>
      </c>
      <c r="I156">
        <v>8</v>
      </c>
      <c r="J156">
        <v>31</v>
      </c>
      <c r="K156">
        <v>72</v>
      </c>
      <c r="L156">
        <v>16</v>
      </c>
      <c r="M156">
        <v>0</v>
      </c>
      <c r="N156">
        <v>0</v>
      </c>
      <c r="O156">
        <v>2</v>
      </c>
      <c r="P156">
        <v>0</v>
      </c>
      <c r="Q156">
        <v>1</v>
      </c>
      <c r="R156">
        <v>0</v>
      </c>
      <c r="S156">
        <v>0</v>
      </c>
      <c r="T156">
        <v>1</v>
      </c>
      <c r="U156">
        <v>0</v>
      </c>
      <c r="V156">
        <v>1</v>
      </c>
      <c r="W156">
        <v>0</v>
      </c>
      <c r="X156">
        <v>0</v>
      </c>
      <c r="Y156">
        <v>0</v>
      </c>
      <c r="Z156">
        <v>0</v>
      </c>
      <c r="AA156">
        <v>1</v>
      </c>
      <c r="AB156">
        <v>0</v>
      </c>
      <c r="AC156">
        <v>22</v>
      </c>
      <c r="AD156">
        <f>SUM(QUARTER_1_2021[[#This Row],[SPV]:[OTHERS]])</f>
        <v>44</v>
      </c>
    </row>
    <row r="157" spans="1:30" x14ac:dyDescent="0.25">
      <c r="A157" s="2" t="s">
        <v>69</v>
      </c>
      <c r="B157" s="1" t="s">
        <v>71</v>
      </c>
      <c r="C157" s="1" t="s">
        <v>35</v>
      </c>
      <c r="D157">
        <v>10</v>
      </c>
      <c r="E157">
        <v>37</v>
      </c>
      <c r="F157">
        <v>6</v>
      </c>
      <c r="G157">
        <v>53</v>
      </c>
      <c r="H157">
        <v>159</v>
      </c>
      <c r="I157">
        <v>18</v>
      </c>
      <c r="J157">
        <v>177</v>
      </c>
      <c r="K157">
        <v>245</v>
      </c>
      <c r="L157">
        <v>37</v>
      </c>
      <c r="M157">
        <v>0</v>
      </c>
      <c r="N157">
        <v>0</v>
      </c>
      <c r="O157">
        <v>0</v>
      </c>
      <c r="P157">
        <v>1</v>
      </c>
      <c r="Q157">
        <v>0</v>
      </c>
      <c r="R157">
        <v>0</v>
      </c>
      <c r="S157">
        <v>2</v>
      </c>
      <c r="T157">
        <v>7</v>
      </c>
      <c r="U157">
        <v>0</v>
      </c>
      <c r="V157">
        <v>0</v>
      </c>
      <c r="W157">
        <v>0</v>
      </c>
      <c r="X157">
        <v>0</v>
      </c>
      <c r="Y157">
        <v>1</v>
      </c>
      <c r="Z157">
        <v>0</v>
      </c>
      <c r="AA157">
        <v>0</v>
      </c>
      <c r="AB157">
        <v>0</v>
      </c>
      <c r="AC157">
        <v>48</v>
      </c>
      <c r="AD157">
        <f>SUM(QUARTER_1_2021[[#This Row],[SPV]:[OTHERS]])</f>
        <v>96</v>
      </c>
    </row>
    <row r="158" spans="1:30" x14ac:dyDescent="0.25">
      <c r="A158" s="2" t="s">
        <v>69</v>
      </c>
      <c r="B158" s="1" t="s">
        <v>71</v>
      </c>
      <c r="C158" s="1" t="s">
        <v>36</v>
      </c>
      <c r="D158">
        <v>2</v>
      </c>
      <c r="E158">
        <v>14</v>
      </c>
      <c r="F158">
        <v>1</v>
      </c>
      <c r="G158">
        <v>17</v>
      </c>
      <c r="H158">
        <v>110</v>
      </c>
      <c r="I158">
        <v>3</v>
      </c>
      <c r="J158">
        <v>113</v>
      </c>
      <c r="K158">
        <v>188</v>
      </c>
      <c r="L158">
        <v>9</v>
      </c>
      <c r="M158">
        <v>0</v>
      </c>
      <c r="N158">
        <v>4</v>
      </c>
      <c r="O158">
        <v>0</v>
      </c>
      <c r="P158">
        <v>0</v>
      </c>
      <c r="Q158">
        <v>0</v>
      </c>
      <c r="R158">
        <v>0</v>
      </c>
      <c r="S158">
        <v>2</v>
      </c>
      <c r="T158">
        <v>0</v>
      </c>
      <c r="U158">
        <v>0</v>
      </c>
      <c r="V158">
        <v>0</v>
      </c>
      <c r="W158">
        <v>0</v>
      </c>
      <c r="X158">
        <v>0</v>
      </c>
      <c r="Y158">
        <v>0</v>
      </c>
      <c r="Z158">
        <v>0</v>
      </c>
      <c r="AA158">
        <v>0</v>
      </c>
      <c r="AB158">
        <v>1</v>
      </c>
      <c r="AC158">
        <v>16</v>
      </c>
      <c r="AD158">
        <f>SUM(QUARTER_1_2021[[#This Row],[SPV]:[OTHERS]])</f>
        <v>32</v>
      </c>
    </row>
    <row r="159" spans="1:30" x14ac:dyDescent="0.25">
      <c r="A159" s="2" t="s">
        <v>69</v>
      </c>
      <c r="B159" s="1" t="s">
        <v>71</v>
      </c>
      <c r="C159" s="1" t="s">
        <v>37</v>
      </c>
      <c r="D159">
        <v>8</v>
      </c>
      <c r="E159">
        <v>26</v>
      </c>
      <c r="F159">
        <v>3</v>
      </c>
      <c r="G159">
        <v>37</v>
      </c>
      <c r="H159">
        <v>144</v>
      </c>
      <c r="I159">
        <v>15</v>
      </c>
      <c r="J159">
        <v>159</v>
      </c>
      <c r="K159">
        <v>229</v>
      </c>
      <c r="L159">
        <v>24</v>
      </c>
      <c r="M159">
        <v>0</v>
      </c>
      <c r="N159">
        <v>5</v>
      </c>
      <c r="O159">
        <v>1</v>
      </c>
      <c r="P159">
        <v>1</v>
      </c>
      <c r="Q159">
        <v>0</v>
      </c>
      <c r="R159">
        <v>0</v>
      </c>
      <c r="S159">
        <v>7</v>
      </c>
      <c r="T159">
        <v>0</v>
      </c>
      <c r="U159">
        <v>0</v>
      </c>
      <c r="V159">
        <v>0</v>
      </c>
      <c r="W159">
        <v>0</v>
      </c>
      <c r="X159">
        <v>0</v>
      </c>
      <c r="Y159">
        <v>0</v>
      </c>
      <c r="Z159">
        <v>0</v>
      </c>
      <c r="AA159">
        <v>1</v>
      </c>
      <c r="AB159">
        <v>0</v>
      </c>
      <c r="AC159">
        <v>39</v>
      </c>
      <c r="AD159">
        <f>SUM(QUARTER_1_2021[[#This Row],[SPV]:[OTHERS]])</f>
        <v>78</v>
      </c>
    </row>
    <row r="160" spans="1:30" x14ac:dyDescent="0.25">
      <c r="A160" s="2" t="s">
        <v>69</v>
      </c>
      <c r="B160" s="1" t="s">
        <v>71</v>
      </c>
      <c r="C160" s="1" t="s">
        <v>38</v>
      </c>
      <c r="D160">
        <v>11</v>
      </c>
      <c r="E160">
        <v>28</v>
      </c>
      <c r="F160">
        <v>6</v>
      </c>
      <c r="G160">
        <v>45</v>
      </c>
      <c r="H160">
        <v>122</v>
      </c>
      <c r="I160">
        <v>23</v>
      </c>
      <c r="J160">
        <v>145</v>
      </c>
      <c r="K160">
        <v>279</v>
      </c>
      <c r="L160">
        <v>30</v>
      </c>
      <c r="M160">
        <v>0</v>
      </c>
      <c r="N160">
        <v>2</v>
      </c>
      <c r="O160">
        <v>4</v>
      </c>
      <c r="P160">
        <v>2</v>
      </c>
      <c r="Q160">
        <v>0</v>
      </c>
      <c r="R160">
        <v>2</v>
      </c>
      <c r="S160">
        <v>3</v>
      </c>
      <c r="T160">
        <v>0</v>
      </c>
      <c r="U160">
        <v>0</v>
      </c>
      <c r="V160">
        <v>6</v>
      </c>
      <c r="W160">
        <v>0</v>
      </c>
      <c r="X160">
        <v>2</v>
      </c>
      <c r="Y160">
        <v>0</v>
      </c>
      <c r="Z160">
        <v>0</v>
      </c>
      <c r="AA160">
        <v>0</v>
      </c>
      <c r="AB160">
        <v>15</v>
      </c>
      <c r="AC160">
        <v>66</v>
      </c>
      <c r="AD160">
        <f>SUM(QUARTER_1_2021[[#This Row],[SPV]:[OTHERS]])</f>
        <v>132</v>
      </c>
    </row>
    <row r="161" spans="1:30" x14ac:dyDescent="0.25">
      <c r="A161" s="2" t="s">
        <v>69</v>
      </c>
      <c r="B161" s="1" t="s">
        <v>71</v>
      </c>
      <c r="C161" s="1" t="s">
        <v>39</v>
      </c>
      <c r="D161">
        <v>9</v>
      </c>
      <c r="E161">
        <v>18</v>
      </c>
      <c r="F161">
        <v>7</v>
      </c>
      <c r="G161">
        <v>34</v>
      </c>
      <c r="H161">
        <v>100</v>
      </c>
      <c r="I161">
        <v>18</v>
      </c>
      <c r="J161">
        <v>118</v>
      </c>
      <c r="K161">
        <v>272</v>
      </c>
      <c r="L161">
        <v>19</v>
      </c>
      <c r="M161">
        <v>0</v>
      </c>
      <c r="N161">
        <v>4</v>
      </c>
      <c r="O161">
        <v>2</v>
      </c>
      <c r="P161">
        <v>0</v>
      </c>
      <c r="Q161">
        <v>0</v>
      </c>
      <c r="R161">
        <v>0</v>
      </c>
      <c r="S161">
        <v>4</v>
      </c>
      <c r="T161">
        <v>0</v>
      </c>
      <c r="U161">
        <v>0</v>
      </c>
      <c r="V161">
        <v>1</v>
      </c>
      <c r="W161">
        <v>0</v>
      </c>
      <c r="X161">
        <v>0</v>
      </c>
      <c r="Y161">
        <v>0</v>
      </c>
      <c r="Z161">
        <v>0</v>
      </c>
      <c r="AA161">
        <v>0</v>
      </c>
      <c r="AB161">
        <v>0</v>
      </c>
      <c r="AC161">
        <v>30</v>
      </c>
      <c r="AD161">
        <f>SUM(QUARTER_1_2021[[#This Row],[SPV]:[OTHERS]])</f>
        <v>60</v>
      </c>
    </row>
    <row r="162" spans="1:30" x14ac:dyDescent="0.25">
      <c r="A162" s="2" t="s">
        <v>69</v>
      </c>
      <c r="B162" s="1" t="s">
        <v>71</v>
      </c>
      <c r="C162" s="1" t="s">
        <v>40</v>
      </c>
      <c r="D162">
        <v>19</v>
      </c>
      <c r="E162">
        <v>36</v>
      </c>
      <c r="F162">
        <v>11</v>
      </c>
      <c r="G162">
        <v>66</v>
      </c>
      <c r="H162">
        <v>158</v>
      </c>
      <c r="I162">
        <v>33</v>
      </c>
      <c r="J162">
        <v>191</v>
      </c>
      <c r="K162">
        <v>419</v>
      </c>
      <c r="L162">
        <v>68</v>
      </c>
      <c r="M162">
        <v>0</v>
      </c>
      <c r="N162">
        <v>2</v>
      </c>
      <c r="O162">
        <v>3</v>
      </c>
      <c r="P162">
        <v>7</v>
      </c>
      <c r="Q162">
        <v>0</v>
      </c>
      <c r="R162">
        <v>0</v>
      </c>
      <c r="S162">
        <v>11</v>
      </c>
      <c r="T162">
        <v>1</v>
      </c>
      <c r="U162">
        <v>0</v>
      </c>
      <c r="V162">
        <v>0</v>
      </c>
      <c r="W162">
        <v>0</v>
      </c>
      <c r="X162">
        <v>0</v>
      </c>
      <c r="Y162">
        <v>0</v>
      </c>
      <c r="Z162">
        <v>0</v>
      </c>
      <c r="AA162">
        <v>0</v>
      </c>
      <c r="AB162">
        <v>5</v>
      </c>
      <c r="AC162">
        <v>97</v>
      </c>
      <c r="AD162">
        <f>SUM(QUARTER_1_2021[[#This Row],[SPV]:[OTHERS]])</f>
        <v>194</v>
      </c>
    </row>
    <row r="163" spans="1:30" x14ac:dyDescent="0.25">
      <c r="A163" s="2" t="s">
        <v>69</v>
      </c>
      <c r="B163" s="1" t="s">
        <v>71</v>
      </c>
      <c r="C163" s="1" t="s">
        <v>41</v>
      </c>
      <c r="D163">
        <v>7</v>
      </c>
      <c r="E163">
        <v>31</v>
      </c>
      <c r="F163">
        <v>6</v>
      </c>
      <c r="G163">
        <v>44</v>
      </c>
      <c r="H163">
        <v>127</v>
      </c>
      <c r="I163">
        <v>10</v>
      </c>
      <c r="J163">
        <v>137</v>
      </c>
      <c r="K163">
        <v>287</v>
      </c>
      <c r="L163">
        <v>30</v>
      </c>
      <c r="M163">
        <v>0</v>
      </c>
      <c r="N163">
        <v>0</v>
      </c>
      <c r="O163">
        <v>0</v>
      </c>
      <c r="P163">
        <v>6</v>
      </c>
      <c r="Q163">
        <v>0</v>
      </c>
      <c r="R163">
        <v>0</v>
      </c>
      <c r="S163">
        <v>3</v>
      </c>
      <c r="T163">
        <v>2</v>
      </c>
      <c r="U163">
        <v>3</v>
      </c>
      <c r="V163">
        <v>1</v>
      </c>
      <c r="W163">
        <v>0</v>
      </c>
      <c r="X163">
        <v>0</v>
      </c>
      <c r="Y163">
        <v>1</v>
      </c>
      <c r="Z163">
        <v>0</v>
      </c>
      <c r="AA163">
        <v>0</v>
      </c>
      <c r="AB163">
        <v>14</v>
      </c>
      <c r="AC163">
        <v>60</v>
      </c>
      <c r="AD163">
        <f>SUM(QUARTER_1_2021[[#This Row],[SPV]:[OTHERS]])</f>
        <v>120</v>
      </c>
    </row>
    <row r="164" spans="1:30" x14ac:dyDescent="0.25">
      <c r="A164" s="2" t="s">
        <v>69</v>
      </c>
      <c r="B164" s="1" t="s">
        <v>71</v>
      </c>
      <c r="C164" s="1" t="s">
        <v>42</v>
      </c>
      <c r="D164">
        <v>21</v>
      </c>
      <c r="E164">
        <v>52</v>
      </c>
      <c r="F164">
        <v>24</v>
      </c>
      <c r="G164">
        <v>97</v>
      </c>
      <c r="H164">
        <v>270</v>
      </c>
      <c r="I164">
        <v>28</v>
      </c>
      <c r="J164">
        <v>298</v>
      </c>
      <c r="K164">
        <v>748</v>
      </c>
      <c r="L164">
        <v>45</v>
      </c>
      <c r="M164">
        <v>0</v>
      </c>
      <c r="N164">
        <v>6</v>
      </c>
      <c r="O164">
        <v>1</v>
      </c>
      <c r="P164">
        <v>21</v>
      </c>
      <c r="Q164">
        <v>0</v>
      </c>
      <c r="R164">
        <v>0</v>
      </c>
      <c r="S164">
        <v>7</v>
      </c>
      <c r="T164">
        <v>2</v>
      </c>
      <c r="U164">
        <v>0</v>
      </c>
      <c r="V164">
        <v>1</v>
      </c>
      <c r="W164">
        <v>0</v>
      </c>
      <c r="X164">
        <v>0</v>
      </c>
      <c r="Y164">
        <v>0</v>
      </c>
      <c r="Z164">
        <v>0</v>
      </c>
      <c r="AA164">
        <v>0</v>
      </c>
      <c r="AB164">
        <v>17</v>
      </c>
      <c r="AC164">
        <v>100</v>
      </c>
      <c r="AD164">
        <f>SUM(QUARTER_1_2021[[#This Row],[SPV]:[OTHERS]])</f>
        <v>200</v>
      </c>
    </row>
    <row r="165" spans="1:30" x14ac:dyDescent="0.25">
      <c r="A165" s="2" t="s">
        <v>69</v>
      </c>
      <c r="B165" s="1" t="s">
        <v>71</v>
      </c>
      <c r="C165" s="1" t="s">
        <v>43</v>
      </c>
      <c r="D165">
        <v>44</v>
      </c>
      <c r="E165">
        <v>199</v>
      </c>
      <c r="F165">
        <v>64</v>
      </c>
      <c r="G165">
        <v>307</v>
      </c>
      <c r="H165">
        <v>562</v>
      </c>
      <c r="I165">
        <v>57</v>
      </c>
      <c r="J165">
        <v>619</v>
      </c>
      <c r="K165">
        <v>1629</v>
      </c>
      <c r="L165">
        <v>260</v>
      </c>
      <c r="M165">
        <v>0</v>
      </c>
      <c r="N165">
        <v>12</v>
      </c>
      <c r="O165">
        <v>0</v>
      </c>
      <c r="P165">
        <v>3</v>
      </c>
      <c r="Q165">
        <v>2</v>
      </c>
      <c r="R165">
        <v>0</v>
      </c>
      <c r="S165">
        <v>5</v>
      </c>
      <c r="T165">
        <v>19</v>
      </c>
      <c r="U165">
        <v>1</v>
      </c>
      <c r="V165">
        <v>25</v>
      </c>
      <c r="W165">
        <v>4</v>
      </c>
      <c r="X165">
        <v>0</v>
      </c>
      <c r="Y165">
        <v>0</v>
      </c>
      <c r="Z165">
        <v>0</v>
      </c>
      <c r="AA165">
        <v>2</v>
      </c>
      <c r="AB165">
        <v>87</v>
      </c>
      <c r="AC165">
        <v>420</v>
      </c>
      <c r="AD165">
        <f>SUM(QUARTER_1_2021[[#This Row],[SPV]:[OTHERS]])</f>
        <v>840</v>
      </c>
    </row>
    <row r="166" spans="1:30" x14ac:dyDescent="0.25">
      <c r="A166" s="2" t="s">
        <v>69</v>
      </c>
      <c r="B166" s="1" t="s">
        <v>71</v>
      </c>
      <c r="C166" s="1" t="s">
        <v>44</v>
      </c>
      <c r="D166">
        <v>10</v>
      </c>
      <c r="E166">
        <v>60</v>
      </c>
      <c r="F166">
        <v>3</v>
      </c>
      <c r="G166">
        <v>73</v>
      </c>
      <c r="H166">
        <v>218</v>
      </c>
      <c r="I166">
        <v>13</v>
      </c>
      <c r="J166">
        <v>231</v>
      </c>
      <c r="K166">
        <v>334</v>
      </c>
      <c r="L166">
        <v>38</v>
      </c>
      <c r="M166">
        <v>3</v>
      </c>
      <c r="N166">
        <v>5</v>
      </c>
      <c r="O166">
        <v>1</v>
      </c>
      <c r="P166">
        <v>1</v>
      </c>
      <c r="Q166">
        <v>0</v>
      </c>
      <c r="R166">
        <v>0</v>
      </c>
      <c r="S166">
        <v>7</v>
      </c>
      <c r="T166">
        <v>8</v>
      </c>
      <c r="U166">
        <v>0</v>
      </c>
      <c r="V166">
        <v>3</v>
      </c>
      <c r="W166">
        <v>5</v>
      </c>
      <c r="X166">
        <v>0</v>
      </c>
      <c r="Y166">
        <v>1</v>
      </c>
      <c r="Z166">
        <v>0</v>
      </c>
      <c r="AA166">
        <v>0</v>
      </c>
      <c r="AB166">
        <v>11</v>
      </c>
      <c r="AC166">
        <v>83</v>
      </c>
      <c r="AD166">
        <f>SUM(QUARTER_1_2021[[#This Row],[SPV]:[OTHERS]])</f>
        <v>166</v>
      </c>
    </row>
    <row r="167" spans="1:30" x14ac:dyDescent="0.25">
      <c r="A167" s="2" t="s">
        <v>69</v>
      </c>
      <c r="B167" s="1" t="s">
        <v>71</v>
      </c>
      <c r="C167" s="1" t="s">
        <v>45</v>
      </c>
      <c r="D167">
        <v>9</v>
      </c>
      <c r="E167">
        <v>15</v>
      </c>
      <c r="F167">
        <v>3</v>
      </c>
      <c r="G167">
        <v>27</v>
      </c>
      <c r="H167">
        <v>85</v>
      </c>
      <c r="I167">
        <v>16</v>
      </c>
      <c r="J167">
        <v>101</v>
      </c>
      <c r="K167">
        <v>251</v>
      </c>
      <c r="L167">
        <v>10</v>
      </c>
      <c r="M167">
        <v>0</v>
      </c>
      <c r="N167">
        <v>2</v>
      </c>
      <c r="O167">
        <v>1</v>
      </c>
      <c r="P167">
        <v>4</v>
      </c>
      <c r="Q167">
        <v>0</v>
      </c>
      <c r="R167">
        <v>0</v>
      </c>
      <c r="S167">
        <v>3</v>
      </c>
      <c r="T167">
        <v>3</v>
      </c>
      <c r="U167">
        <v>0</v>
      </c>
      <c r="V167">
        <v>2</v>
      </c>
      <c r="W167">
        <v>0</v>
      </c>
      <c r="X167">
        <v>0</v>
      </c>
      <c r="Y167">
        <v>1</v>
      </c>
      <c r="Z167">
        <v>0</v>
      </c>
      <c r="AA167">
        <v>0</v>
      </c>
      <c r="AB167">
        <v>1</v>
      </c>
      <c r="AC167">
        <v>27</v>
      </c>
      <c r="AD167">
        <f>SUM(QUARTER_1_2021[[#This Row],[SPV]:[OTHERS]])</f>
        <v>54</v>
      </c>
    </row>
    <row r="168" spans="1:30" x14ac:dyDescent="0.25">
      <c r="A168" s="2" t="s">
        <v>69</v>
      </c>
      <c r="B168" s="1" t="s">
        <v>71</v>
      </c>
      <c r="C168" s="1" t="s">
        <v>46</v>
      </c>
      <c r="D168">
        <v>23</v>
      </c>
      <c r="E168">
        <v>70</v>
      </c>
      <c r="F168">
        <v>1</v>
      </c>
      <c r="G168">
        <v>94</v>
      </c>
      <c r="H168">
        <v>312</v>
      </c>
      <c r="I168">
        <v>65</v>
      </c>
      <c r="J168">
        <v>377</v>
      </c>
      <c r="K168">
        <v>560</v>
      </c>
      <c r="L168">
        <v>89</v>
      </c>
      <c r="M168">
        <v>0</v>
      </c>
      <c r="N168">
        <v>8</v>
      </c>
      <c r="O168">
        <v>1</v>
      </c>
      <c r="P168">
        <v>0</v>
      </c>
      <c r="Q168">
        <v>7</v>
      </c>
      <c r="R168">
        <v>1</v>
      </c>
      <c r="S168">
        <v>3</v>
      </c>
      <c r="T168">
        <v>2</v>
      </c>
      <c r="U168">
        <v>0</v>
      </c>
      <c r="V168">
        <v>8</v>
      </c>
      <c r="W168">
        <v>5</v>
      </c>
      <c r="X168">
        <v>0</v>
      </c>
      <c r="Y168">
        <v>0</v>
      </c>
      <c r="Z168">
        <v>2</v>
      </c>
      <c r="AA168">
        <v>0</v>
      </c>
      <c r="AB168">
        <v>6</v>
      </c>
      <c r="AC168">
        <v>132</v>
      </c>
      <c r="AD168">
        <f>SUM(QUARTER_1_2021[[#This Row],[SPV]:[OTHERS]])</f>
        <v>264</v>
      </c>
    </row>
    <row r="169" spans="1:30" x14ac:dyDescent="0.25">
      <c r="A169" s="2" t="s">
        <v>69</v>
      </c>
      <c r="B169" s="1" t="s">
        <v>71</v>
      </c>
      <c r="C169" s="1" t="s">
        <v>47</v>
      </c>
      <c r="D169">
        <v>58</v>
      </c>
      <c r="E169">
        <v>111</v>
      </c>
      <c r="F169">
        <v>5</v>
      </c>
      <c r="G169">
        <v>174</v>
      </c>
      <c r="H169">
        <v>684</v>
      </c>
      <c r="I169">
        <v>144</v>
      </c>
      <c r="J169">
        <v>828</v>
      </c>
      <c r="K169">
        <v>1471</v>
      </c>
      <c r="L169">
        <v>118</v>
      </c>
      <c r="M169">
        <v>0</v>
      </c>
      <c r="N169">
        <v>7</v>
      </c>
      <c r="O169">
        <v>3</v>
      </c>
      <c r="P169">
        <v>2</v>
      </c>
      <c r="Q169">
        <v>3</v>
      </c>
      <c r="R169">
        <v>0</v>
      </c>
      <c r="S169">
        <v>29</v>
      </c>
      <c r="T169">
        <v>2</v>
      </c>
      <c r="U169">
        <v>2</v>
      </c>
      <c r="V169">
        <v>11</v>
      </c>
      <c r="W169">
        <v>0</v>
      </c>
      <c r="X169">
        <v>0</v>
      </c>
      <c r="Y169">
        <v>0</v>
      </c>
      <c r="Z169">
        <v>0</v>
      </c>
      <c r="AA169">
        <v>1</v>
      </c>
      <c r="AB169">
        <v>16</v>
      </c>
      <c r="AC169">
        <v>194</v>
      </c>
      <c r="AD169">
        <f>SUM(QUARTER_1_2021[[#This Row],[SPV]:[OTHERS]])</f>
        <v>388</v>
      </c>
    </row>
    <row r="170" spans="1:30" x14ac:dyDescent="0.25">
      <c r="A170" s="2" t="s">
        <v>69</v>
      </c>
      <c r="B170" s="1" t="s">
        <v>71</v>
      </c>
      <c r="C170" s="1" t="s">
        <v>48</v>
      </c>
      <c r="D170">
        <v>15</v>
      </c>
      <c r="E170">
        <v>17</v>
      </c>
      <c r="F170">
        <v>0</v>
      </c>
      <c r="G170">
        <v>32</v>
      </c>
      <c r="H170">
        <v>131</v>
      </c>
      <c r="I170">
        <v>53</v>
      </c>
      <c r="J170">
        <v>184</v>
      </c>
      <c r="K170">
        <v>283</v>
      </c>
      <c r="L170">
        <v>16</v>
      </c>
      <c r="M170">
        <v>0</v>
      </c>
      <c r="N170">
        <v>4</v>
      </c>
      <c r="O170">
        <v>0</v>
      </c>
      <c r="P170">
        <v>1</v>
      </c>
      <c r="Q170">
        <v>0</v>
      </c>
      <c r="R170">
        <v>0</v>
      </c>
      <c r="S170">
        <v>3</v>
      </c>
      <c r="T170">
        <v>8</v>
      </c>
      <c r="U170">
        <v>0</v>
      </c>
      <c r="V170">
        <v>0</v>
      </c>
      <c r="W170">
        <v>0</v>
      </c>
      <c r="X170">
        <v>0</v>
      </c>
      <c r="Y170">
        <v>0</v>
      </c>
      <c r="Z170">
        <v>0</v>
      </c>
      <c r="AA170">
        <v>0</v>
      </c>
      <c r="AB170">
        <v>1</v>
      </c>
      <c r="AC170">
        <v>33</v>
      </c>
      <c r="AD170">
        <f>SUM(QUARTER_1_2021[[#This Row],[SPV]:[OTHERS]])</f>
        <v>66</v>
      </c>
    </row>
    <row r="171" spans="1:30" x14ac:dyDescent="0.25">
      <c r="A171" s="2" t="s">
        <v>69</v>
      </c>
      <c r="B171" s="1" t="s">
        <v>71</v>
      </c>
      <c r="C171" s="1" t="s">
        <v>49</v>
      </c>
      <c r="D171">
        <v>15</v>
      </c>
      <c r="E171">
        <v>3</v>
      </c>
      <c r="F171">
        <v>0</v>
      </c>
      <c r="G171">
        <v>18</v>
      </c>
      <c r="H171">
        <v>98</v>
      </c>
      <c r="I171">
        <v>33</v>
      </c>
      <c r="J171">
        <v>131</v>
      </c>
      <c r="K171">
        <v>138</v>
      </c>
      <c r="L171">
        <v>21</v>
      </c>
      <c r="M171">
        <v>0</v>
      </c>
      <c r="N171">
        <v>2</v>
      </c>
      <c r="O171">
        <v>0</v>
      </c>
      <c r="P171">
        <v>0</v>
      </c>
      <c r="Q171">
        <v>0</v>
      </c>
      <c r="R171">
        <v>0</v>
      </c>
      <c r="S171">
        <v>1</v>
      </c>
      <c r="T171">
        <v>2</v>
      </c>
      <c r="U171">
        <v>0</v>
      </c>
      <c r="V171">
        <v>1</v>
      </c>
      <c r="W171">
        <v>0</v>
      </c>
      <c r="X171">
        <v>0</v>
      </c>
      <c r="Y171">
        <v>0</v>
      </c>
      <c r="Z171">
        <v>0</v>
      </c>
      <c r="AA171">
        <v>0</v>
      </c>
      <c r="AB171">
        <v>0</v>
      </c>
      <c r="AC171">
        <v>27</v>
      </c>
      <c r="AD171">
        <f>SUM(QUARTER_1_2021[[#This Row],[SPV]:[OTHERS]])</f>
        <v>54</v>
      </c>
    </row>
    <row r="172" spans="1:30" x14ac:dyDescent="0.25">
      <c r="A172" s="2" t="s">
        <v>69</v>
      </c>
      <c r="B172" s="1" t="s">
        <v>71</v>
      </c>
      <c r="C172" s="1" t="s">
        <v>50</v>
      </c>
      <c r="D172">
        <v>15</v>
      </c>
      <c r="E172">
        <v>39</v>
      </c>
      <c r="F172">
        <v>0</v>
      </c>
      <c r="G172">
        <v>54</v>
      </c>
      <c r="H172">
        <v>159</v>
      </c>
      <c r="I172">
        <v>59</v>
      </c>
      <c r="J172">
        <v>218</v>
      </c>
      <c r="K172">
        <v>312</v>
      </c>
      <c r="L172">
        <v>41</v>
      </c>
      <c r="M172">
        <v>0</v>
      </c>
      <c r="N172">
        <v>0</v>
      </c>
      <c r="O172">
        <v>1</v>
      </c>
      <c r="P172">
        <v>0</v>
      </c>
      <c r="Q172">
        <v>1</v>
      </c>
      <c r="R172">
        <v>0</v>
      </c>
      <c r="S172">
        <v>4</v>
      </c>
      <c r="T172">
        <v>8</v>
      </c>
      <c r="U172">
        <v>0</v>
      </c>
      <c r="V172">
        <v>2</v>
      </c>
      <c r="W172">
        <v>0</v>
      </c>
      <c r="X172">
        <v>0</v>
      </c>
      <c r="Y172">
        <v>0</v>
      </c>
      <c r="Z172">
        <v>0</v>
      </c>
      <c r="AA172">
        <v>1</v>
      </c>
      <c r="AB172">
        <v>0</v>
      </c>
      <c r="AC172">
        <v>58</v>
      </c>
      <c r="AD172">
        <f>SUM(QUARTER_1_2021[[#This Row],[SPV]:[OTHERS]])</f>
        <v>116</v>
      </c>
    </row>
    <row r="173" spans="1:30" x14ac:dyDescent="0.25">
      <c r="A173" s="2" t="s">
        <v>69</v>
      </c>
      <c r="B173" s="1" t="s">
        <v>71</v>
      </c>
      <c r="C173" s="1" t="s">
        <v>51</v>
      </c>
      <c r="D173">
        <v>22</v>
      </c>
      <c r="E173">
        <v>59</v>
      </c>
      <c r="F173">
        <v>14</v>
      </c>
      <c r="G173">
        <v>95</v>
      </c>
      <c r="H173">
        <v>280</v>
      </c>
      <c r="I173">
        <v>42</v>
      </c>
      <c r="J173">
        <v>322</v>
      </c>
      <c r="K173">
        <v>786</v>
      </c>
      <c r="L173">
        <v>72</v>
      </c>
      <c r="M173">
        <v>0</v>
      </c>
      <c r="N173">
        <v>5</v>
      </c>
      <c r="O173">
        <v>4</v>
      </c>
      <c r="P173">
        <v>7</v>
      </c>
      <c r="Q173">
        <v>0</v>
      </c>
      <c r="R173">
        <v>0</v>
      </c>
      <c r="S173">
        <v>9</v>
      </c>
      <c r="T173">
        <v>6</v>
      </c>
      <c r="U173">
        <v>0</v>
      </c>
      <c r="V173">
        <v>8</v>
      </c>
      <c r="W173">
        <v>1</v>
      </c>
      <c r="X173">
        <v>1</v>
      </c>
      <c r="Y173">
        <v>0</v>
      </c>
      <c r="Z173">
        <v>0</v>
      </c>
      <c r="AA173">
        <v>1</v>
      </c>
      <c r="AB173">
        <v>21</v>
      </c>
      <c r="AC173">
        <v>135</v>
      </c>
      <c r="AD173">
        <f>SUM(QUARTER_1_2021[[#This Row],[SPV]:[OTHERS]])</f>
        <v>270</v>
      </c>
    </row>
    <row r="174" spans="1:30" x14ac:dyDescent="0.25">
      <c r="A174" s="2" t="s">
        <v>69</v>
      </c>
      <c r="B174" s="1" t="s">
        <v>71</v>
      </c>
      <c r="C174" s="1" t="s">
        <v>52</v>
      </c>
      <c r="D174">
        <v>9</v>
      </c>
      <c r="E174">
        <v>55</v>
      </c>
      <c r="F174">
        <v>14</v>
      </c>
      <c r="G174">
        <v>78</v>
      </c>
      <c r="H174">
        <v>255</v>
      </c>
      <c r="I174">
        <v>21</v>
      </c>
      <c r="J174">
        <v>276</v>
      </c>
      <c r="K174">
        <v>551</v>
      </c>
      <c r="L174">
        <v>65</v>
      </c>
      <c r="M174">
        <v>0</v>
      </c>
      <c r="N174">
        <v>5</v>
      </c>
      <c r="O174">
        <v>5</v>
      </c>
      <c r="P174">
        <v>3</v>
      </c>
      <c r="Q174">
        <v>0</v>
      </c>
      <c r="R174">
        <v>0</v>
      </c>
      <c r="S174">
        <v>7</v>
      </c>
      <c r="T174">
        <v>4</v>
      </c>
      <c r="U174">
        <v>0</v>
      </c>
      <c r="V174">
        <v>1</v>
      </c>
      <c r="W174">
        <v>1</v>
      </c>
      <c r="X174">
        <v>1</v>
      </c>
      <c r="Y174">
        <v>0</v>
      </c>
      <c r="Z174">
        <v>0</v>
      </c>
      <c r="AA174">
        <v>0</v>
      </c>
      <c r="AB174">
        <v>14</v>
      </c>
      <c r="AC174">
        <v>106</v>
      </c>
      <c r="AD174">
        <f>SUM(QUARTER_1_2021[[#This Row],[SPV]:[OTHERS]])</f>
        <v>212</v>
      </c>
    </row>
    <row r="175" spans="1:30" x14ac:dyDescent="0.25">
      <c r="A175" s="2" t="s">
        <v>69</v>
      </c>
      <c r="B175" s="1" t="s">
        <v>71</v>
      </c>
      <c r="C175" s="1" t="s">
        <v>53</v>
      </c>
      <c r="D175">
        <v>29</v>
      </c>
      <c r="E175">
        <v>76</v>
      </c>
      <c r="F175">
        <v>36</v>
      </c>
      <c r="G175">
        <v>141</v>
      </c>
      <c r="H175">
        <v>233</v>
      </c>
      <c r="I175">
        <v>41</v>
      </c>
      <c r="J175">
        <v>274</v>
      </c>
      <c r="K175">
        <v>689</v>
      </c>
      <c r="L175">
        <v>71</v>
      </c>
      <c r="M175">
        <v>1</v>
      </c>
      <c r="N175">
        <v>2</v>
      </c>
      <c r="O175">
        <v>13</v>
      </c>
      <c r="P175">
        <v>15</v>
      </c>
      <c r="Q175">
        <v>0</v>
      </c>
      <c r="R175">
        <v>0</v>
      </c>
      <c r="S175">
        <v>9</v>
      </c>
      <c r="T175">
        <v>10</v>
      </c>
      <c r="U175">
        <v>2</v>
      </c>
      <c r="V175">
        <v>8</v>
      </c>
      <c r="W175">
        <v>0</v>
      </c>
      <c r="X175">
        <v>1</v>
      </c>
      <c r="Y175">
        <v>0</v>
      </c>
      <c r="Z175">
        <v>1</v>
      </c>
      <c r="AA175">
        <v>2</v>
      </c>
      <c r="AB175">
        <v>0</v>
      </c>
      <c r="AC175">
        <v>135</v>
      </c>
      <c r="AD175">
        <f>SUM(QUARTER_1_2021[[#This Row],[SPV]:[OTHERS]])</f>
        <v>270</v>
      </c>
    </row>
    <row r="176" spans="1:30" x14ac:dyDescent="0.25">
      <c r="A176" s="2" t="s">
        <v>69</v>
      </c>
      <c r="B176" s="1" t="s">
        <v>71</v>
      </c>
      <c r="C176" s="1" t="s">
        <v>54</v>
      </c>
      <c r="D176">
        <v>27</v>
      </c>
      <c r="E176">
        <v>148</v>
      </c>
      <c r="F176">
        <v>37</v>
      </c>
      <c r="G176">
        <v>212</v>
      </c>
      <c r="H176">
        <v>535</v>
      </c>
      <c r="I176">
        <v>33</v>
      </c>
      <c r="J176">
        <v>568</v>
      </c>
      <c r="K176">
        <v>921</v>
      </c>
      <c r="L176">
        <v>126</v>
      </c>
      <c r="M176">
        <v>0</v>
      </c>
      <c r="N176">
        <v>9</v>
      </c>
      <c r="O176">
        <v>1</v>
      </c>
      <c r="P176">
        <v>4</v>
      </c>
      <c r="Q176">
        <v>1</v>
      </c>
      <c r="R176">
        <v>0</v>
      </c>
      <c r="S176">
        <v>32</v>
      </c>
      <c r="T176">
        <v>34</v>
      </c>
      <c r="U176">
        <v>0</v>
      </c>
      <c r="V176">
        <v>9</v>
      </c>
      <c r="W176">
        <v>1</v>
      </c>
      <c r="X176">
        <v>0</v>
      </c>
      <c r="Y176">
        <v>0</v>
      </c>
      <c r="Z176">
        <v>0</v>
      </c>
      <c r="AA176">
        <v>0</v>
      </c>
      <c r="AB176">
        <v>37</v>
      </c>
      <c r="AC176">
        <v>254</v>
      </c>
      <c r="AD176">
        <f>SUM(QUARTER_1_2021[[#This Row],[SPV]:[OTHERS]])</f>
        <v>508</v>
      </c>
    </row>
    <row r="177" spans="1:30" x14ac:dyDescent="0.25">
      <c r="A177" s="2" t="s">
        <v>69</v>
      </c>
      <c r="B177" s="1" t="s">
        <v>71</v>
      </c>
      <c r="C177" s="1" t="s">
        <v>55</v>
      </c>
      <c r="D177">
        <v>64</v>
      </c>
      <c r="E177">
        <v>151</v>
      </c>
      <c r="F177">
        <v>4</v>
      </c>
      <c r="G177">
        <v>219</v>
      </c>
      <c r="H177">
        <v>577</v>
      </c>
      <c r="I177">
        <v>150</v>
      </c>
      <c r="J177">
        <v>727</v>
      </c>
      <c r="K177">
        <v>1227</v>
      </c>
      <c r="L177">
        <v>162</v>
      </c>
      <c r="M177">
        <v>2</v>
      </c>
      <c r="N177">
        <v>5</v>
      </c>
      <c r="O177">
        <v>0</v>
      </c>
      <c r="P177">
        <v>2</v>
      </c>
      <c r="Q177">
        <v>0</v>
      </c>
      <c r="R177">
        <v>0</v>
      </c>
      <c r="S177">
        <v>27</v>
      </c>
      <c r="T177">
        <v>6</v>
      </c>
      <c r="U177">
        <v>0</v>
      </c>
      <c r="V177">
        <v>11</v>
      </c>
      <c r="W177">
        <v>3</v>
      </c>
      <c r="X177">
        <v>0</v>
      </c>
      <c r="Y177">
        <v>0</v>
      </c>
      <c r="Z177">
        <v>0</v>
      </c>
      <c r="AA177">
        <v>25</v>
      </c>
      <c r="AB177">
        <v>26</v>
      </c>
      <c r="AC177">
        <v>269</v>
      </c>
      <c r="AD177">
        <f>SUM(QUARTER_1_2021[[#This Row],[SPV]:[OTHERS]])</f>
        <v>538</v>
      </c>
    </row>
    <row r="178" spans="1:30" x14ac:dyDescent="0.25">
      <c r="A178" s="2" t="s">
        <v>69</v>
      </c>
      <c r="B178" s="1" t="s">
        <v>71</v>
      </c>
      <c r="C178" s="1" t="s">
        <v>56</v>
      </c>
      <c r="D178">
        <v>59</v>
      </c>
      <c r="E178">
        <v>169</v>
      </c>
      <c r="F178">
        <v>71</v>
      </c>
      <c r="G178">
        <v>299</v>
      </c>
      <c r="H178">
        <v>618</v>
      </c>
      <c r="I178">
        <v>98</v>
      </c>
      <c r="J178">
        <v>716</v>
      </c>
      <c r="K178">
        <v>1889</v>
      </c>
      <c r="L178">
        <v>253</v>
      </c>
      <c r="M178">
        <v>0</v>
      </c>
      <c r="N178">
        <v>6</v>
      </c>
      <c r="O178">
        <v>19</v>
      </c>
      <c r="P178">
        <v>2</v>
      </c>
      <c r="Q178">
        <v>1</v>
      </c>
      <c r="R178">
        <v>1</v>
      </c>
      <c r="S178">
        <v>10</v>
      </c>
      <c r="T178">
        <v>5</v>
      </c>
      <c r="U178">
        <v>0</v>
      </c>
      <c r="V178">
        <v>12</v>
      </c>
      <c r="W178">
        <v>0</v>
      </c>
      <c r="X178">
        <v>0</v>
      </c>
      <c r="Y178">
        <v>2</v>
      </c>
      <c r="Z178">
        <v>0</v>
      </c>
      <c r="AA178">
        <v>0</v>
      </c>
      <c r="AB178">
        <v>0</v>
      </c>
      <c r="AC178">
        <v>311</v>
      </c>
      <c r="AD178">
        <f>SUM(QUARTER_1_2021[[#This Row],[SPV]:[OTHERS]])</f>
        <v>622</v>
      </c>
    </row>
    <row r="179" spans="1:30" x14ac:dyDescent="0.25">
      <c r="A179" s="2" t="s">
        <v>69</v>
      </c>
      <c r="B179" s="1" t="s">
        <v>71</v>
      </c>
      <c r="C179" s="1" t="s">
        <v>57</v>
      </c>
      <c r="D179">
        <v>31</v>
      </c>
      <c r="E179">
        <v>62</v>
      </c>
      <c r="F179">
        <v>3</v>
      </c>
      <c r="G179">
        <v>96</v>
      </c>
      <c r="H179">
        <v>251</v>
      </c>
      <c r="I179">
        <v>51</v>
      </c>
      <c r="J179">
        <v>302</v>
      </c>
      <c r="K179">
        <v>580</v>
      </c>
      <c r="L179">
        <v>72</v>
      </c>
      <c r="M179">
        <v>0</v>
      </c>
      <c r="N179">
        <v>2</v>
      </c>
      <c r="O179">
        <v>1</v>
      </c>
      <c r="P179">
        <v>4</v>
      </c>
      <c r="Q179">
        <v>0</v>
      </c>
      <c r="R179">
        <v>1</v>
      </c>
      <c r="S179">
        <v>11</v>
      </c>
      <c r="T179">
        <v>12</v>
      </c>
      <c r="U179">
        <v>5</v>
      </c>
      <c r="V179">
        <v>4</v>
      </c>
      <c r="W179">
        <v>1</v>
      </c>
      <c r="X179">
        <v>0</v>
      </c>
      <c r="Y179">
        <v>0</v>
      </c>
      <c r="Z179">
        <v>0</v>
      </c>
      <c r="AA179">
        <v>0</v>
      </c>
      <c r="AB179">
        <v>0</v>
      </c>
      <c r="AC179">
        <v>113</v>
      </c>
      <c r="AD179">
        <f>SUM(QUARTER_1_2021[[#This Row],[SPV]:[OTHERS]])</f>
        <v>226</v>
      </c>
    </row>
    <row r="180" spans="1:30" x14ac:dyDescent="0.25">
      <c r="A180" s="2" t="s">
        <v>69</v>
      </c>
      <c r="B180" s="1" t="s">
        <v>71</v>
      </c>
      <c r="C180" s="1" t="s">
        <v>58</v>
      </c>
      <c r="D180">
        <v>35</v>
      </c>
      <c r="E180">
        <v>57</v>
      </c>
      <c r="F180">
        <v>13</v>
      </c>
      <c r="G180">
        <v>105</v>
      </c>
      <c r="H180">
        <v>324</v>
      </c>
      <c r="I180">
        <v>82</v>
      </c>
      <c r="J180">
        <v>406</v>
      </c>
      <c r="K180">
        <v>866</v>
      </c>
      <c r="L180">
        <v>78</v>
      </c>
      <c r="M180">
        <v>0</v>
      </c>
      <c r="N180">
        <v>8</v>
      </c>
      <c r="O180">
        <v>4</v>
      </c>
      <c r="P180">
        <v>6</v>
      </c>
      <c r="Q180">
        <v>1</v>
      </c>
      <c r="R180">
        <v>0</v>
      </c>
      <c r="S180">
        <v>17</v>
      </c>
      <c r="T180">
        <v>9</v>
      </c>
      <c r="U180">
        <v>2</v>
      </c>
      <c r="V180">
        <v>9</v>
      </c>
      <c r="W180">
        <v>0</v>
      </c>
      <c r="X180">
        <v>0</v>
      </c>
      <c r="Y180">
        <v>0</v>
      </c>
      <c r="Z180">
        <v>0</v>
      </c>
      <c r="AA180">
        <v>0</v>
      </c>
      <c r="AB180">
        <v>0</v>
      </c>
      <c r="AC180">
        <v>134</v>
      </c>
      <c r="AD180">
        <f>SUM(QUARTER_1_2021[[#This Row],[SPV]:[OTHERS]])</f>
        <v>268</v>
      </c>
    </row>
    <row r="181" spans="1:30" x14ac:dyDescent="0.25">
      <c r="A181" s="2" t="s">
        <v>69</v>
      </c>
      <c r="B181" s="1" t="s">
        <v>71</v>
      </c>
      <c r="C181" s="1" t="s">
        <v>59</v>
      </c>
      <c r="D181">
        <v>34</v>
      </c>
      <c r="E181">
        <v>93</v>
      </c>
      <c r="F181">
        <v>10</v>
      </c>
      <c r="G181">
        <v>137</v>
      </c>
      <c r="H181">
        <v>344</v>
      </c>
      <c r="I181">
        <v>58</v>
      </c>
      <c r="J181">
        <v>402</v>
      </c>
      <c r="K181">
        <v>888</v>
      </c>
      <c r="L181">
        <v>88</v>
      </c>
      <c r="M181">
        <v>1</v>
      </c>
      <c r="N181">
        <v>14</v>
      </c>
      <c r="O181">
        <v>4</v>
      </c>
      <c r="P181">
        <v>11</v>
      </c>
      <c r="Q181">
        <v>0</v>
      </c>
      <c r="R181">
        <v>0</v>
      </c>
      <c r="S181">
        <v>18</v>
      </c>
      <c r="T181">
        <v>6</v>
      </c>
      <c r="U181">
        <v>2</v>
      </c>
      <c r="V181">
        <v>7</v>
      </c>
      <c r="W181">
        <v>1</v>
      </c>
      <c r="X181">
        <v>0</v>
      </c>
      <c r="Y181">
        <v>0</v>
      </c>
      <c r="Z181">
        <v>0</v>
      </c>
      <c r="AA181">
        <v>4</v>
      </c>
      <c r="AB181">
        <v>3</v>
      </c>
      <c r="AC181">
        <v>159</v>
      </c>
      <c r="AD181">
        <f>SUM(QUARTER_1_2021[[#This Row],[SPV]:[OTHERS]])</f>
        <v>318</v>
      </c>
    </row>
    <row r="182" spans="1:30" x14ac:dyDescent="0.25">
      <c r="A182" s="2" t="s">
        <v>69</v>
      </c>
      <c r="B182" s="1" t="s">
        <v>71</v>
      </c>
      <c r="C182" s="1" t="s">
        <v>60</v>
      </c>
      <c r="D182">
        <v>13</v>
      </c>
      <c r="E182">
        <v>56</v>
      </c>
      <c r="F182">
        <v>8</v>
      </c>
      <c r="G182">
        <v>77</v>
      </c>
      <c r="H182">
        <v>249</v>
      </c>
      <c r="I182">
        <v>25</v>
      </c>
      <c r="J182">
        <v>274</v>
      </c>
      <c r="K182">
        <v>417</v>
      </c>
      <c r="L182">
        <v>23</v>
      </c>
      <c r="M182">
        <v>0</v>
      </c>
      <c r="N182">
        <v>4</v>
      </c>
      <c r="O182">
        <v>5</v>
      </c>
      <c r="P182">
        <v>15</v>
      </c>
      <c r="Q182">
        <v>0</v>
      </c>
      <c r="R182">
        <v>0</v>
      </c>
      <c r="S182">
        <v>9</v>
      </c>
      <c r="T182">
        <v>10</v>
      </c>
      <c r="U182">
        <v>0</v>
      </c>
      <c r="V182">
        <v>0</v>
      </c>
      <c r="W182">
        <v>2</v>
      </c>
      <c r="X182">
        <v>0</v>
      </c>
      <c r="Y182">
        <v>0</v>
      </c>
      <c r="Z182">
        <v>0</v>
      </c>
      <c r="AA182">
        <v>0</v>
      </c>
      <c r="AB182">
        <v>2</v>
      </c>
      <c r="AC182">
        <v>70</v>
      </c>
      <c r="AD182">
        <f>SUM(QUARTER_1_2021[[#This Row],[SPV]:[OTHERS]])</f>
        <v>140</v>
      </c>
    </row>
    <row r="183" spans="1:30" x14ac:dyDescent="0.25">
      <c r="A183" s="2" t="s">
        <v>69</v>
      </c>
      <c r="B183" s="1" t="s">
        <v>71</v>
      </c>
      <c r="C183" s="1" t="s">
        <v>61</v>
      </c>
      <c r="D183">
        <v>8</v>
      </c>
      <c r="E183">
        <v>17</v>
      </c>
      <c r="F183">
        <v>6</v>
      </c>
      <c r="G183">
        <v>31</v>
      </c>
      <c r="H183">
        <v>88</v>
      </c>
      <c r="I183">
        <v>23</v>
      </c>
      <c r="J183">
        <v>111</v>
      </c>
      <c r="K183">
        <v>208</v>
      </c>
      <c r="L183">
        <v>16</v>
      </c>
      <c r="M183">
        <v>0</v>
      </c>
      <c r="N183">
        <v>2</v>
      </c>
      <c r="O183">
        <v>0</v>
      </c>
      <c r="P183">
        <v>2</v>
      </c>
      <c r="Q183">
        <v>0</v>
      </c>
      <c r="R183">
        <v>0</v>
      </c>
      <c r="S183">
        <v>6</v>
      </c>
      <c r="T183">
        <v>4</v>
      </c>
      <c r="U183">
        <v>0</v>
      </c>
      <c r="V183">
        <v>5</v>
      </c>
      <c r="W183">
        <v>0</v>
      </c>
      <c r="X183">
        <v>0</v>
      </c>
      <c r="Y183">
        <v>0</v>
      </c>
      <c r="Z183">
        <v>0</v>
      </c>
      <c r="AA183">
        <v>0</v>
      </c>
      <c r="AB183">
        <v>0</v>
      </c>
      <c r="AC183">
        <v>35</v>
      </c>
      <c r="AD183">
        <f>SUM(QUARTER_1_2021[[#This Row],[SPV]:[OTHERS]])</f>
        <v>70</v>
      </c>
    </row>
    <row r="184" spans="1:30" x14ac:dyDescent="0.25">
      <c r="A184" s="2" t="s">
        <v>69</v>
      </c>
      <c r="B184" s="1" t="s">
        <v>71</v>
      </c>
      <c r="C184" s="1" t="s">
        <v>62</v>
      </c>
      <c r="D184">
        <v>10</v>
      </c>
      <c r="E184">
        <v>14</v>
      </c>
      <c r="F184">
        <v>3</v>
      </c>
      <c r="G184">
        <v>27</v>
      </c>
      <c r="H184">
        <v>78</v>
      </c>
      <c r="I184">
        <v>15</v>
      </c>
      <c r="J184">
        <v>93</v>
      </c>
      <c r="K184">
        <v>175</v>
      </c>
      <c r="L184">
        <v>26</v>
      </c>
      <c r="M184">
        <v>0</v>
      </c>
      <c r="N184">
        <v>2</v>
      </c>
      <c r="O184">
        <v>0</v>
      </c>
      <c r="P184">
        <v>0</v>
      </c>
      <c r="Q184">
        <v>0</v>
      </c>
      <c r="R184">
        <v>0</v>
      </c>
      <c r="S184">
        <v>0</v>
      </c>
      <c r="T184">
        <v>3</v>
      </c>
      <c r="U184">
        <v>0</v>
      </c>
      <c r="V184">
        <v>1</v>
      </c>
      <c r="W184">
        <v>1</v>
      </c>
      <c r="X184">
        <v>0</v>
      </c>
      <c r="Y184">
        <v>0</v>
      </c>
      <c r="Z184">
        <v>0</v>
      </c>
      <c r="AA184">
        <v>0</v>
      </c>
      <c r="AB184">
        <v>0</v>
      </c>
      <c r="AC184">
        <v>33</v>
      </c>
      <c r="AD184">
        <f>SUM(QUARTER_1_2021[[#This Row],[SPV]:[OTHERS]])</f>
        <v>66</v>
      </c>
    </row>
    <row r="185" spans="1:30" x14ac:dyDescent="0.25">
      <c r="A185" s="2" t="s">
        <v>69</v>
      </c>
      <c r="B185" s="1" t="s">
        <v>71</v>
      </c>
      <c r="C185" s="1" t="s">
        <v>63</v>
      </c>
      <c r="D185">
        <v>2</v>
      </c>
      <c r="E185">
        <v>43</v>
      </c>
      <c r="F185">
        <v>0</v>
      </c>
      <c r="G185">
        <v>45</v>
      </c>
      <c r="H185">
        <v>128</v>
      </c>
      <c r="I185">
        <v>3</v>
      </c>
      <c r="J185">
        <v>131</v>
      </c>
      <c r="K185">
        <v>211</v>
      </c>
      <c r="L185">
        <v>18</v>
      </c>
      <c r="M185">
        <v>0</v>
      </c>
      <c r="N185">
        <v>0</v>
      </c>
      <c r="O185">
        <v>0</v>
      </c>
      <c r="P185">
        <v>0</v>
      </c>
      <c r="Q185">
        <v>1</v>
      </c>
      <c r="R185">
        <v>0</v>
      </c>
      <c r="S185">
        <v>6</v>
      </c>
      <c r="T185">
        <v>15</v>
      </c>
      <c r="U185">
        <v>0</v>
      </c>
      <c r="V185">
        <v>2</v>
      </c>
      <c r="W185">
        <v>0</v>
      </c>
      <c r="X185">
        <v>4</v>
      </c>
      <c r="Y185">
        <v>0</v>
      </c>
      <c r="Z185">
        <v>0</v>
      </c>
      <c r="AA185">
        <v>0</v>
      </c>
      <c r="AB185">
        <v>20</v>
      </c>
      <c r="AC185">
        <v>66</v>
      </c>
      <c r="AD185">
        <f>SUM(QUARTER_1_2021[[#This Row],[SPV]:[OTHERS]])</f>
        <v>132</v>
      </c>
    </row>
    <row r="186" spans="1:30" x14ac:dyDescent="0.25">
      <c r="A186" s="2" t="s">
        <v>69</v>
      </c>
      <c r="B186" s="1" t="s">
        <v>71</v>
      </c>
      <c r="C186" s="1" t="s">
        <v>64</v>
      </c>
      <c r="D186">
        <v>21</v>
      </c>
      <c r="E186">
        <v>29</v>
      </c>
      <c r="F186">
        <v>5</v>
      </c>
      <c r="G186">
        <v>55</v>
      </c>
      <c r="H186">
        <v>292</v>
      </c>
      <c r="I186">
        <v>41</v>
      </c>
      <c r="J186">
        <v>333</v>
      </c>
      <c r="K186">
        <v>502</v>
      </c>
      <c r="L186">
        <v>33</v>
      </c>
      <c r="M186">
        <v>0</v>
      </c>
      <c r="N186">
        <v>14</v>
      </c>
      <c r="O186">
        <v>0</v>
      </c>
      <c r="P186">
        <v>0</v>
      </c>
      <c r="Q186">
        <v>2</v>
      </c>
      <c r="R186">
        <v>0</v>
      </c>
      <c r="S186">
        <v>8</v>
      </c>
      <c r="T186">
        <v>7</v>
      </c>
      <c r="U186">
        <v>0</v>
      </c>
      <c r="V186">
        <v>1</v>
      </c>
      <c r="W186">
        <v>0</v>
      </c>
      <c r="X186">
        <v>0</v>
      </c>
      <c r="Y186">
        <v>0</v>
      </c>
      <c r="Z186">
        <v>0</v>
      </c>
      <c r="AA186">
        <v>0</v>
      </c>
      <c r="AB186">
        <v>1</v>
      </c>
      <c r="AC186">
        <v>66</v>
      </c>
      <c r="AD186">
        <f>SUM(QUARTER_1_2021[[#This Row],[SPV]:[OTHERS]])</f>
        <v>132</v>
      </c>
    </row>
    <row r="187" spans="1:30" x14ac:dyDescent="0.25">
      <c r="A187" s="2" t="s">
        <v>69</v>
      </c>
      <c r="B187" s="1" t="s">
        <v>71</v>
      </c>
      <c r="C187" s="1" t="s">
        <v>65</v>
      </c>
      <c r="D187">
        <v>7</v>
      </c>
      <c r="E187">
        <v>13</v>
      </c>
      <c r="F187">
        <v>1</v>
      </c>
      <c r="G187">
        <v>21</v>
      </c>
      <c r="H187">
        <v>56</v>
      </c>
      <c r="I187">
        <v>19</v>
      </c>
      <c r="J187">
        <v>75</v>
      </c>
      <c r="K187">
        <v>110</v>
      </c>
      <c r="L187">
        <v>9</v>
      </c>
      <c r="M187">
        <v>0</v>
      </c>
      <c r="N187">
        <v>2</v>
      </c>
      <c r="O187">
        <v>0</v>
      </c>
      <c r="P187">
        <v>0</v>
      </c>
      <c r="Q187">
        <v>0</v>
      </c>
      <c r="R187">
        <v>0</v>
      </c>
      <c r="S187">
        <v>4</v>
      </c>
      <c r="T187">
        <v>0</v>
      </c>
      <c r="U187">
        <v>0</v>
      </c>
      <c r="V187">
        <v>4</v>
      </c>
      <c r="W187">
        <v>0</v>
      </c>
      <c r="X187">
        <v>0</v>
      </c>
      <c r="Y187">
        <v>0</v>
      </c>
      <c r="Z187">
        <v>0</v>
      </c>
      <c r="AA187">
        <v>0</v>
      </c>
      <c r="AB187">
        <v>2</v>
      </c>
      <c r="AC187">
        <v>21</v>
      </c>
      <c r="AD187">
        <f>SUM(QUARTER_1_2021[[#This Row],[SPV]:[OTHERS]])</f>
        <v>42</v>
      </c>
    </row>
    <row r="188" spans="1:30" x14ac:dyDescent="0.25">
      <c r="A188" s="2" t="s">
        <v>70</v>
      </c>
      <c r="B188" s="1" t="s">
        <v>71</v>
      </c>
      <c r="C188" s="1" t="s">
        <v>29</v>
      </c>
      <c r="D188">
        <v>10</v>
      </c>
      <c r="E188">
        <v>11</v>
      </c>
      <c r="F188">
        <v>0</v>
      </c>
      <c r="G188">
        <v>21</v>
      </c>
      <c r="H188">
        <v>69</v>
      </c>
      <c r="I188">
        <v>19</v>
      </c>
      <c r="J188">
        <v>88</v>
      </c>
      <c r="K188">
        <v>177</v>
      </c>
      <c r="L188">
        <v>20</v>
      </c>
      <c r="M188">
        <v>0</v>
      </c>
      <c r="N188">
        <v>1</v>
      </c>
      <c r="O188">
        <v>1</v>
      </c>
      <c r="P188">
        <v>1</v>
      </c>
      <c r="Q188">
        <v>1</v>
      </c>
      <c r="R188">
        <v>0</v>
      </c>
      <c r="S188">
        <v>0</v>
      </c>
      <c r="T188">
        <v>3</v>
      </c>
      <c r="U188">
        <v>0</v>
      </c>
      <c r="V188">
        <v>4</v>
      </c>
      <c r="W188">
        <v>0</v>
      </c>
      <c r="X188">
        <v>0</v>
      </c>
      <c r="Y188">
        <v>0</v>
      </c>
      <c r="Z188">
        <v>0</v>
      </c>
      <c r="AA188">
        <v>0</v>
      </c>
      <c r="AB188">
        <v>0</v>
      </c>
      <c r="AC188">
        <v>1</v>
      </c>
      <c r="AD188">
        <v>32</v>
      </c>
    </row>
    <row r="189" spans="1:30" x14ac:dyDescent="0.25">
      <c r="A189" s="2" t="s">
        <v>70</v>
      </c>
      <c r="B189" s="1" t="s">
        <v>71</v>
      </c>
      <c r="C189" s="1" t="s">
        <v>30</v>
      </c>
      <c r="D189">
        <v>11</v>
      </c>
      <c r="E189">
        <v>76</v>
      </c>
      <c r="F189">
        <v>3</v>
      </c>
      <c r="G189">
        <v>90</v>
      </c>
      <c r="H189">
        <v>280</v>
      </c>
      <c r="I189">
        <v>21</v>
      </c>
      <c r="J189">
        <v>301</v>
      </c>
      <c r="K189">
        <v>468</v>
      </c>
      <c r="L189">
        <v>70</v>
      </c>
      <c r="M189">
        <v>0</v>
      </c>
      <c r="N189">
        <v>3</v>
      </c>
      <c r="O189">
        <v>3</v>
      </c>
      <c r="P189">
        <v>0</v>
      </c>
      <c r="Q189">
        <v>0</v>
      </c>
      <c r="R189">
        <v>0</v>
      </c>
      <c r="S189">
        <v>11</v>
      </c>
      <c r="T189">
        <v>1</v>
      </c>
      <c r="U189">
        <v>0</v>
      </c>
      <c r="V189">
        <v>3</v>
      </c>
      <c r="W189">
        <v>14</v>
      </c>
      <c r="X189">
        <v>0</v>
      </c>
      <c r="Y189">
        <v>0</v>
      </c>
      <c r="Z189">
        <v>0</v>
      </c>
      <c r="AA189">
        <v>0</v>
      </c>
      <c r="AB189">
        <v>2</v>
      </c>
      <c r="AC189">
        <v>0</v>
      </c>
      <c r="AD189">
        <v>107</v>
      </c>
    </row>
    <row r="190" spans="1:30" x14ac:dyDescent="0.25">
      <c r="A190" s="2" t="s">
        <v>70</v>
      </c>
      <c r="B190" s="1" t="s">
        <v>71</v>
      </c>
      <c r="C190" s="1" t="s">
        <v>31</v>
      </c>
      <c r="D190">
        <v>6</v>
      </c>
      <c r="E190">
        <v>9</v>
      </c>
      <c r="F190">
        <v>1</v>
      </c>
      <c r="G190">
        <v>16</v>
      </c>
      <c r="H190">
        <v>32</v>
      </c>
      <c r="I190">
        <v>10</v>
      </c>
      <c r="J190">
        <v>42</v>
      </c>
      <c r="K190">
        <v>87</v>
      </c>
      <c r="L190">
        <v>10</v>
      </c>
      <c r="M190">
        <v>0</v>
      </c>
      <c r="N190">
        <v>0</v>
      </c>
      <c r="O190">
        <v>0</v>
      </c>
      <c r="P190">
        <v>1</v>
      </c>
      <c r="Q190">
        <v>0</v>
      </c>
      <c r="R190">
        <v>0</v>
      </c>
      <c r="S190">
        <v>2</v>
      </c>
      <c r="T190">
        <v>1</v>
      </c>
      <c r="U190">
        <v>1</v>
      </c>
      <c r="V190">
        <v>1</v>
      </c>
      <c r="W190">
        <v>0</v>
      </c>
      <c r="X190">
        <v>0</v>
      </c>
      <c r="Y190">
        <v>0</v>
      </c>
      <c r="Z190">
        <v>0</v>
      </c>
      <c r="AA190">
        <v>0</v>
      </c>
      <c r="AB190">
        <v>0</v>
      </c>
      <c r="AC190">
        <v>1</v>
      </c>
      <c r="AD190">
        <v>17</v>
      </c>
    </row>
    <row r="191" spans="1:30" x14ac:dyDescent="0.25">
      <c r="A191" s="2" t="s">
        <v>70</v>
      </c>
      <c r="B191" s="1" t="s">
        <v>71</v>
      </c>
      <c r="C191" s="1" t="s">
        <v>32</v>
      </c>
      <c r="D191">
        <v>15</v>
      </c>
      <c r="E191">
        <v>31</v>
      </c>
      <c r="F191">
        <v>20</v>
      </c>
      <c r="G191">
        <v>66</v>
      </c>
      <c r="H191">
        <v>138</v>
      </c>
      <c r="I191">
        <v>18</v>
      </c>
      <c r="J191">
        <v>156</v>
      </c>
      <c r="K191">
        <v>418</v>
      </c>
      <c r="L191">
        <v>37</v>
      </c>
      <c r="M191">
        <v>0</v>
      </c>
      <c r="N191">
        <v>2</v>
      </c>
      <c r="O191">
        <v>4</v>
      </c>
      <c r="P191">
        <v>38</v>
      </c>
      <c r="Q191">
        <v>0</v>
      </c>
      <c r="R191">
        <v>0</v>
      </c>
      <c r="S191">
        <v>6</v>
      </c>
      <c r="T191">
        <v>1</v>
      </c>
      <c r="U191">
        <v>0</v>
      </c>
      <c r="V191">
        <v>6</v>
      </c>
      <c r="W191">
        <v>0</v>
      </c>
      <c r="X191">
        <v>1</v>
      </c>
      <c r="Y191">
        <v>0</v>
      </c>
      <c r="Z191">
        <v>0</v>
      </c>
      <c r="AA191">
        <v>0</v>
      </c>
      <c r="AB191">
        <v>5</v>
      </c>
      <c r="AC191">
        <v>0</v>
      </c>
      <c r="AD191">
        <v>100</v>
      </c>
    </row>
    <row r="192" spans="1:30" x14ac:dyDescent="0.25">
      <c r="A192" s="2" t="s">
        <v>70</v>
      </c>
      <c r="B192" s="1" t="s">
        <v>71</v>
      </c>
      <c r="C192" s="1" t="s">
        <v>33</v>
      </c>
      <c r="D192">
        <v>33</v>
      </c>
      <c r="E192">
        <v>72</v>
      </c>
      <c r="F192">
        <v>0</v>
      </c>
      <c r="G192">
        <v>105</v>
      </c>
      <c r="H192">
        <v>418</v>
      </c>
      <c r="I192">
        <v>46</v>
      </c>
      <c r="J192">
        <v>464</v>
      </c>
      <c r="K192">
        <v>737</v>
      </c>
      <c r="L192">
        <v>55</v>
      </c>
      <c r="M192">
        <v>0</v>
      </c>
      <c r="N192">
        <v>8</v>
      </c>
      <c r="O192">
        <v>5</v>
      </c>
      <c r="P192">
        <v>0</v>
      </c>
      <c r="Q192">
        <v>2</v>
      </c>
      <c r="R192">
        <v>0</v>
      </c>
      <c r="S192">
        <v>17</v>
      </c>
      <c r="T192">
        <v>7</v>
      </c>
      <c r="U192">
        <v>0</v>
      </c>
      <c r="V192">
        <v>5</v>
      </c>
      <c r="W192">
        <v>5</v>
      </c>
      <c r="X192">
        <v>1</v>
      </c>
      <c r="Y192">
        <v>0</v>
      </c>
      <c r="Z192">
        <v>0</v>
      </c>
      <c r="AA192">
        <v>0</v>
      </c>
      <c r="AB192">
        <v>7</v>
      </c>
      <c r="AC192">
        <v>0</v>
      </c>
      <c r="AD192">
        <v>112</v>
      </c>
    </row>
    <row r="193" spans="1:30" x14ac:dyDescent="0.25">
      <c r="A193" s="2" t="s">
        <v>70</v>
      </c>
      <c r="B193" s="1" t="s">
        <v>71</v>
      </c>
      <c r="C193" s="1" t="s">
        <v>34</v>
      </c>
      <c r="D193">
        <v>2</v>
      </c>
      <c r="E193">
        <v>5</v>
      </c>
      <c r="F193">
        <v>3</v>
      </c>
      <c r="G193">
        <v>10</v>
      </c>
      <c r="H193">
        <v>19</v>
      </c>
      <c r="I193">
        <v>3</v>
      </c>
      <c r="J193">
        <v>22</v>
      </c>
      <c r="K193">
        <v>42</v>
      </c>
      <c r="L193">
        <v>5</v>
      </c>
      <c r="M193">
        <v>0</v>
      </c>
      <c r="N193">
        <v>0</v>
      </c>
      <c r="O193">
        <v>0</v>
      </c>
      <c r="P193">
        <v>0</v>
      </c>
      <c r="Q193">
        <v>0</v>
      </c>
      <c r="R193">
        <v>0</v>
      </c>
      <c r="S193">
        <v>0</v>
      </c>
      <c r="T193">
        <v>1</v>
      </c>
      <c r="U193">
        <v>0</v>
      </c>
      <c r="V193">
        <v>1</v>
      </c>
      <c r="W193">
        <v>0</v>
      </c>
      <c r="X193">
        <v>0</v>
      </c>
      <c r="Y193">
        <v>0</v>
      </c>
      <c r="Z193">
        <v>0</v>
      </c>
      <c r="AA193">
        <v>0</v>
      </c>
      <c r="AB193">
        <v>0</v>
      </c>
      <c r="AC193">
        <v>3</v>
      </c>
      <c r="AD193">
        <v>10</v>
      </c>
    </row>
    <row r="194" spans="1:30" x14ac:dyDescent="0.25">
      <c r="A194" s="2" t="s">
        <v>70</v>
      </c>
      <c r="B194" s="1" t="s">
        <v>71</v>
      </c>
      <c r="C194" s="1" t="s">
        <v>35</v>
      </c>
      <c r="D194">
        <v>7</v>
      </c>
      <c r="E194">
        <v>59</v>
      </c>
      <c r="F194">
        <v>3</v>
      </c>
      <c r="G194">
        <v>69</v>
      </c>
      <c r="H194">
        <v>170</v>
      </c>
      <c r="I194">
        <v>19</v>
      </c>
      <c r="J194">
        <v>189</v>
      </c>
      <c r="K194">
        <v>236</v>
      </c>
      <c r="L194">
        <v>63</v>
      </c>
      <c r="M194">
        <v>1</v>
      </c>
      <c r="N194">
        <v>0</v>
      </c>
      <c r="O194">
        <v>0</v>
      </c>
      <c r="P194">
        <v>0</v>
      </c>
      <c r="Q194">
        <v>0</v>
      </c>
      <c r="R194">
        <v>0</v>
      </c>
      <c r="S194">
        <v>0</v>
      </c>
      <c r="T194">
        <v>2</v>
      </c>
      <c r="U194">
        <v>0</v>
      </c>
      <c r="V194">
        <v>1</v>
      </c>
      <c r="W194">
        <v>0</v>
      </c>
      <c r="X194">
        <v>0</v>
      </c>
      <c r="Y194">
        <v>0</v>
      </c>
      <c r="Z194">
        <v>0</v>
      </c>
      <c r="AA194">
        <v>0</v>
      </c>
      <c r="AB194">
        <v>2</v>
      </c>
      <c r="AC194">
        <v>0</v>
      </c>
      <c r="AD194">
        <v>69</v>
      </c>
    </row>
    <row r="195" spans="1:30" x14ac:dyDescent="0.25">
      <c r="A195" s="2" t="s">
        <v>70</v>
      </c>
      <c r="B195" s="1" t="s">
        <v>71</v>
      </c>
      <c r="C195" s="1" t="s">
        <v>36</v>
      </c>
      <c r="D195">
        <v>2</v>
      </c>
      <c r="E195">
        <v>15</v>
      </c>
      <c r="F195">
        <v>0</v>
      </c>
      <c r="G195">
        <v>17</v>
      </c>
      <c r="H195">
        <v>65</v>
      </c>
      <c r="I195">
        <v>4</v>
      </c>
      <c r="J195">
        <v>69</v>
      </c>
      <c r="K195">
        <v>103</v>
      </c>
      <c r="L195">
        <v>7</v>
      </c>
      <c r="M195">
        <v>0</v>
      </c>
      <c r="N195">
        <v>7</v>
      </c>
      <c r="O195">
        <v>0</v>
      </c>
      <c r="P195">
        <v>0</v>
      </c>
      <c r="Q195">
        <v>0</v>
      </c>
      <c r="R195">
        <v>0</v>
      </c>
      <c r="S195">
        <v>3</v>
      </c>
      <c r="T195">
        <v>0</v>
      </c>
      <c r="U195">
        <v>0</v>
      </c>
      <c r="V195">
        <v>0</v>
      </c>
      <c r="W195">
        <v>0</v>
      </c>
      <c r="X195">
        <v>0</v>
      </c>
      <c r="Y195">
        <v>0</v>
      </c>
      <c r="Z195">
        <v>0</v>
      </c>
      <c r="AA195">
        <v>0</v>
      </c>
      <c r="AB195">
        <v>7</v>
      </c>
      <c r="AC195">
        <v>0</v>
      </c>
      <c r="AD195">
        <v>24</v>
      </c>
    </row>
    <row r="196" spans="1:30" x14ac:dyDescent="0.25">
      <c r="A196" s="2" t="s">
        <v>70</v>
      </c>
      <c r="B196" s="1" t="s">
        <v>71</v>
      </c>
      <c r="C196" s="1" t="s">
        <v>37</v>
      </c>
      <c r="D196">
        <v>5</v>
      </c>
      <c r="E196">
        <v>20</v>
      </c>
      <c r="F196">
        <v>4</v>
      </c>
      <c r="G196">
        <v>29</v>
      </c>
      <c r="H196">
        <v>74</v>
      </c>
      <c r="I196">
        <v>5</v>
      </c>
      <c r="J196">
        <v>79</v>
      </c>
      <c r="K196">
        <v>149</v>
      </c>
      <c r="L196">
        <v>17</v>
      </c>
      <c r="M196">
        <v>1</v>
      </c>
      <c r="N196">
        <v>2</v>
      </c>
      <c r="O196">
        <v>1</v>
      </c>
      <c r="P196">
        <v>5</v>
      </c>
      <c r="Q196">
        <v>0</v>
      </c>
      <c r="R196">
        <v>0</v>
      </c>
      <c r="S196">
        <v>4</v>
      </c>
      <c r="T196">
        <v>1</v>
      </c>
      <c r="U196">
        <v>0</v>
      </c>
      <c r="V196">
        <v>0</v>
      </c>
      <c r="W196">
        <v>1</v>
      </c>
      <c r="X196">
        <v>0</v>
      </c>
      <c r="Y196">
        <v>0</v>
      </c>
      <c r="Z196">
        <v>0</v>
      </c>
      <c r="AA196">
        <v>0</v>
      </c>
      <c r="AB196">
        <v>1</v>
      </c>
      <c r="AC196">
        <v>1</v>
      </c>
      <c r="AD196">
        <v>34</v>
      </c>
    </row>
    <row r="197" spans="1:30" x14ac:dyDescent="0.25">
      <c r="A197" s="2" t="s">
        <v>70</v>
      </c>
      <c r="B197" s="1" t="s">
        <v>71</v>
      </c>
      <c r="C197" s="1" t="s">
        <v>38</v>
      </c>
      <c r="D197">
        <v>9</v>
      </c>
      <c r="E197">
        <v>28</v>
      </c>
      <c r="F197">
        <v>4</v>
      </c>
      <c r="G197">
        <v>41</v>
      </c>
      <c r="H197">
        <v>136</v>
      </c>
      <c r="I197">
        <v>16</v>
      </c>
      <c r="J197">
        <v>152</v>
      </c>
      <c r="K197">
        <v>311</v>
      </c>
      <c r="L197">
        <v>46</v>
      </c>
      <c r="M197">
        <v>0</v>
      </c>
      <c r="N197">
        <v>6</v>
      </c>
      <c r="O197">
        <v>1</v>
      </c>
      <c r="P197">
        <v>5</v>
      </c>
      <c r="Q197">
        <v>0</v>
      </c>
      <c r="R197">
        <v>0</v>
      </c>
      <c r="S197">
        <v>3</v>
      </c>
      <c r="T197">
        <v>0</v>
      </c>
      <c r="U197">
        <v>0</v>
      </c>
      <c r="V197">
        <v>0</v>
      </c>
      <c r="W197">
        <v>0</v>
      </c>
      <c r="X197">
        <v>0</v>
      </c>
      <c r="Y197">
        <v>0</v>
      </c>
      <c r="Z197">
        <v>0</v>
      </c>
      <c r="AA197">
        <v>0</v>
      </c>
      <c r="AB197">
        <v>10</v>
      </c>
      <c r="AC197">
        <v>1</v>
      </c>
      <c r="AD197">
        <v>72</v>
      </c>
    </row>
    <row r="198" spans="1:30" x14ac:dyDescent="0.25">
      <c r="A198" s="2" t="s">
        <v>70</v>
      </c>
      <c r="B198" s="1" t="s">
        <v>71</v>
      </c>
      <c r="C198" s="1" t="s">
        <v>39</v>
      </c>
      <c r="D198">
        <v>9</v>
      </c>
      <c r="E198">
        <v>19</v>
      </c>
      <c r="F198">
        <v>1</v>
      </c>
      <c r="G198">
        <v>29</v>
      </c>
      <c r="H198">
        <v>82</v>
      </c>
      <c r="I198">
        <v>15</v>
      </c>
      <c r="J198">
        <v>97</v>
      </c>
      <c r="K198">
        <v>185</v>
      </c>
      <c r="L198">
        <v>20</v>
      </c>
      <c r="M198">
        <v>0</v>
      </c>
      <c r="N198">
        <v>6</v>
      </c>
      <c r="O198">
        <v>0</v>
      </c>
      <c r="P198">
        <v>0</v>
      </c>
      <c r="Q198">
        <v>0</v>
      </c>
      <c r="R198">
        <v>0</v>
      </c>
      <c r="S198">
        <v>4</v>
      </c>
      <c r="T198">
        <v>0</v>
      </c>
      <c r="U198">
        <v>0</v>
      </c>
      <c r="V198">
        <v>1</v>
      </c>
      <c r="W198">
        <v>0</v>
      </c>
      <c r="X198">
        <v>0</v>
      </c>
      <c r="Y198">
        <v>0</v>
      </c>
      <c r="Z198">
        <v>0</v>
      </c>
      <c r="AA198">
        <v>0</v>
      </c>
      <c r="AB198">
        <v>2</v>
      </c>
      <c r="AC198">
        <v>2</v>
      </c>
      <c r="AD198">
        <v>35</v>
      </c>
    </row>
    <row r="199" spans="1:30" x14ac:dyDescent="0.25">
      <c r="A199" s="2" t="s">
        <v>70</v>
      </c>
      <c r="B199" s="1" t="s">
        <v>71</v>
      </c>
      <c r="C199" s="1" t="s">
        <v>40</v>
      </c>
      <c r="D199">
        <v>19</v>
      </c>
      <c r="E199">
        <v>30</v>
      </c>
      <c r="F199">
        <v>9</v>
      </c>
      <c r="G199">
        <v>58</v>
      </c>
      <c r="H199">
        <v>154</v>
      </c>
      <c r="I199">
        <v>34</v>
      </c>
      <c r="J199">
        <v>188</v>
      </c>
      <c r="K199">
        <v>370</v>
      </c>
      <c r="L199">
        <v>61</v>
      </c>
      <c r="M199">
        <v>0</v>
      </c>
      <c r="N199">
        <v>3</v>
      </c>
      <c r="O199">
        <v>2</v>
      </c>
      <c r="P199">
        <v>4</v>
      </c>
      <c r="Q199">
        <v>0</v>
      </c>
      <c r="R199">
        <v>0</v>
      </c>
      <c r="S199">
        <v>9</v>
      </c>
      <c r="T199">
        <v>1</v>
      </c>
      <c r="U199">
        <v>0</v>
      </c>
      <c r="V199">
        <v>1</v>
      </c>
      <c r="W199">
        <v>0</v>
      </c>
      <c r="X199">
        <v>0</v>
      </c>
      <c r="Y199">
        <v>0</v>
      </c>
      <c r="Z199">
        <v>0</v>
      </c>
      <c r="AA199">
        <v>0</v>
      </c>
      <c r="AB199">
        <v>0</v>
      </c>
      <c r="AC199">
        <v>0</v>
      </c>
      <c r="AD199">
        <v>81</v>
      </c>
    </row>
    <row r="200" spans="1:30" x14ac:dyDescent="0.25">
      <c r="A200" s="2" t="s">
        <v>70</v>
      </c>
      <c r="B200" s="1" t="s">
        <v>71</v>
      </c>
      <c r="C200" s="1" t="s">
        <v>41</v>
      </c>
      <c r="D200">
        <v>13</v>
      </c>
      <c r="E200">
        <v>23</v>
      </c>
      <c r="F200">
        <v>5</v>
      </c>
      <c r="G200">
        <v>41</v>
      </c>
      <c r="H200">
        <v>98</v>
      </c>
      <c r="I200">
        <v>20</v>
      </c>
      <c r="J200">
        <v>118</v>
      </c>
      <c r="K200">
        <v>252</v>
      </c>
      <c r="L200">
        <v>39</v>
      </c>
      <c r="M200">
        <v>0</v>
      </c>
      <c r="N200">
        <v>2</v>
      </c>
      <c r="O200">
        <v>0</v>
      </c>
      <c r="P200">
        <v>1</v>
      </c>
      <c r="Q200">
        <v>1</v>
      </c>
      <c r="R200">
        <v>0</v>
      </c>
      <c r="S200">
        <v>1</v>
      </c>
      <c r="T200">
        <v>4</v>
      </c>
      <c r="U200">
        <v>1</v>
      </c>
      <c r="V200">
        <v>0</v>
      </c>
      <c r="W200">
        <v>1</v>
      </c>
      <c r="X200">
        <v>0</v>
      </c>
      <c r="Y200">
        <v>0</v>
      </c>
      <c r="Z200">
        <v>0</v>
      </c>
      <c r="AA200">
        <v>0</v>
      </c>
      <c r="AB200">
        <v>10</v>
      </c>
      <c r="AC200">
        <v>0</v>
      </c>
      <c r="AD200">
        <v>60</v>
      </c>
    </row>
    <row r="201" spans="1:30" x14ac:dyDescent="0.25">
      <c r="A201" s="2" t="s">
        <v>70</v>
      </c>
      <c r="B201" s="1" t="s">
        <v>71</v>
      </c>
      <c r="C201" s="1" t="s">
        <v>42</v>
      </c>
      <c r="D201">
        <v>13</v>
      </c>
      <c r="E201">
        <v>34</v>
      </c>
      <c r="F201">
        <v>19</v>
      </c>
      <c r="G201">
        <v>66</v>
      </c>
      <c r="H201">
        <v>157</v>
      </c>
      <c r="I201">
        <v>22</v>
      </c>
      <c r="J201">
        <v>179</v>
      </c>
      <c r="K201">
        <v>453</v>
      </c>
      <c r="L201">
        <v>8</v>
      </c>
      <c r="M201">
        <v>0</v>
      </c>
      <c r="N201">
        <v>9</v>
      </c>
      <c r="O201">
        <v>2</v>
      </c>
      <c r="P201">
        <v>4</v>
      </c>
      <c r="Q201">
        <v>1</v>
      </c>
      <c r="R201">
        <v>0</v>
      </c>
      <c r="S201">
        <v>9</v>
      </c>
      <c r="T201">
        <v>4</v>
      </c>
      <c r="U201">
        <v>0</v>
      </c>
      <c r="V201">
        <v>2</v>
      </c>
      <c r="W201">
        <v>0</v>
      </c>
      <c r="X201">
        <v>0</v>
      </c>
      <c r="Y201">
        <v>0</v>
      </c>
      <c r="Z201">
        <v>0</v>
      </c>
      <c r="AA201">
        <v>0</v>
      </c>
      <c r="AB201">
        <v>39</v>
      </c>
      <c r="AC201">
        <v>0</v>
      </c>
      <c r="AD201">
        <v>78</v>
      </c>
    </row>
    <row r="202" spans="1:30" x14ac:dyDescent="0.25">
      <c r="A202" s="2" t="s">
        <v>70</v>
      </c>
      <c r="B202" s="1" t="s">
        <v>71</v>
      </c>
      <c r="C202" s="1" t="s">
        <v>43</v>
      </c>
      <c r="D202">
        <v>31</v>
      </c>
      <c r="E202">
        <v>168</v>
      </c>
      <c r="F202">
        <v>53</v>
      </c>
      <c r="G202">
        <v>252</v>
      </c>
      <c r="H202">
        <v>483</v>
      </c>
      <c r="I202">
        <v>37</v>
      </c>
      <c r="J202">
        <v>520</v>
      </c>
      <c r="K202">
        <v>1273</v>
      </c>
      <c r="L202">
        <v>135</v>
      </c>
      <c r="M202">
        <v>0</v>
      </c>
      <c r="N202">
        <v>10</v>
      </c>
      <c r="O202">
        <v>4</v>
      </c>
      <c r="P202">
        <v>6</v>
      </c>
      <c r="Q202">
        <v>0</v>
      </c>
      <c r="R202">
        <v>0</v>
      </c>
      <c r="S202">
        <v>1</v>
      </c>
      <c r="T202">
        <v>22</v>
      </c>
      <c r="U202">
        <v>0</v>
      </c>
      <c r="V202">
        <v>15</v>
      </c>
      <c r="W202">
        <v>9</v>
      </c>
      <c r="X202">
        <v>0</v>
      </c>
      <c r="Y202">
        <v>2</v>
      </c>
      <c r="Z202">
        <v>0</v>
      </c>
      <c r="AA202">
        <v>0</v>
      </c>
      <c r="AB202">
        <v>144</v>
      </c>
      <c r="AC202">
        <v>8</v>
      </c>
      <c r="AD202">
        <v>356</v>
      </c>
    </row>
    <row r="203" spans="1:30" x14ac:dyDescent="0.25">
      <c r="A203" s="2" t="s">
        <v>70</v>
      </c>
      <c r="B203" s="1" t="s">
        <v>71</v>
      </c>
      <c r="C203" s="1" t="s">
        <v>44</v>
      </c>
      <c r="D203">
        <v>15</v>
      </c>
      <c r="E203">
        <v>76</v>
      </c>
      <c r="F203">
        <v>2</v>
      </c>
      <c r="G203">
        <v>93</v>
      </c>
      <c r="H203">
        <v>239</v>
      </c>
      <c r="I203">
        <v>28</v>
      </c>
      <c r="J203">
        <v>267</v>
      </c>
      <c r="K203">
        <v>427</v>
      </c>
      <c r="L203">
        <v>40</v>
      </c>
      <c r="M203">
        <v>0</v>
      </c>
      <c r="N203">
        <v>1</v>
      </c>
      <c r="O203">
        <v>0</v>
      </c>
      <c r="P203">
        <v>2</v>
      </c>
      <c r="Q203">
        <v>6</v>
      </c>
      <c r="R203">
        <v>0</v>
      </c>
      <c r="S203">
        <v>3</v>
      </c>
      <c r="T203">
        <v>26</v>
      </c>
      <c r="U203">
        <v>0</v>
      </c>
      <c r="V203">
        <v>5</v>
      </c>
      <c r="W203">
        <v>3</v>
      </c>
      <c r="X203">
        <v>0</v>
      </c>
      <c r="Y203">
        <v>0</v>
      </c>
      <c r="Z203">
        <v>0</v>
      </c>
      <c r="AA203">
        <v>0</v>
      </c>
      <c r="AB203">
        <v>21</v>
      </c>
      <c r="AC203">
        <v>0</v>
      </c>
      <c r="AD203">
        <v>107</v>
      </c>
    </row>
    <row r="204" spans="1:30" x14ac:dyDescent="0.25">
      <c r="A204" s="2" t="s">
        <v>70</v>
      </c>
      <c r="B204" s="1" t="s">
        <v>71</v>
      </c>
      <c r="C204" s="1" t="s">
        <v>45</v>
      </c>
      <c r="D204">
        <v>6</v>
      </c>
      <c r="E204">
        <v>13</v>
      </c>
      <c r="F204">
        <v>4</v>
      </c>
      <c r="G204">
        <v>23</v>
      </c>
      <c r="H204">
        <v>64</v>
      </c>
      <c r="I204">
        <v>14</v>
      </c>
      <c r="J204">
        <v>78</v>
      </c>
      <c r="K204">
        <v>145</v>
      </c>
      <c r="L204">
        <v>6</v>
      </c>
      <c r="M204">
        <v>0</v>
      </c>
      <c r="N204">
        <v>5</v>
      </c>
      <c r="O204">
        <v>0</v>
      </c>
      <c r="P204">
        <v>3</v>
      </c>
      <c r="Q204">
        <v>0</v>
      </c>
      <c r="R204">
        <v>0</v>
      </c>
      <c r="S204">
        <v>1</v>
      </c>
      <c r="T204">
        <v>3</v>
      </c>
      <c r="U204">
        <v>0</v>
      </c>
      <c r="V204">
        <v>2</v>
      </c>
      <c r="W204">
        <v>1</v>
      </c>
      <c r="X204">
        <v>0</v>
      </c>
      <c r="Y204">
        <v>0</v>
      </c>
      <c r="Z204">
        <v>0</v>
      </c>
      <c r="AA204">
        <v>0</v>
      </c>
      <c r="AB204">
        <v>3</v>
      </c>
      <c r="AC204">
        <v>0</v>
      </c>
      <c r="AD204">
        <v>24</v>
      </c>
    </row>
    <row r="205" spans="1:30" x14ac:dyDescent="0.25">
      <c r="A205" s="2" t="s">
        <v>70</v>
      </c>
      <c r="B205" s="1" t="s">
        <v>71</v>
      </c>
      <c r="C205" s="1" t="s">
        <v>46</v>
      </c>
      <c r="D205">
        <v>22</v>
      </c>
      <c r="E205">
        <v>41</v>
      </c>
      <c r="F205">
        <v>0</v>
      </c>
      <c r="G205">
        <v>63</v>
      </c>
      <c r="H205">
        <v>370</v>
      </c>
      <c r="I205">
        <v>46</v>
      </c>
      <c r="J205">
        <v>416</v>
      </c>
      <c r="K205">
        <v>499</v>
      </c>
      <c r="L205">
        <v>74</v>
      </c>
      <c r="M205">
        <v>0</v>
      </c>
      <c r="N205">
        <v>12</v>
      </c>
      <c r="O205">
        <v>1</v>
      </c>
      <c r="P205">
        <v>0</v>
      </c>
      <c r="Q205">
        <v>7</v>
      </c>
      <c r="R205">
        <v>1</v>
      </c>
      <c r="S205">
        <v>6</v>
      </c>
      <c r="T205">
        <v>0</v>
      </c>
      <c r="U205">
        <v>0</v>
      </c>
      <c r="V205">
        <v>6</v>
      </c>
      <c r="W205">
        <v>9</v>
      </c>
      <c r="X205">
        <v>0</v>
      </c>
      <c r="Y205">
        <v>0</v>
      </c>
      <c r="Z205">
        <v>0</v>
      </c>
      <c r="AA205">
        <v>1</v>
      </c>
      <c r="AB205">
        <v>2</v>
      </c>
      <c r="AC205">
        <v>1</v>
      </c>
      <c r="AD205">
        <v>120</v>
      </c>
    </row>
    <row r="206" spans="1:30" x14ac:dyDescent="0.25">
      <c r="A206" s="2" t="s">
        <v>70</v>
      </c>
      <c r="B206" s="1" t="s">
        <v>71</v>
      </c>
      <c r="C206" s="1" t="s">
        <v>47</v>
      </c>
      <c r="D206">
        <v>94</v>
      </c>
      <c r="E206">
        <v>126</v>
      </c>
      <c r="F206">
        <v>2</v>
      </c>
      <c r="G206">
        <v>222</v>
      </c>
      <c r="H206">
        <v>837</v>
      </c>
      <c r="I206">
        <v>217</v>
      </c>
      <c r="J206">
        <v>1054</v>
      </c>
      <c r="K206">
        <v>1790</v>
      </c>
      <c r="L206">
        <v>179</v>
      </c>
      <c r="M206">
        <v>0</v>
      </c>
      <c r="N206">
        <v>21</v>
      </c>
      <c r="O206">
        <v>1</v>
      </c>
      <c r="P206">
        <v>3</v>
      </c>
      <c r="Q206">
        <v>4</v>
      </c>
      <c r="R206">
        <v>1</v>
      </c>
      <c r="S206">
        <v>31</v>
      </c>
      <c r="T206">
        <v>12</v>
      </c>
      <c r="U206">
        <v>2</v>
      </c>
      <c r="V206">
        <v>4</v>
      </c>
      <c r="W206">
        <v>8</v>
      </c>
      <c r="X206">
        <v>0</v>
      </c>
      <c r="Y206">
        <v>0</v>
      </c>
      <c r="Z206">
        <v>0</v>
      </c>
      <c r="AA206">
        <v>5</v>
      </c>
      <c r="AB206">
        <v>19</v>
      </c>
      <c r="AC206">
        <v>9</v>
      </c>
      <c r="AD206">
        <v>299</v>
      </c>
    </row>
    <row r="207" spans="1:30" x14ac:dyDescent="0.25">
      <c r="A207" s="2" t="s">
        <v>70</v>
      </c>
      <c r="B207" s="1" t="s">
        <v>71</v>
      </c>
      <c r="C207" s="1" t="s">
        <v>48</v>
      </c>
      <c r="D207">
        <v>22</v>
      </c>
      <c r="E207">
        <v>47</v>
      </c>
      <c r="F207">
        <v>1</v>
      </c>
      <c r="G207">
        <v>70</v>
      </c>
      <c r="H207">
        <v>286</v>
      </c>
      <c r="I207">
        <v>57</v>
      </c>
      <c r="J207">
        <v>343</v>
      </c>
      <c r="K207">
        <v>480</v>
      </c>
      <c r="L207">
        <v>56</v>
      </c>
      <c r="M207">
        <v>0</v>
      </c>
      <c r="N207">
        <v>3</v>
      </c>
      <c r="O207">
        <v>1</v>
      </c>
      <c r="P207">
        <v>1</v>
      </c>
      <c r="Q207">
        <v>0</v>
      </c>
      <c r="R207">
        <v>3</v>
      </c>
      <c r="S207">
        <v>7</v>
      </c>
      <c r="T207">
        <v>6</v>
      </c>
      <c r="U207">
        <v>1</v>
      </c>
      <c r="V207">
        <v>1</v>
      </c>
      <c r="W207">
        <v>2</v>
      </c>
      <c r="X207">
        <v>0</v>
      </c>
      <c r="Y207">
        <v>0</v>
      </c>
      <c r="Z207">
        <v>0</v>
      </c>
      <c r="AA207">
        <v>0</v>
      </c>
      <c r="AB207">
        <v>0</v>
      </c>
      <c r="AC207">
        <v>6</v>
      </c>
      <c r="AD207">
        <v>87</v>
      </c>
    </row>
    <row r="208" spans="1:30" x14ac:dyDescent="0.25">
      <c r="A208" s="2" t="s">
        <v>70</v>
      </c>
      <c r="B208" s="1" t="s">
        <v>71</v>
      </c>
      <c r="C208" s="1" t="s">
        <v>49</v>
      </c>
      <c r="D208">
        <v>20</v>
      </c>
      <c r="E208">
        <v>19</v>
      </c>
      <c r="F208">
        <v>0</v>
      </c>
      <c r="G208">
        <v>39</v>
      </c>
      <c r="H208">
        <v>148</v>
      </c>
      <c r="I208">
        <v>40</v>
      </c>
      <c r="J208">
        <v>188</v>
      </c>
      <c r="K208">
        <v>229</v>
      </c>
      <c r="L208">
        <v>40</v>
      </c>
      <c r="M208">
        <v>0</v>
      </c>
      <c r="N208">
        <v>2</v>
      </c>
      <c r="O208">
        <v>0</v>
      </c>
      <c r="P208">
        <v>0</v>
      </c>
      <c r="Q208">
        <v>0</v>
      </c>
      <c r="R208">
        <v>0</v>
      </c>
      <c r="S208">
        <v>2</v>
      </c>
      <c r="T208">
        <v>8</v>
      </c>
      <c r="U208">
        <v>3</v>
      </c>
      <c r="V208">
        <v>0</v>
      </c>
      <c r="W208">
        <v>0</v>
      </c>
      <c r="X208">
        <v>0</v>
      </c>
      <c r="Y208">
        <v>0</v>
      </c>
      <c r="Z208">
        <v>0</v>
      </c>
      <c r="AA208">
        <v>0</v>
      </c>
      <c r="AB208">
        <v>3</v>
      </c>
      <c r="AC208">
        <v>0</v>
      </c>
      <c r="AD208">
        <v>58</v>
      </c>
    </row>
    <row r="209" spans="1:30" x14ac:dyDescent="0.25">
      <c r="A209" s="2" t="s">
        <v>70</v>
      </c>
      <c r="B209" s="1" t="s">
        <v>71</v>
      </c>
      <c r="C209" s="1" t="s">
        <v>50</v>
      </c>
      <c r="D209">
        <v>4</v>
      </c>
      <c r="E209">
        <v>47</v>
      </c>
      <c r="F209">
        <v>2</v>
      </c>
      <c r="G209">
        <v>53</v>
      </c>
      <c r="H209">
        <v>130</v>
      </c>
      <c r="I209">
        <v>4</v>
      </c>
      <c r="J209">
        <v>134</v>
      </c>
      <c r="K209">
        <v>220</v>
      </c>
      <c r="L209">
        <v>41</v>
      </c>
      <c r="M209">
        <v>0</v>
      </c>
      <c r="N209">
        <v>0</v>
      </c>
      <c r="O209">
        <v>0</v>
      </c>
      <c r="P209">
        <v>0</v>
      </c>
      <c r="Q209">
        <v>1</v>
      </c>
      <c r="R209">
        <v>0</v>
      </c>
      <c r="S209">
        <v>4</v>
      </c>
      <c r="T209">
        <v>1</v>
      </c>
      <c r="U209">
        <v>0</v>
      </c>
      <c r="V209">
        <v>4</v>
      </c>
      <c r="W209">
        <v>0</v>
      </c>
      <c r="X209">
        <v>0</v>
      </c>
      <c r="Y209">
        <v>1</v>
      </c>
      <c r="Z209">
        <v>0</v>
      </c>
      <c r="AA209">
        <v>0</v>
      </c>
      <c r="AB209">
        <v>2</v>
      </c>
      <c r="AC209">
        <v>1</v>
      </c>
      <c r="AD209">
        <v>55</v>
      </c>
    </row>
    <row r="210" spans="1:30" x14ac:dyDescent="0.25">
      <c r="A210" s="2" t="s">
        <v>70</v>
      </c>
      <c r="B210" s="1" t="s">
        <v>71</v>
      </c>
      <c r="C210" s="1" t="s">
        <v>51</v>
      </c>
      <c r="D210">
        <v>21</v>
      </c>
      <c r="E210">
        <v>57</v>
      </c>
      <c r="F210">
        <v>19</v>
      </c>
      <c r="G210">
        <v>97</v>
      </c>
      <c r="H210">
        <v>246</v>
      </c>
      <c r="I210">
        <v>25</v>
      </c>
      <c r="J210">
        <v>271</v>
      </c>
      <c r="K210">
        <v>705</v>
      </c>
      <c r="L210">
        <v>56</v>
      </c>
      <c r="M210">
        <v>0</v>
      </c>
      <c r="N210">
        <v>3</v>
      </c>
      <c r="O210">
        <v>6</v>
      </c>
      <c r="P210">
        <v>5</v>
      </c>
      <c r="Q210">
        <v>4</v>
      </c>
      <c r="R210">
        <v>0</v>
      </c>
      <c r="S210">
        <v>10</v>
      </c>
      <c r="T210">
        <v>9</v>
      </c>
      <c r="U210">
        <v>0</v>
      </c>
      <c r="V210">
        <v>7</v>
      </c>
      <c r="W210">
        <v>2</v>
      </c>
      <c r="X210">
        <v>2</v>
      </c>
      <c r="Y210">
        <v>0</v>
      </c>
      <c r="Z210">
        <v>0</v>
      </c>
      <c r="AA210">
        <v>0</v>
      </c>
      <c r="AB210">
        <v>32</v>
      </c>
      <c r="AC210">
        <v>3</v>
      </c>
      <c r="AD210">
        <v>139</v>
      </c>
    </row>
    <row r="211" spans="1:30" x14ac:dyDescent="0.25">
      <c r="A211" s="2" t="s">
        <v>70</v>
      </c>
      <c r="B211" s="1" t="s">
        <v>71</v>
      </c>
      <c r="C211" s="1" t="s">
        <v>52</v>
      </c>
      <c r="D211">
        <v>32</v>
      </c>
      <c r="E211">
        <v>63</v>
      </c>
      <c r="F211">
        <v>13</v>
      </c>
      <c r="G211">
        <v>108</v>
      </c>
      <c r="H211">
        <v>368</v>
      </c>
      <c r="I211">
        <v>80</v>
      </c>
      <c r="J211">
        <v>448</v>
      </c>
      <c r="K211">
        <v>750</v>
      </c>
      <c r="L211">
        <v>64</v>
      </c>
      <c r="M211">
        <v>0</v>
      </c>
      <c r="N211">
        <v>10</v>
      </c>
      <c r="O211">
        <v>6</v>
      </c>
      <c r="P211">
        <v>3</v>
      </c>
      <c r="Q211">
        <v>0</v>
      </c>
      <c r="R211">
        <v>0</v>
      </c>
      <c r="S211">
        <v>16</v>
      </c>
      <c r="T211">
        <v>3</v>
      </c>
      <c r="U211">
        <v>0</v>
      </c>
      <c r="V211">
        <v>0</v>
      </c>
      <c r="W211">
        <v>0</v>
      </c>
      <c r="X211">
        <v>0</v>
      </c>
      <c r="Y211">
        <v>2</v>
      </c>
      <c r="Z211">
        <v>0</v>
      </c>
      <c r="AA211">
        <v>0</v>
      </c>
      <c r="AB211">
        <v>37</v>
      </c>
      <c r="AC211">
        <v>3</v>
      </c>
      <c r="AD211">
        <v>144</v>
      </c>
    </row>
    <row r="212" spans="1:30" x14ac:dyDescent="0.25">
      <c r="A212" s="2" t="s">
        <v>70</v>
      </c>
      <c r="B212" s="1" t="s">
        <v>71</v>
      </c>
      <c r="C212" s="1" t="s">
        <v>53</v>
      </c>
      <c r="D212">
        <v>28</v>
      </c>
      <c r="E212">
        <v>75</v>
      </c>
      <c r="F212">
        <v>42</v>
      </c>
      <c r="G212">
        <v>145</v>
      </c>
      <c r="H212">
        <v>266</v>
      </c>
      <c r="I212">
        <v>47</v>
      </c>
      <c r="J212">
        <v>313</v>
      </c>
      <c r="K212">
        <v>717</v>
      </c>
      <c r="L212">
        <v>75</v>
      </c>
      <c r="M212">
        <v>0</v>
      </c>
      <c r="N212">
        <v>7</v>
      </c>
      <c r="O212">
        <v>6</v>
      </c>
      <c r="P212">
        <v>20</v>
      </c>
      <c r="Q212">
        <v>0</v>
      </c>
      <c r="R212">
        <v>0</v>
      </c>
      <c r="S212">
        <v>6</v>
      </c>
      <c r="T212">
        <v>14</v>
      </c>
      <c r="U212">
        <v>6</v>
      </c>
      <c r="V212">
        <v>3</v>
      </c>
      <c r="W212">
        <v>0</v>
      </c>
      <c r="X212">
        <v>0</v>
      </c>
      <c r="Y212">
        <v>0</v>
      </c>
      <c r="Z212">
        <v>0</v>
      </c>
      <c r="AA212">
        <v>3</v>
      </c>
      <c r="AB212">
        <v>0</v>
      </c>
      <c r="AC212">
        <v>6</v>
      </c>
      <c r="AD212">
        <v>146</v>
      </c>
    </row>
    <row r="213" spans="1:30" x14ac:dyDescent="0.25">
      <c r="A213" s="2" t="s">
        <v>70</v>
      </c>
      <c r="B213" s="1" t="s">
        <v>71</v>
      </c>
      <c r="C213" s="1" t="s">
        <v>54</v>
      </c>
      <c r="D213">
        <v>37</v>
      </c>
      <c r="E213">
        <v>182</v>
      </c>
      <c r="F213">
        <v>23</v>
      </c>
      <c r="G213">
        <v>242</v>
      </c>
      <c r="H213">
        <v>600</v>
      </c>
      <c r="I213">
        <v>53</v>
      </c>
      <c r="J213">
        <v>653</v>
      </c>
      <c r="K213">
        <v>1106</v>
      </c>
      <c r="L213">
        <v>107</v>
      </c>
      <c r="M213">
        <v>1</v>
      </c>
      <c r="N213">
        <v>6</v>
      </c>
      <c r="O213">
        <v>2</v>
      </c>
      <c r="P213">
        <v>5</v>
      </c>
      <c r="Q213">
        <v>3</v>
      </c>
      <c r="R213">
        <v>2</v>
      </c>
      <c r="S213">
        <v>43</v>
      </c>
      <c r="T213">
        <v>37</v>
      </c>
      <c r="U213">
        <v>1</v>
      </c>
      <c r="V213">
        <v>10</v>
      </c>
      <c r="W213">
        <v>4</v>
      </c>
      <c r="X213">
        <v>1</v>
      </c>
      <c r="Y213">
        <v>2</v>
      </c>
      <c r="Z213">
        <v>0</v>
      </c>
      <c r="AA213">
        <v>0</v>
      </c>
      <c r="AB213">
        <v>48</v>
      </c>
      <c r="AC213">
        <v>14</v>
      </c>
      <c r="AD213">
        <v>286</v>
      </c>
    </row>
    <row r="214" spans="1:30" x14ac:dyDescent="0.25">
      <c r="A214" s="2" t="s">
        <v>70</v>
      </c>
      <c r="B214" s="1" t="s">
        <v>71</v>
      </c>
      <c r="C214" s="1" t="s">
        <v>55</v>
      </c>
      <c r="D214">
        <v>47</v>
      </c>
      <c r="E214">
        <v>98</v>
      </c>
      <c r="F214">
        <v>3</v>
      </c>
      <c r="G214">
        <v>148</v>
      </c>
      <c r="H214">
        <v>516</v>
      </c>
      <c r="I214">
        <v>103</v>
      </c>
      <c r="J214">
        <v>619</v>
      </c>
      <c r="K214">
        <v>946</v>
      </c>
      <c r="L214">
        <v>114</v>
      </c>
      <c r="M214">
        <v>0</v>
      </c>
      <c r="N214">
        <v>7</v>
      </c>
      <c r="O214">
        <v>1</v>
      </c>
      <c r="P214">
        <v>2</v>
      </c>
      <c r="Q214">
        <v>2</v>
      </c>
      <c r="R214">
        <v>2</v>
      </c>
      <c r="S214">
        <v>16</v>
      </c>
      <c r="T214">
        <v>1</v>
      </c>
      <c r="U214">
        <v>2</v>
      </c>
      <c r="V214">
        <v>6</v>
      </c>
      <c r="W214">
        <v>4</v>
      </c>
      <c r="X214">
        <v>0</v>
      </c>
      <c r="Y214">
        <v>0</v>
      </c>
      <c r="Z214">
        <v>0</v>
      </c>
      <c r="AA214">
        <v>18</v>
      </c>
      <c r="AB214">
        <v>14</v>
      </c>
      <c r="AC214">
        <v>5</v>
      </c>
      <c r="AD214">
        <v>194</v>
      </c>
    </row>
    <row r="215" spans="1:30" x14ac:dyDescent="0.25">
      <c r="A215" s="2" t="s">
        <v>70</v>
      </c>
      <c r="B215" s="1" t="s">
        <v>71</v>
      </c>
      <c r="C215" s="1" t="s">
        <v>56</v>
      </c>
      <c r="D215">
        <v>73</v>
      </c>
      <c r="E215">
        <v>185</v>
      </c>
      <c r="F215">
        <v>79</v>
      </c>
      <c r="G215">
        <v>337</v>
      </c>
      <c r="H215">
        <v>637</v>
      </c>
      <c r="I215">
        <v>121</v>
      </c>
      <c r="J215">
        <v>758</v>
      </c>
      <c r="K215">
        <v>1980</v>
      </c>
      <c r="L215">
        <v>293</v>
      </c>
      <c r="M215">
        <v>0</v>
      </c>
      <c r="N215">
        <v>0</v>
      </c>
      <c r="O215">
        <v>17</v>
      </c>
      <c r="P215">
        <v>0</v>
      </c>
      <c r="Q215">
        <v>0</v>
      </c>
      <c r="R215">
        <v>0</v>
      </c>
      <c r="S215">
        <v>19</v>
      </c>
      <c r="T215">
        <v>3</v>
      </c>
      <c r="U215">
        <v>0</v>
      </c>
      <c r="V215">
        <v>5</v>
      </c>
      <c r="W215">
        <v>1</v>
      </c>
      <c r="X215">
        <v>0</v>
      </c>
      <c r="Y215">
        <v>1</v>
      </c>
      <c r="Z215">
        <v>0</v>
      </c>
      <c r="AA215">
        <v>0</v>
      </c>
      <c r="AB215">
        <v>0</v>
      </c>
      <c r="AC215">
        <v>4</v>
      </c>
      <c r="AD215">
        <v>343</v>
      </c>
    </row>
    <row r="216" spans="1:30" x14ac:dyDescent="0.25">
      <c r="A216" s="2" t="s">
        <v>70</v>
      </c>
      <c r="B216" s="1" t="s">
        <v>71</v>
      </c>
      <c r="C216" s="1" t="s">
        <v>57</v>
      </c>
      <c r="D216">
        <v>32</v>
      </c>
      <c r="E216">
        <v>68</v>
      </c>
      <c r="F216">
        <v>14</v>
      </c>
      <c r="G216">
        <v>114</v>
      </c>
      <c r="H216">
        <v>299</v>
      </c>
      <c r="I216">
        <v>47</v>
      </c>
      <c r="J216">
        <v>346</v>
      </c>
      <c r="K216">
        <v>772</v>
      </c>
      <c r="L216">
        <v>90</v>
      </c>
      <c r="M216">
        <v>2</v>
      </c>
      <c r="N216">
        <v>9</v>
      </c>
      <c r="O216">
        <v>3</v>
      </c>
      <c r="P216">
        <v>5</v>
      </c>
      <c r="Q216">
        <v>0</v>
      </c>
      <c r="R216">
        <v>0</v>
      </c>
      <c r="S216">
        <v>13</v>
      </c>
      <c r="T216">
        <v>13</v>
      </c>
      <c r="U216">
        <v>5</v>
      </c>
      <c r="V216">
        <v>3</v>
      </c>
      <c r="W216">
        <v>2</v>
      </c>
      <c r="X216">
        <v>0</v>
      </c>
      <c r="Y216">
        <v>2</v>
      </c>
      <c r="Z216">
        <v>0</v>
      </c>
      <c r="AA216">
        <v>1</v>
      </c>
      <c r="AB216">
        <v>0</v>
      </c>
      <c r="AC216">
        <v>0</v>
      </c>
      <c r="AD216">
        <v>148</v>
      </c>
    </row>
    <row r="217" spans="1:30" x14ac:dyDescent="0.25">
      <c r="A217" s="2" t="s">
        <v>70</v>
      </c>
      <c r="B217" s="1" t="s">
        <v>71</v>
      </c>
      <c r="C217" s="1" t="s">
        <v>58</v>
      </c>
      <c r="D217">
        <v>24</v>
      </c>
      <c r="E217">
        <v>55</v>
      </c>
      <c r="F217">
        <v>8</v>
      </c>
      <c r="G217">
        <v>87</v>
      </c>
      <c r="H217">
        <v>250</v>
      </c>
      <c r="I217">
        <v>52</v>
      </c>
      <c r="J217">
        <v>302</v>
      </c>
      <c r="K217">
        <v>615</v>
      </c>
      <c r="L217">
        <v>61</v>
      </c>
      <c r="M217">
        <v>0</v>
      </c>
      <c r="N217">
        <v>15</v>
      </c>
      <c r="O217">
        <v>3</v>
      </c>
      <c r="P217">
        <v>7</v>
      </c>
      <c r="Q217">
        <v>1</v>
      </c>
      <c r="R217">
        <v>1</v>
      </c>
      <c r="S217">
        <v>8</v>
      </c>
      <c r="T217">
        <v>4</v>
      </c>
      <c r="U217">
        <v>2</v>
      </c>
      <c r="V217">
        <v>4</v>
      </c>
      <c r="W217">
        <v>3</v>
      </c>
      <c r="X217">
        <v>0</v>
      </c>
      <c r="Y217">
        <v>0</v>
      </c>
      <c r="Z217">
        <v>0</v>
      </c>
      <c r="AA217">
        <v>3</v>
      </c>
      <c r="AB217">
        <v>0</v>
      </c>
      <c r="AC217">
        <v>0</v>
      </c>
      <c r="AD217">
        <v>112</v>
      </c>
    </row>
    <row r="218" spans="1:30" x14ac:dyDescent="0.25">
      <c r="A218" s="2" t="s">
        <v>70</v>
      </c>
      <c r="B218" s="1" t="s">
        <v>71</v>
      </c>
      <c r="C218" s="1" t="s">
        <v>59</v>
      </c>
      <c r="D218">
        <v>46</v>
      </c>
      <c r="E218">
        <v>96</v>
      </c>
      <c r="F218">
        <v>10</v>
      </c>
      <c r="G218">
        <v>152</v>
      </c>
      <c r="H218">
        <v>400</v>
      </c>
      <c r="I218">
        <v>85</v>
      </c>
      <c r="J218">
        <v>485</v>
      </c>
      <c r="K218">
        <v>1009</v>
      </c>
      <c r="L218">
        <v>107</v>
      </c>
      <c r="M218">
        <v>1</v>
      </c>
      <c r="N218">
        <v>10</v>
      </c>
      <c r="O218">
        <v>2</v>
      </c>
      <c r="P218">
        <v>4</v>
      </c>
      <c r="Q218">
        <v>0</v>
      </c>
      <c r="R218">
        <v>0</v>
      </c>
      <c r="S218">
        <v>22</v>
      </c>
      <c r="T218">
        <v>12</v>
      </c>
      <c r="U218">
        <v>5</v>
      </c>
      <c r="V218">
        <v>11</v>
      </c>
      <c r="W218">
        <v>2</v>
      </c>
      <c r="X218">
        <v>0</v>
      </c>
      <c r="Y218">
        <v>0</v>
      </c>
      <c r="Z218">
        <v>0</v>
      </c>
      <c r="AA218">
        <v>5</v>
      </c>
      <c r="AB218">
        <v>0</v>
      </c>
      <c r="AC218">
        <v>0</v>
      </c>
      <c r="AD218">
        <v>181</v>
      </c>
    </row>
    <row r="219" spans="1:30" x14ac:dyDescent="0.25">
      <c r="A219" s="2" t="s">
        <v>70</v>
      </c>
      <c r="B219" s="1" t="s">
        <v>71</v>
      </c>
      <c r="C219" s="1" t="s">
        <v>60</v>
      </c>
      <c r="D219">
        <v>13</v>
      </c>
      <c r="E219">
        <v>68</v>
      </c>
      <c r="F219">
        <v>18</v>
      </c>
      <c r="G219">
        <v>99</v>
      </c>
      <c r="H219">
        <v>283</v>
      </c>
      <c r="I219">
        <v>23</v>
      </c>
      <c r="J219">
        <v>306</v>
      </c>
      <c r="K219">
        <v>579</v>
      </c>
      <c r="L219">
        <v>31</v>
      </c>
      <c r="M219">
        <v>0</v>
      </c>
      <c r="N219">
        <v>2</v>
      </c>
      <c r="O219">
        <v>3</v>
      </c>
      <c r="P219">
        <v>17</v>
      </c>
      <c r="Q219">
        <v>0</v>
      </c>
      <c r="R219">
        <v>0</v>
      </c>
      <c r="S219">
        <v>10</v>
      </c>
      <c r="T219">
        <v>17</v>
      </c>
      <c r="U219">
        <v>1</v>
      </c>
      <c r="V219">
        <v>2</v>
      </c>
      <c r="W219">
        <v>4</v>
      </c>
      <c r="X219">
        <v>0</v>
      </c>
      <c r="Y219">
        <v>0</v>
      </c>
      <c r="Z219">
        <v>0</v>
      </c>
      <c r="AA219">
        <v>0</v>
      </c>
      <c r="AB219">
        <v>6</v>
      </c>
      <c r="AC219">
        <v>11</v>
      </c>
      <c r="AD219">
        <v>104</v>
      </c>
    </row>
    <row r="220" spans="1:30" x14ac:dyDescent="0.25">
      <c r="A220" s="2" t="s">
        <v>70</v>
      </c>
      <c r="B220" s="1" t="s">
        <v>71</v>
      </c>
      <c r="C220" s="1" t="s">
        <v>61</v>
      </c>
      <c r="D220">
        <v>4</v>
      </c>
      <c r="E220">
        <v>16</v>
      </c>
      <c r="F220">
        <v>6</v>
      </c>
      <c r="G220">
        <v>26</v>
      </c>
      <c r="H220">
        <v>65</v>
      </c>
      <c r="I220">
        <v>6</v>
      </c>
      <c r="J220">
        <v>71</v>
      </c>
      <c r="K220">
        <v>142</v>
      </c>
      <c r="L220">
        <v>13</v>
      </c>
      <c r="M220">
        <v>0</v>
      </c>
      <c r="N220">
        <v>0</v>
      </c>
      <c r="O220">
        <v>0</v>
      </c>
      <c r="P220">
        <v>2</v>
      </c>
      <c r="Q220">
        <v>0</v>
      </c>
      <c r="R220">
        <v>2</v>
      </c>
      <c r="S220">
        <v>3</v>
      </c>
      <c r="T220">
        <v>4</v>
      </c>
      <c r="U220">
        <v>0</v>
      </c>
      <c r="V220">
        <v>4</v>
      </c>
      <c r="W220">
        <v>0</v>
      </c>
      <c r="X220">
        <v>0</v>
      </c>
      <c r="Y220">
        <v>0</v>
      </c>
      <c r="Z220">
        <v>0</v>
      </c>
      <c r="AA220">
        <v>0</v>
      </c>
      <c r="AB220">
        <v>0</v>
      </c>
      <c r="AC220">
        <v>1</v>
      </c>
      <c r="AD220">
        <v>29</v>
      </c>
    </row>
    <row r="221" spans="1:30" x14ac:dyDescent="0.25">
      <c r="A221" s="2" t="s">
        <v>70</v>
      </c>
      <c r="B221" s="1" t="s">
        <v>71</v>
      </c>
      <c r="C221" s="1" t="s">
        <v>62</v>
      </c>
      <c r="D221">
        <v>20</v>
      </c>
      <c r="E221">
        <v>3</v>
      </c>
      <c r="F221">
        <v>0</v>
      </c>
      <c r="G221">
        <v>23</v>
      </c>
      <c r="H221">
        <v>87</v>
      </c>
      <c r="I221">
        <v>37</v>
      </c>
      <c r="J221">
        <v>124</v>
      </c>
      <c r="K221">
        <v>196</v>
      </c>
      <c r="L221">
        <v>35</v>
      </c>
      <c r="M221">
        <v>0</v>
      </c>
      <c r="N221">
        <v>0</v>
      </c>
      <c r="O221">
        <v>0</v>
      </c>
      <c r="P221">
        <v>0</v>
      </c>
      <c r="Q221">
        <v>1</v>
      </c>
      <c r="R221">
        <v>0</v>
      </c>
      <c r="S221">
        <v>0</v>
      </c>
      <c r="T221">
        <v>3</v>
      </c>
      <c r="U221">
        <v>0</v>
      </c>
      <c r="V221">
        <v>0</v>
      </c>
      <c r="W221">
        <v>0</v>
      </c>
      <c r="X221">
        <v>0</v>
      </c>
      <c r="Y221">
        <v>0</v>
      </c>
      <c r="Z221">
        <v>0</v>
      </c>
      <c r="AA221">
        <v>0</v>
      </c>
      <c r="AB221">
        <v>0</v>
      </c>
      <c r="AC221">
        <v>0</v>
      </c>
      <c r="AD221">
        <v>39</v>
      </c>
    </row>
    <row r="222" spans="1:30" x14ac:dyDescent="0.25">
      <c r="A222" s="2" t="s">
        <v>70</v>
      </c>
      <c r="B222" s="1" t="s">
        <v>71</v>
      </c>
      <c r="C222" s="1" t="s">
        <v>63</v>
      </c>
      <c r="D222">
        <v>5</v>
      </c>
      <c r="E222">
        <v>51</v>
      </c>
      <c r="F222">
        <v>0</v>
      </c>
      <c r="G222">
        <v>56</v>
      </c>
      <c r="H222">
        <v>171</v>
      </c>
      <c r="I222">
        <v>12</v>
      </c>
      <c r="J222">
        <v>183</v>
      </c>
      <c r="K222">
        <v>254</v>
      </c>
      <c r="L222">
        <v>28</v>
      </c>
      <c r="M222">
        <v>0</v>
      </c>
      <c r="N222">
        <v>1</v>
      </c>
      <c r="O222">
        <v>0</v>
      </c>
      <c r="P222">
        <v>0</v>
      </c>
      <c r="Q222">
        <v>3</v>
      </c>
      <c r="R222">
        <v>0</v>
      </c>
      <c r="S222">
        <v>2</v>
      </c>
      <c r="T222">
        <v>21</v>
      </c>
      <c r="U222">
        <v>0</v>
      </c>
      <c r="V222">
        <v>1</v>
      </c>
      <c r="W222">
        <v>0</v>
      </c>
      <c r="X222">
        <v>0</v>
      </c>
      <c r="Y222">
        <v>0</v>
      </c>
      <c r="Z222">
        <v>0</v>
      </c>
      <c r="AA222">
        <v>0</v>
      </c>
      <c r="AB222">
        <v>21</v>
      </c>
      <c r="AC222">
        <v>0</v>
      </c>
      <c r="AD222">
        <v>77</v>
      </c>
    </row>
    <row r="223" spans="1:30" x14ac:dyDescent="0.25">
      <c r="A223" s="2" t="s">
        <v>70</v>
      </c>
      <c r="B223" s="1" t="s">
        <v>71</v>
      </c>
      <c r="C223" s="1" t="s">
        <v>64</v>
      </c>
      <c r="D223">
        <v>9</v>
      </c>
      <c r="E223">
        <v>23</v>
      </c>
      <c r="F223">
        <v>0</v>
      </c>
      <c r="G223">
        <v>32</v>
      </c>
      <c r="H223">
        <v>168</v>
      </c>
      <c r="I223">
        <v>17</v>
      </c>
      <c r="J223">
        <v>185</v>
      </c>
      <c r="K223">
        <v>247</v>
      </c>
      <c r="L223">
        <v>24</v>
      </c>
      <c r="M223">
        <v>0</v>
      </c>
      <c r="N223">
        <v>11</v>
      </c>
      <c r="O223">
        <v>0</v>
      </c>
      <c r="P223">
        <v>0</v>
      </c>
      <c r="Q223">
        <v>0</v>
      </c>
      <c r="R223">
        <v>0</v>
      </c>
      <c r="S223">
        <v>6</v>
      </c>
      <c r="T223">
        <v>6</v>
      </c>
      <c r="U223">
        <v>0</v>
      </c>
      <c r="V223">
        <v>0</v>
      </c>
      <c r="W223">
        <v>0</v>
      </c>
      <c r="X223">
        <v>0</v>
      </c>
      <c r="Y223">
        <v>0</v>
      </c>
      <c r="Z223">
        <v>0</v>
      </c>
      <c r="AA223">
        <v>0</v>
      </c>
      <c r="AB223">
        <v>0</v>
      </c>
      <c r="AC223">
        <v>0</v>
      </c>
      <c r="AD223">
        <v>47</v>
      </c>
    </row>
    <row r="224" spans="1:30" x14ac:dyDescent="0.25">
      <c r="A224" s="2" t="s">
        <v>70</v>
      </c>
      <c r="B224" s="1" t="s">
        <v>71</v>
      </c>
      <c r="C224" s="1" t="s">
        <v>65</v>
      </c>
      <c r="D224">
        <v>18</v>
      </c>
      <c r="E224">
        <v>26</v>
      </c>
      <c r="F224">
        <v>2</v>
      </c>
      <c r="G224">
        <v>46</v>
      </c>
      <c r="H224">
        <v>213</v>
      </c>
      <c r="I224">
        <v>50</v>
      </c>
      <c r="J224">
        <v>263</v>
      </c>
      <c r="K224">
        <v>386</v>
      </c>
      <c r="L224">
        <v>35</v>
      </c>
      <c r="M224">
        <v>1</v>
      </c>
      <c r="N224">
        <v>5</v>
      </c>
      <c r="O224">
        <v>0</v>
      </c>
      <c r="P224">
        <v>0</v>
      </c>
      <c r="Q224">
        <v>2</v>
      </c>
      <c r="R224">
        <v>0</v>
      </c>
      <c r="S224">
        <v>5</v>
      </c>
      <c r="T224">
        <v>0</v>
      </c>
      <c r="U224">
        <v>0</v>
      </c>
      <c r="V224">
        <v>4</v>
      </c>
      <c r="W224">
        <v>1</v>
      </c>
      <c r="X224">
        <v>0</v>
      </c>
      <c r="Y224">
        <v>0</v>
      </c>
      <c r="Z224">
        <v>0</v>
      </c>
      <c r="AA224">
        <v>0</v>
      </c>
      <c r="AB224">
        <v>3</v>
      </c>
      <c r="AC224">
        <v>1</v>
      </c>
      <c r="AD224">
        <v>57</v>
      </c>
    </row>
    <row r="225" spans="1:30" x14ac:dyDescent="0.25">
      <c r="A225" s="2" t="s">
        <v>72</v>
      </c>
      <c r="B225" s="1" t="s">
        <v>71</v>
      </c>
      <c r="C225" s="1" t="s">
        <v>29</v>
      </c>
      <c r="D225">
        <v>16</v>
      </c>
      <c r="E225">
        <v>23</v>
      </c>
      <c r="F225">
        <v>5</v>
      </c>
      <c r="G225">
        <v>44</v>
      </c>
      <c r="H225">
        <v>119</v>
      </c>
      <c r="I225">
        <v>35</v>
      </c>
      <c r="J225">
        <v>154</v>
      </c>
      <c r="K225">
        <v>289</v>
      </c>
      <c r="L225">
        <v>7</v>
      </c>
      <c r="M225">
        <v>0</v>
      </c>
      <c r="N225">
        <v>10</v>
      </c>
      <c r="O225">
        <v>1</v>
      </c>
      <c r="P225">
        <v>4</v>
      </c>
      <c r="Q225">
        <v>0</v>
      </c>
      <c r="R225">
        <v>0</v>
      </c>
      <c r="S225">
        <v>3</v>
      </c>
      <c r="T225">
        <v>0</v>
      </c>
      <c r="U225">
        <v>0</v>
      </c>
      <c r="V225">
        <v>3</v>
      </c>
      <c r="W225">
        <v>0</v>
      </c>
      <c r="X225">
        <v>0</v>
      </c>
      <c r="Y225">
        <v>0</v>
      </c>
      <c r="Z225">
        <v>0</v>
      </c>
      <c r="AA225">
        <v>0</v>
      </c>
      <c r="AB225">
        <v>7</v>
      </c>
      <c r="AC225">
        <v>1</v>
      </c>
      <c r="AD225">
        <v>36</v>
      </c>
    </row>
    <row r="226" spans="1:30" x14ac:dyDescent="0.25">
      <c r="A226" s="2" t="s">
        <v>72</v>
      </c>
      <c r="B226" s="1" t="s">
        <v>71</v>
      </c>
      <c r="C226" s="1" t="s">
        <v>30</v>
      </c>
      <c r="D226">
        <v>11</v>
      </c>
      <c r="E226">
        <v>73</v>
      </c>
      <c r="F226">
        <v>0</v>
      </c>
      <c r="G226">
        <v>84</v>
      </c>
      <c r="H226">
        <v>251</v>
      </c>
      <c r="I226">
        <v>21</v>
      </c>
      <c r="J226">
        <v>272</v>
      </c>
      <c r="K226">
        <v>437</v>
      </c>
      <c r="L226">
        <v>60</v>
      </c>
      <c r="M226">
        <v>0</v>
      </c>
      <c r="N226">
        <v>7</v>
      </c>
      <c r="O226">
        <v>0</v>
      </c>
      <c r="P226">
        <v>0</v>
      </c>
      <c r="Q226">
        <v>4</v>
      </c>
      <c r="R226">
        <v>0</v>
      </c>
      <c r="S226">
        <v>16</v>
      </c>
      <c r="T226">
        <v>0</v>
      </c>
      <c r="U226">
        <v>0</v>
      </c>
      <c r="V226">
        <v>5</v>
      </c>
      <c r="W226">
        <v>14</v>
      </c>
      <c r="X226">
        <v>1</v>
      </c>
      <c r="Y226">
        <v>0</v>
      </c>
      <c r="Z226">
        <v>0</v>
      </c>
      <c r="AA226">
        <v>0</v>
      </c>
      <c r="AB226">
        <v>3</v>
      </c>
      <c r="AC226">
        <v>0</v>
      </c>
      <c r="AD226">
        <v>110</v>
      </c>
    </row>
    <row r="227" spans="1:30" x14ac:dyDescent="0.25">
      <c r="A227" s="2" t="s">
        <v>72</v>
      </c>
      <c r="B227" s="1" t="s">
        <v>71</v>
      </c>
      <c r="C227" s="1" t="s">
        <v>31</v>
      </c>
      <c r="D227">
        <v>7</v>
      </c>
      <c r="E227">
        <v>12</v>
      </c>
      <c r="F227">
        <v>3</v>
      </c>
      <c r="G227">
        <v>22</v>
      </c>
      <c r="H227">
        <v>35</v>
      </c>
      <c r="I227">
        <v>12</v>
      </c>
      <c r="J227">
        <v>47</v>
      </c>
      <c r="K227">
        <v>117</v>
      </c>
      <c r="L227">
        <v>15</v>
      </c>
      <c r="M227">
        <v>0</v>
      </c>
      <c r="N227">
        <v>0</v>
      </c>
      <c r="O227">
        <v>0</v>
      </c>
      <c r="P227">
        <v>3</v>
      </c>
      <c r="Q227">
        <v>0</v>
      </c>
      <c r="R227">
        <v>0</v>
      </c>
      <c r="S227">
        <v>2</v>
      </c>
      <c r="T227">
        <v>1</v>
      </c>
      <c r="U227">
        <v>0</v>
      </c>
      <c r="V227">
        <v>1</v>
      </c>
      <c r="W227">
        <v>0</v>
      </c>
      <c r="X227">
        <v>0</v>
      </c>
      <c r="Y227">
        <v>0</v>
      </c>
      <c r="Z227">
        <v>0</v>
      </c>
      <c r="AA227">
        <v>0</v>
      </c>
      <c r="AB227">
        <v>2</v>
      </c>
      <c r="AC227">
        <v>0</v>
      </c>
      <c r="AD227">
        <v>24</v>
      </c>
    </row>
    <row r="228" spans="1:30" x14ac:dyDescent="0.25">
      <c r="A228" s="2" t="s">
        <v>72</v>
      </c>
      <c r="B228" s="1" t="s">
        <v>71</v>
      </c>
      <c r="C228" s="1" t="s">
        <v>32</v>
      </c>
      <c r="D228">
        <v>9</v>
      </c>
      <c r="E228">
        <v>55</v>
      </c>
      <c r="F228">
        <v>16</v>
      </c>
      <c r="G228">
        <v>80</v>
      </c>
      <c r="H228">
        <v>147</v>
      </c>
      <c r="I228">
        <v>9</v>
      </c>
      <c r="J228">
        <v>156</v>
      </c>
      <c r="K228">
        <v>575</v>
      </c>
      <c r="L228">
        <v>59</v>
      </c>
      <c r="M228">
        <v>0</v>
      </c>
      <c r="N228">
        <v>6</v>
      </c>
      <c r="O228">
        <v>1</v>
      </c>
      <c r="P228">
        <v>21</v>
      </c>
      <c r="Q228">
        <v>0</v>
      </c>
      <c r="R228">
        <v>0</v>
      </c>
      <c r="S228">
        <v>6</v>
      </c>
      <c r="T228">
        <v>1</v>
      </c>
      <c r="U228">
        <v>0</v>
      </c>
      <c r="V228">
        <v>4</v>
      </c>
      <c r="W228">
        <v>1</v>
      </c>
      <c r="X228">
        <v>0</v>
      </c>
      <c r="Y228">
        <v>0</v>
      </c>
      <c r="Z228">
        <v>0</v>
      </c>
      <c r="AA228">
        <v>0</v>
      </c>
      <c r="AB228">
        <v>9</v>
      </c>
      <c r="AC228">
        <v>1</v>
      </c>
      <c r="AD228">
        <v>109</v>
      </c>
    </row>
    <row r="229" spans="1:30" x14ac:dyDescent="0.25">
      <c r="A229" s="2" t="s">
        <v>72</v>
      </c>
      <c r="B229" s="1" t="s">
        <v>71</v>
      </c>
      <c r="C229" s="1" t="s">
        <v>33</v>
      </c>
      <c r="D229">
        <v>52</v>
      </c>
      <c r="E229">
        <v>78</v>
      </c>
      <c r="F229">
        <v>1</v>
      </c>
      <c r="G229">
        <v>131</v>
      </c>
      <c r="H229">
        <v>634</v>
      </c>
      <c r="I229">
        <v>115</v>
      </c>
      <c r="J229">
        <v>749</v>
      </c>
      <c r="K229">
        <v>1138</v>
      </c>
      <c r="L229">
        <v>77</v>
      </c>
      <c r="M229">
        <v>0</v>
      </c>
      <c r="N229">
        <v>16</v>
      </c>
      <c r="O229">
        <v>3</v>
      </c>
      <c r="P229">
        <v>0</v>
      </c>
      <c r="Q229">
        <v>0</v>
      </c>
      <c r="R229">
        <v>1</v>
      </c>
      <c r="S229">
        <v>18</v>
      </c>
      <c r="T229">
        <v>15</v>
      </c>
      <c r="U229">
        <v>1</v>
      </c>
      <c r="V229">
        <v>4</v>
      </c>
      <c r="W229">
        <v>2</v>
      </c>
      <c r="X229">
        <v>1</v>
      </c>
      <c r="Y229">
        <v>0</v>
      </c>
      <c r="Z229">
        <v>0</v>
      </c>
      <c r="AA229">
        <v>0</v>
      </c>
      <c r="AB229">
        <v>14</v>
      </c>
      <c r="AC229">
        <v>1</v>
      </c>
      <c r="AD229">
        <v>153</v>
      </c>
    </row>
    <row r="230" spans="1:30" x14ac:dyDescent="0.25">
      <c r="A230" s="2" t="s">
        <v>72</v>
      </c>
      <c r="B230" s="1" t="s">
        <v>71</v>
      </c>
      <c r="C230" s="1" t="s">
        <v>34</v>
      </c>
      <c r="D230">
        <v>0</v>
      </c>
      <c r="E230">
        <v>6</v>
      </c>
      <c r="F230">
        <v>1</v>
      </c>
      <c r="G230">
        <v>7</v>
      </c>
      <c r="H230">
        <v>15</v>
      </c>
      <c r="I230">
        <v>0</v>
      </c>
      <c r="J230">
        <v>15</v>
      </c>
      <c r="K230">
        <v>29</v>
      </c>
      <c r="L230">
        <v>7</v>
      </c>
      <c r="M230">
        <v>0</v>
      </c>
      <c r="N230">
        <v>0</v>
      </c>
      <c r="O230">
        <v>0</v>
      </c>
      <c r="P230">
        <v>0</v>
      </c>
      <c r="Q230">
        <v>0</v>
      </c>
      <c r="R230">
        <v>0</v>
      </c>
      <c r="S230">
        <v>0</v>
      </c>
      <c r="T230">
        <v>1</v>
      </c>
      <c r="U230">
        <v>0</v>
      </c>
      <c r="V230">
        <v>0</v>
      </c>
      <c r="W230">
        <v>0</v>
      </c>
      <c r="X230">
        <v>0</v>
      </c>
      <c r="Y230">
        <v>0</v>
      </c>
      <c r="Z230">
        <v>1</v>
      </c>
      <c r="AA230">
        <v>0</v>
      </c>
      <c r="AB230">
        <v>0</v>
      </c>
      <c r="AC230">
        <v>0</v>
      </c>
      <c r="AD230">
        <v>9</v>
      </c>
    </row>
    <row r="231" spans="1:30" x14ac:dyDescent="0.25">
      <c r="A231" s="2" t="s">
        <v>72</v>
      </c>
      <c r="B231" s="1" t="s">
        <v>71</v>
      </c>
      <c r="C231" s="1" t="s">
        <v>35</v>
      </c>
      <c r="D231">
        <v>10</v>
      </c>
      <c r="E231">
        <v>27</v>
      </c>
      <c r="F231">
        <v>15</v>
      </c>
      <c r="G231">
        <v>52</v>
      </c>
      <c r="H231">
        <v>123</v>
      </c>
      <c r="I231">
        <v>15</v>
      </c>
      <c r="J231">
        <v>138</v>
      </c>
      <c r="K231">
        <v>187</v>
      </c>
      <c r="L231">
        <v>46</v>
      </c>
      <c r="M231">
        <v>0</v>
      </c>
      <c r="N231">
        <v>1</v>
      </c>
      <c r="O231">
        <v>0</v>
      </c>
      <c r="P231">
        <v>1</v>
      </c>
      <c r="Q231">
        <v>0</v>
      </c>
      <c r="R231">
        <v>0</v>
      </c>
      <c r="S231">
        <v>0</v>
      </c>
      <c r="T231">
        <v>2</v>
      </c>
      <c r="U231">
        <v>0</v>
      </c>
      <c r="V231">
        <v>0</v>
      </c>
      <c r="W231">
        <v>0</v>
      </c>
      <c r="X231">
        <v>0</v>
      </c>
      <c r="Y231">
        <v>0</v>
      </c>
      <c r="Z231">
        <v>0</v>
      </c>
      <c r="AA231">
        <v>0</v>
      </c>
      <c r="AB231">
        <v>1</v>
      </c>
      <c r="AC231">
        <v>3</v>
      </c>
      <c r="AD231">
        <v>54</v>
      </c>
    </row>
    <row r="232" spans="1:30" x14ac:dyDescent="0.25">
      <c r="A232" s="2" t="s">
        <v>72</v>
      </c>
      <c r="B232" s="1" t="s">
        <v>71</v>
      </c>
      <c r="C232" s="1" t="s">
        <v>36</v>
      </c>
      <c r="D232">
        <v>8</v>
      </c>
      <c r="E232">
        <v>23</v>
      </c>
      <c r="F232">
        <v>0</v>
      </c>
      <c r="G232">
        <v>31</v>
      </c>
      <c r="H232">
        <v>78</v>
      </c>
      <c r="I232">
        <v>24</v>
      </c>
      <c r="J232">
        <v>102</v>
      </c>
      <c r="K232">
        <v>149</v>
      </c>
      <c r="L232">
        <v>31</v>
      </c>
      <c r="M232">
        <v>0</v>
      </c>
      <c r="N232">
        <v>3</v>
      </c>
      <c r="O232">
        <v>0</v>
      </c>
      <c r="P232">
        <v>0</v>
      </c>
      <c r="Q232">
        <v>0</v>
      </c>
      <c r="R232">
        <v>0</v>
      </c>
      <c r="S232">
        <v>2</v>
      </c>
      <c r="T232">
        <v>5</v>
      </c>
      <c r="U232">
        <v>0</v>
      </c>
      <c r="V232">
        <v>2</v>
      </c>
      <c r="W232">
        <v>1</v>
      </c>
      <c r="X232">
        <v>0</v>
      </c>
      <c r="Y232">
        <v>0</v>
      </c>
      <c r="Z232">
        <v>0</v>
      </c>
      <c r="AA232">
        <v>0</v>
      </c>
      <c r="AB232">
        <v>2</v>
      </c>
      <c r="AC232">
        <v>0</v>
      </c>
      <c r="AD232">
        <v>46</v>
      </c>
    </row>
    <row r="233" spans="1:30" x14ac:dyDescent="0.25">
      <c r="A233" s="2" t="s">
        <v>72</v>
      </c>
      <c r="B233" s="1" t="s">
        <v>71</v>
      </c>
      <c r="C233" s="1" t="s">
        <v>37</v>
      </c>
      <c r="D233">
        <v>12</v>
      </c>
      <c r="E233">
        <v>13</v>
      </c>
      <c r="F233">
        <v>0</v>
      </c>
      <c r="G233">
        <v>25</v>
      </c>
      <c r="H233">
        <v>50</v>
      </c>
      <c r="I233">
        <v>30</v>
      </c>
      <c r="J233">
        <v>80</v>
      </c>
      <c r="K233">
        <v>135</v>
      </c>
      <c r="L233">
        <v>17</v>
      </c>
      <c r="M233">
        <v>0</v>
      </c>
      <c r="N233">
        <v>0</v>
      </c>
      <c r="O233">
        <v>2</v>
      </c>
      <c r="P233">
        <v>2</v>
      </c>
      <c r="Q233">
        <v>0</v>
      </c>
      <c r="R233">
        <v>0</v>
      </c>
      <c r="S233">
        <v>5</v>
      </c>
      <c r="T233">
        <v>3</v>
      </c>
      <c r="U233">
        <v>0</v>
      </c>
      <c r="V233">
        <v>0</v>
      </c>
      <c r="W233">
        <v>0</v>
      </c>
      <c r="X233">
        <v>0</v>
      </c>
      <c r="Y233">
        <v>0</v>
      </c>
      <c r="Z233">
        <v>0</v>
      </c>
      <c r="AA233">
        <v>0</v>
      </c>
      <c r="AB233">
        <v>0</v>
      </c>
      <c r="AC233">
        <v>2</v>
      </c>
      <c r="AD233">
        <v>31</v>
      </c>
    </row>
    <row r="234" spans="1:30" x14ac:dyDescent="0.25">
      <c r="A234" s="2" t="s">
        <v>72</v>
      </c>
      <c r="B234" s="1" t="s">
        <v>71</v>
      </c>
      <c r="C234" s="1" t="s">
        <v>38</v>
      </c>
      <c r="D234">
        <v>21</v>
      </c>
      <c r="E234">
        <v>39</v>
      </c>
      <c r="F234">
        <v>11</v>
      </c>
      <c r="G234">
        <v>71</v>
      </c>
      <c r="H234">
        <v>196</v>
      </c>
      <c r="I234">
        <v>51</v>
      </c>
      <c r="J234">
        <v>247</v>
      </c>
      <c r="K234">
        <v>482</v>
      </c>
      <c r="L234">
        <v>68</v>
      </c>
      <c r="M234">
        <v>1</v>
      </c>
      <c r="N234">
        <v>6</v>
      </c>
      <c r="O234">
        <v>2</v>
      </c>
      <c r="P234">
        <v>7</v>
      </c>
      <c r="Q234">
        <v>0</v>
      </c>
      <c r="R234">
        <v>0</v>
      </c>
      <c r="S234">
        <v>5</v>
      </c>
      <c r="T234">
        <v>3</v>
      </c>
      <c r="U234">
        <v>0</v>
      </c>
      <c r="V234">
        <v>2</v>
      </c>
      <c r="W234">
        <v>0</v>
      </c>
      <c r="X234">
        <v>0</v>
      </c>
      <c r="Y234">
        <v>0</v>
      </c>
      <c r="Z234">
        <v>0</v>
      </c>
      <c r="AA234">
        <v>0</v>
      </c>
      <c r="AB234">
        <v>11</v>
      </c>
      <c r="AC234">
        <v>3</v>
      </c>
      <c r="AD234">
        <v>108</v>
      </c>
    </row>
    <row r="235" spans="1:30" x14ac:dyDescent="0.25">
      <c r="A235" s="2" t="s">
        <v>72</v>
      </c>
      <c r="B235" s="1" t="s">
        <v>71</v>
      </c>
      <c r="C235" s="1" t="s">
        <v>39</v>
      </c>
      <c r="D235">
        <v>10</v>
      </c>
      <c r="E235">
        <v>19</v>
      </c>
      <c r="F235">
        <v>2</v>
      </c>
      <c r="G235">
        <v>31</v>
      </c>
      <c r="H235">
        <v>121</v>
      </c>
      <c r="I235">
        <v>27</v>
      </c>
      <c r="J235">
        <v>148</v>
      </c>
      <c r="K235">
        <v>274</v>
      </c>
      <c r="L235">
        <v>13</v>
      </c>
      <c r="M235">
        <v>0</v>
      </c>
      <c r="N235">
        <v>6</v>
      </c>
      <c r="O235">
        <v>0</v>
      </c>
      <c r="P235">
        <v>0</v>
      </c>
      <c r="Q235">
        <v>0</v>
      </c>
      <c r="R235">
        <v>0</v>
      </c>
      <c r="S235">
        <v>5</v>
      </c>
      <c r="T235">
        <v>0</v>
      </c>
      <c r="U235">
        <v>0</v>
      </c>
      <c r="V235">
        <v>2</v>
      </c>
      <c r="W235">
        <v>0</v>
      </c>
      <c r="X235">
        <v>0</v>
      </c>
      <c r="Y235">
        <v>0</v>
      </c>
      <c r="Z235">
        <v>0</v>
      </c>
      <c r="AA235">
        <v>0</v>
      </c>
      <c r="AB235">
        <v>6</v>
      </c>
      <c r="AC235">
        <v>0</v>
      </c>
      <c r="AD235">
        <v>32</v>
      </c>
    </row>
    <row r="236" spans="1:30" x14ac:dyDescent="0.25">
      <c r="A236" s="2" t="s">
        <v>72</v>
      </c>
      <c r="B236" s="1" t="s">
        <v>71</v>
      </c>
      <c r="C236" s="1" t="s">
        <v>40</v>
      </c>
      <c r="D236">
        <v>20</v>
      </c>
      <c r="E236">
        <v>30</v>
      </c>
      <c r="F236">
        <v>6</v>
      </c>
      <c r="G236">
        <v>56</v>
      </c>
      <c r="H236">
        <v>140</v>
      </c>
      <c r="I236">
        <v>51</v>
      </c>
      <c r="J236">
        <v>191</v>
      </c>
      <c r="K236">
        <v>386</v>
      </c>
      <c r="L236">
        <v>68</v>
      </c>
      <c r="M236">
        <v>0</v>
      </c>
      <c r="N236">
        <v>2</v>
      </c>
      <c r="O236">
        <v>1</v>
      </c>
      <c r="P236">
        <v>2</v>
      </c>
      <c r="Q236">
        <v>0</v>
      </c>
      <c r="R236">
        <v>0</v>
      </c>
      <c r="S236">
        <v>5</v>
      </c>
      <c r="T236">
        <v>4</v>
      </c>
      <c r="U236">
        <v>0</v>
      </c>
      <c r="V236">
        <v>6</v>
      </c>
      <c r="W236">
        <v>0</v>
      </c>
      <c r="X236">
        <v>0</v>
      </c>
      <c r="Y236">
        <v>0</v>
      </c>
      <c r="Z236">
        <v>0</v>
      </c>
      <c r="AA236">
        <v>0</v>
      </c>
      <c r="AB236">
        <v>0</v>
      </c>
      <c r="AC236">
        <v>1</v>
      </c>
      <c r="AD236">
        <v>89</v>
      </c>
    </row>
    <row r="237" spans="1:30" x14ac:dyDescent="0.25">
      <c r="A237" s="2" t="s">
        <v>72</v>
      </c>
      <c r="B237" s="1" t="s">
        <v>71</v>
      </c>
      <c r="C237" s="1" t="s">
        <v>41</v>
      </c>
      <c r="D237">
        <v>10</v>
      </c>
      <c r="E237">
        <v>19</v>
      </c>
      <c r="F237">
        <v>2</v>
      </c>
      <c r="G237">
        <v>31</v>
      </c>
      <c r="H237">
        <v>101</v>
      </c>
      <c r="I237">
        <v>13</v>
      </c>
      <c r="J237">
        <v>114</v>
      </c>
      <c r="K237">
        <v>175</v>
      </c>
      <c r="L237">
        <v>29</v>
      </c>
      <c r="M237">
        <v>0</v>
      </c>
      <c r="N237">
        <v>1</v>
      </c>
      <c r="O237">
        <v>1</v>
      </c>
      <c r="P237">
        <v>4</v>
      </c>
      <c r="Q237">
        <v>0</v>
      </c>
      <c r="R237">
        <v>0</v>
      </c>
      <c r="S237">
        <v>1</v>
      </c>
      <c r="T237">
        <v>0</v>
      </c>
      <c r="U237">
        <v>0</v>
      </c>
      <c r="V237">
        <v>0</v>
      </c>
      <c r="W237">
        <v>0</v>
      </c>
      <c r="X237">
        <v>0</v>
      </c>
      <c r="Y237">
        <v>1</v>
      </c>
      <c r="Z237">
        <v>0</v>
      </c>
      <c r="AA237">
        <v>0</v>
      </c>
      <c r="AB237">
        <v>4</v>
      </c>
      <c r="AC237">
        <v>0</v>
      </c>
      <c r="AD237">
        <v>41</v>
      </c>
    </row>
    <row r="238" spans="1:30" x14ac:dyDescent="0.25">
      <c r="A238" s="2" t="s">
        <v>72</v>
      </c>
      <c r="B238" s="1" t="s">
        <v>71</v>
      </c>
      <c r="C238" s="1" t="s">
        <v>42</v>
      </c>
      <c r="D238">
        <v>24</v>
      </c>
      <c r="E238">
        <v>36</v>
      </c>
      <c r="F238">
        <v>6</v>
      </c>
      <c r="G238">
        <v>66</v>
      </c>
      <c r="H238">
        <v>222</v>
      </c>
      <c r="I238">
        <v>37</v>
      </c>
      <c r="J238">
        <v>259</v>
      </c>
      <c r="K238">
        <v>505</v>
      </c>
      <c r="L238">
        <v>3</v>
      </c>
      <c r="M238">
        <v>0</v>
      </c>
      <c r="N238">
        <v>4</v>
      </c>
      <c r="O238">
        <v>3</v>
      </c>
      <c r="P238">
        <v>7</v>
      </c>
      <c r="Q238">
        <v>0</v>
      </c>
      <c r="R238">
        <v>0</v>
      </c>
      <c r="S238">
        <v>5</v>
      </c>
      <c r="T238">
        <v>7</v>
      </c>
      <c r="U238">
        <v>0</v>
      </c>
      <c r="V238">
        <v>5</v>
      </c>
      <c r="W238">
        <v>0</v>
      </c>
      <c r="X238">
        <v>0</v>
      </c>
      <c r="Y238">
        <v>0</v>
      </c>
      <c r="Z238">
        <v>0</v>
      </c>
      <c r="AA238">
        <v>0</v>
      </c>
      <c r="AB238">
        <v>41</v>
      </c>
      <c r="AC238">
        <v>0</v>
      </c>
      <c r="AD238">
        <v>75</v>
      </c>
    </row>
    <row r="239" spans="1:30" x14ac:dyDescent="0.25">
      <c r="A239" s="2" t="s">
        <v>72</v>
      </c>
      <c r="B239" s="1" t="s">
        <v>71</v>
      </c>
      <c r="C239" s="1" t="s">
        <v>43</v>
      </c>
      <c r="D239">
        <v>41</v>
      </c>
      <c r="E239">
        <v>177</v>
      </c>
      <c r="F239">
        <v>60</v>
      </c>
      <c r="G239">
        <v>278</v>
      </c>
      <c r="H239">
        <v>518</v>
      </c>
      <c r="I239">
        <v>56</v>
      </c>
      <c r="J239">
        <v>574</v>
      </c>
      <c r="K239">
        <v>1289</v>
      </c>
      <c r="L239">
        <v>158</v>
      </c>
      <c r="M239">
        <v>0</v>
      </c>
      <c r="N239">
        <v>17</v>
      </c>
      <c r="O239">
        <v>4</v>
      </c>
      <c r="P239">
        <v>7</v>
      </c>
      <c r="Q239">
        <v>2</v>
      </c>
      <c r="R239">
        <v>0</v>
      </c>
      <c r="S239">
        <v>1</v>
      </c>
      <c r="T239">
        <v>36</v>
      </c>
      <c r="U239">
        <v>0</v>
      </c>
      <c r="V239">
        <v>34</v>
      </c>
      <c r="W239">
        <v>1</v>
      </c>
      <c r="X239">
        <v>0</v>
      </c>
      <c r="Y239">
        <v>1</v>
      </c>
      <c r="Z239">
        <v>0</v>
      </c>
      <c r="AA239">
        <v>0</v>
      </c>
      <c r="AB239">
        <v>125</v>
      </c>
      <c r="AC239">
        <v>14</v>
      </c>
      <c r="AD239">
        <v>400</v>
      </c>
    </row>
    <row r="240" spans="1:30" x14ac:dyDescent="0.25">
      <c r="A240" s="2" t="s">
        <v>72</v>
      </c>
      <c r="B240" s="1" t="s">
        <v>71</v>
      </c>
      <c r="C240" s="1" t="s">
        <v>44</v>
      </c>
      <c r="D240">
        <v>11</v>
      </c>
      <c r="E240">
        <v>59</v>
      </c>
      <c r="F240">
        <v>2</v>
      </c>
      <c r="G240">
        <v>72</v>
      </c>
      <c r="H240">
        <v>232</v>
      </c>
      <c r="I240">
        <v>31</v>
      </c>
      <c r="J240">
        <v>263</v>
      </c>
      <c r="K240">
        <v>388</v>
      </c>
      <c r="L240">
        <v>33</v>
      </c>
      <c r="M240">
        <v>0</v>
      </c>
      <c r="N240">
        <v>9</v>
      </c>
      <c r="O240">
        <v>7</v>
      </c>
      <c r="P240">
        <v>2</v>
      </c>
      <c r="Q240">
        <v>3</v>
      </c>
      <c r="R240">
        <v>0</v>
      </c>
      <c r="S240">
        <v>2</v>
      </c>
      <c r="T240">
        <v>11</v>
      </c>
      <c r="U240">
        <v>0</v>
      </c>
      <c r="V240">
        <v>4</v>
      </c>
      <c r="W240">
        <v>2</v>
      </c>
      <c r="X240">
        <v>0</v>
      </c>
      <c r="Y240">
        <v>0</v>
      </c>
      <c r="Z240">
        <v>0</v>
      </c>
      <c r="AA240">
        <v>0</v>
      </c>
      <c r="AB240">
        <v>9</v>
      </c>
      <c r="AC240">
        <v>0</v>
      </c>
      <c r="AD240">
        <v>82</v>
      </c>
    </row>
    <row r="241" spans="1:30" x14ac:dyDescent="0.25">
      <c r="A241" s="2" t="s">
        <v>72</v>
      </c>
      <c r="B241" s="1" t="s">
        <v>71</v>
      </c>
      <c r="C241" s="1" t="s">
        <v>45</v>
      </c>
      <c r="D241">
        <v>7</v>
      </c>
      <c r="E241">
        <v>7</v>
      </c>
      <c r="F241">
        <v>2</v>
      </c>
      <c r="G241">
        <v>16</v>
      </c>
      <c r="H241">
        <v>71</v>
      </c>
      <c r="I241">
        <v>17</v>
      </c>
      <c r="J241">
        <v>88</v>
      </c>
      <c r="K241">
        <v>116</v>
      </c>
      <c r="L241">
        <v>5</v>
      </c>
      <c r="M241">
        <v>0</v>
      </c>
      <c r="N241">
        <v>3</v>
      </c>
      <c r="O241">
        <v>1</v>
      </c>
      <c r="P241">
        <v>2</v>
      </c>
      <c r="Q241">
        <v>0</v>
      </c>
      <c r="R241">
        <v>0</v>
      </c>
      <c r="S241">
        <v>3</v>
      </c>
      <c r="T241">
        <v>0</v>
      </c>
      <c r="U241">
        <v>0</v>
      </c>
      <c r="V241">
        <v>0</v>
      </c>
      <c r="W241">
        <v>0</v>
      </c>
      <c r="X241">
        <v>0</v>
      </c>
      <c r="Y241">
        <v>0</v>
      </c>
      <c r="Z241">
        <v>0</v>
      </c>
      <c r="AA241">
        <v>0</v>
      </c>
      <c r="AB241">
        <v>2</v>
      </c>
      <c r="AC241">
        <v>0</v>
      </c>
      <c r="AD241">
        <v>16</v>
      </c>
    </row>
    <row r="242" spans="1:30" x14ac:dyDescent="0.25">
      <c r="A242" s="2" t="s">
        <v>72</v>
      </c>
      <c r="B242" s="1" t="s">
        <v>71</v>
      </c>
      <c r="C242" s="1" t="s">
        <v>46</v>
      </c>
      <c r="D242">
        <v>15</v>
      </c>
      <c r="E242">
        <v>50</v>
      </c>
      <c r="F242">
        <v>2</v>
      </c>
      <c r="G242">
        <v>67</v>
      </c>
      <c r="H242">
        <v>264</v>
      </c>
      <c r="I242">
        <v>35</v>
      </c>
      <c r="J242">
        <v>299</v>
      </c>
      <c r="K242">
        <v>443</v>
      </c>
      <c r="L242">
        <v>82</v>
      </c>
      <c r="M242">
        <v>1</v>
      </c>
      <c r="N242">
        <v>7</v>
      </c>
      <c r="O242">
        <v>1</v>
      </c>
      <c r="P242">
        <v>0</v>
      </c>
      <c r="Q242">
        <v>12</v>
      </c>
      <c r="R242">
        <v>0</v>
      </c>
      <c r="S242">
        <v>6</v>
      </c>
      <c r="T242">
        <v>6</v>
      </c>
      <c r="U242">
        <v>0</v>
      </c>
      <c r="V242">
        <v>5</v>
      </c>
      <c r="W242">
        <v>7</v>
      </c>
      <c r="X242">
        <v>0</v>
      </c>
      <c r="Y242">
        <v>0</v>
      </c>
      <c r="Z242">
        <v>0</v>
      </c>
      <c r="AA242">
        <v>1</v>
      </c>
      <c r="AB242">
        <v>4</v>
      </c>
      <c r="AC242">
        <v>0</v>
      </c>
      <c r="AD242">
        <v>132</v>
      </c>
    </row>
    <row r="243" spans="1:30" x14ac:dyDescent="0.25">
      <c r="A243" s="2" t="s">
        <v>72</v>
      </c>
      <c r="B243" s="1" t="s">
        <v>71</v>
      </c>
      <c r="C243" s="1" t="s">
        <v>47</v>
      </c>
      <c r="D243">
        <v>104</v>
      </c>
      <c r="E243">
        <v>147</v>
      </c>
      <c r="F243">
        <v>5</v>
      </c>
      <c r="G243">
        <v>256</v>
      </c>
      <c r="H243">
        <v>1149</v>
      </c>
      <c r="I243">
        <v>196</v>
      </c>
      <c r="J243">
        <v>1345</v>
      </c>
      <c r="K243">
        <v>2151</v>
      </c>
      <c r="L243">
        <v>211</v>
      </c>
      <c r="M243">
        <v>1</v>
      </c>
      <c r="N243">
        <v>22</v>
      </c>
      <c r="O243">
        <v>4</v>
      </c>
      <c r="P243">
        <v>5</v>
      </c>
      <c r="Q243">
        <v>0</v>
      </c>
      <c r="R243">
        <v>0</v>
      </c>
      <c r="S243">
        <v>30</v>
      </c>
      <c r="T243">
        <v>12</v>
      </c>
      <c r="U243">
        <v>3</v>
      </c>
      <c r="V243">
        <v>16</v>
      </c>
      <c r="W243">
        <v>2</v>
      </c>
      <c r="X243">
        <v>3</v>
      </c>
      <c r="Y243">
        <v>0</v>
      </c>
      <c r="Z243">
        <v>0</v>
      </c>
      <c r="AA243">
        <v>7</v>
      </c>
      <c r="AB243">
        <v>48</v>
      </c>
      <c r="AC243">
        <v>4</v>
      </c>
      <c r="AD243">
        <v>368</v>
      </c>
    </row>
    <row r="244" spans="1:30" x14ac:dyDescent="0.25">
      <c r="A244" s="2" t="s">
        <v>72</v>
      </c>
      <c r="B244" s="1" t="s">
        <v>71</v>
      </c>
      <c r="C244" s="1" t="s">
        <v>48</v>
      </c>
      <c r="D244">
        <v>33</v>
      </c>
      <c r="E244">
        <v>100</v>
      </c>
      <c r="F244">
        <v>4</v>
      </c>
      <c r="G244">
        <v>137</v>
      </c>
      <c r="H244">
        <v>604</v>
      </c>
      <c r="I244">
        <v>100</v>
      </c>
      <c r="J244">
        <v>704</v>
      </c>
      <c r="K244">
        <v>1013</v>
      </c>
      <c r="L244">
        <v>110</v>
      </c>
      <c r="M244">
        <v>1</v>
      </c>
      <c r="N244">
        <v>8</v>
      </c>
      <c r="O244">
        <v>0</v>
      </c>
      <c r="P244">
        <v>1</v>
      </c>
      <c r="Q244">
        <v>2</v>
      </c>
      <c r="R244">
        <v>4</v>
      </c>
      <c r="S244">
        <v>17</v>
      </c>
      <c r="T244">
        <v>6</v>
      </c>
      <c r="U244">
        <v>1</v>
      </c>
      <c r="V244">
        <v>12</v>
      </c>
      <c r="W244">
        <v>2</v>
      </c>
      <c r="X244">
        <v>0</v>
      </c>
      <c r="Y244">
        <v>0</v>
      </c>
      <c r="Z244">
        <v>0</v>
      </c>
      <c r="AA244">
        <v>3</v>
      </c>
      <c r="AB244">
        <v>17</v>
      </c>
      <c r="AC244">
        <v>0</v>
      </c>
      <c r="AD244">
        <v>184</v>
      </c>
    </row>
    <row r="245" spans="1:30" x14ac:dyDescent="0.25">
      <c r="A245" s="2" t="s">
        <v>72</v>
      </c>
      <c r="B245" s="1" t="s">
        <v>71</v>
      </c>
      <c r="C245" s="1" t="s">
        <v>49</v>
      </c>
      <c r="D245">
        <v>19</v>
      </c>
      <c r="E245">
        <v>52</v>
      </c>
      <c r="F245">
        <v>0</v>
      </c>
      <c r="G245">
        <v>71</v>
      </c>
      <c r="H245">
        <v>287</v>
      </c>
      <c r="I245">
        <v>29</v>
      </c>
      <c r="J245">
        <v>316</v>
      </c>
      <c r="K245">
        <v>469</v>
      </c>
      <c r="L245">
        <v>74</v>
      </c>
      <c r="M245">
        <v>0</v>
      </c>
      <c r="N245">
        <v>2</v>
      </c>
      <c r="O245">
        <v>0</v>
      </c>
      <c r="P245">
        <v>3</v>
      </c>
      <c r="Q245">
        <v>0</v>
      </c>
      <c r="R245">
        <v>0</v>
      </c>
      <c r="S245">
        <v>3</v>
      </c>
      <c r="T245">
        <v>7</v>
      </c>
      <c r="U245">
        <v>0</v>
      </c>
      <c r="V245">
        <v>2</v>
      </c>
      <c r="W245">
        <v>0</v>
      </c>
      <c r="X245">
        <v>0</v>
      </c>
      <c r="Y245">
        <v>0</v>
      </c>
      <c r="Z245">
        <v>0</v>
      </c>
      <c r="AA245">
        <v>0</v>
      </c>
      <c r="AB245">
        <v>1</v>
      </c>
      <c r="AC245">
        <v>1</v>
      </c>
      <c r="AD245">
        <v>93</v>
      </c>
    </row>
    <row r="246" spans="1:30" x14ac:dyDescent="0.25">
      <c r="A246" s="2" t="s">
        <v>72</v>
      </c>
      <c r="B246" s="1" t="s">
        <v>71</v>
      </c>
      <c r="C246" s="1" t="s">
        <v>50</v>
      </c>
      <c r="D246">
        <v>13</v>
      </c>
      <c r="E246">
        <v>31</v>
      </c>
      <c r="F246">
        <v>0</v>
      </c>
      <c r="G246">
        <v>44</v>
      </c>
      <c r="H246">
        <v>139</v>
      </c>
      <c r="I246">
        <v>21</v>
      </c>
      <c r="J246">
        <v>160</v>
      </c>
      <c r="K246">
        <v>263</v>
      </c>
      <c r="L246">
        <v>38</v>
      </c>
      <c r="M246">
        <v>0</v>
      </c>
      <c r="N246">
        <v>0</v>
      </c>
      <c r="O246">
        <v>0</v>
      </c>
      <c r="P246">
        <v>0</v>
      </c>
      <c r="Q246">
        <v>1</v>
      </c>
      <c r="R246">
        <v>0</v>
      </c>
      <c r="S246">
        <v>4</v>
      </c>
      <c r="T246">
        <v>4</v>
      </c>
      <c r="U246">
        <v>0</v>
      </c>
      <c r="V246">
        <v>0</v>
      </c>
      <c r="W246">
        <v>0</v>
      </c>
      <c r="X246">
        <v>0</v>
      </c>
      <c r="Y246">
        <v>0</v>
      </c>
      <c r="Z246">
        <v>0</v>
      </c>
      <c r="AA246">
        <v>0</v>
      </c>
      <c r="AB246">
        <v>0</v>
      </c>
      <c r="AC246">
        <v>0</v>
      </c>
      <c r="AD246">
        <v>47</v>
      </c>
    </row>
    <row r="247" spans="1:30" x14ac:dyDescent="0.25">
      <c r="A247" s="2" t="s">
        <v>72</v>
      </c>
      <c r="B247" s="1" t="s">
        <v>71</v>
      </c>
      <c r="C247" s="1" t="s">
        <v>51</v>
      </c>
      <c r="D247">
        <v>38</v>
      </c>
      <c r="E247">
        <v>83</v>
      </c>
      <c r="F247">
        <v>22</v>
      </c>
      <c r="G247">
        <v>143</v>
      </c>
      <c r="H247">
        <v>425</v>
      </c>
      <c r="I247">
        <v>94</v>
      </c>
      <c r="J247">
        <v>519</v>
      </c>
      <c r="K247">
        <v>1361</v>
      </c>
      <c r="L247">
        <v>105</v>
      </c>
      <c r="M247">
        <v>0</v>
      </c>
      <c r="N247">
        <v>8</v>
      </c>
      <c r="O247">
        <v>5</v>
      </c>
      <c r="P247">
        <v>10</v>
      </c>
      <c r="Q247">
        <v>0</v>
      </c>
      <c r="R247">
        <v>0</v>
      </c>
      <c r="S247">
        <v>19</v>
      </c>
      <c r="T247">
        <v>6</v>
      </c>
      <c r="U247">
        <v>0</v>
      </c>
      <c r="V247">
        <v>11</v>
      </c>
      <c r="W247">
        <v>9</v>
      </c>
      <c r="X247">
        <v>4</v>
      </c>
      <c r="Y247">
        <v>1</v>
      </c>
      <c r="Z247">
        <v>0</v>
      </c>
      <c r="AA247">
        <v>0</v>
      </c>
      <c r="AB247">
        <v>35</v>
      </c>
      <c r="AC247">
        <v>3</v>
      </c>
      <c r="AD247">
        <v>216</v>
      </c>
    </row>
    <row r="248" spans="1:30" x14ac:dyDescent="0.25">
      <c r="A248" s="2" t="s">
        <v>72</v>
      </c>
      <c r="B248" s="1" t="s">
        <v>71</v>
      </c>
      <c r="C248" s="1" t="s">
        <v>52</v>
      </c>
      <c r="D248">
        <v>25</v>
      </c>
      <c r="E248">
        <v>62</v>
      </c>
      <c r="F248">
        <v>13</v>
      </c>
      <c r="G248">
        <v>100</v>
      </c>
      <c r="H248">
        <v>369</v>
      </c>
      <c r="I248">
        <v>69</v>
      </c>
      <c r="J248">
        <v>438</v>
      </c>
      <c r="K248">
        <v>680</v>
      </c>
      <c r="L248">
        <v>91</v>
      </c>
      <c r="M248">
        <v>0</v>
      </c>
      <c r="N248">
        <v>5</v>
      </c>
      <c r="O248">
        <v>6</v>
      </c>
      <c r="P248">
        <v>1</v>
      </c>
      <c r="Q248">
        <v>1</v>
      </c>
      <c r="R248">
        <v>1</v>
      </c>
      <c r="S248">
        <v>17</v>
      </c>
      <c r="T248">
        <v>2</v>
      </c>
      <c r="U248">
        <v>0</v>
      </c>
      <c r="V248">
        <v>0</v>
      </c>
      <c r="W248">
        <v>0</v>
      </c>
      <c r="X248">
        <v>0</v>
      </c>
      <c r="Y248">
        <v>0</v>
      </c>
      <c r="Z248">
        <v>0</v>
      </c>
      <c r="AA248">
        <v>0</v>
      </c>
      <c r="AB248">
        <v>32</v>
      </c>
      <c r="AC248">
        <v>7</v>
      </c>
      <c r="AD248">
        <v>163</v>
      </c>
    </row>
    <row r="249" spans="1:30" x14ac:dyDescent="0.25">
      <c r="A249" s="2" t="s">
        <v>72</v>
      </c>
      <c r="B249" s="1" t="s">
        <v>71</v>
      </c>
      <c r="C249" s="1" t="s">
        <v>53</v>
      </c>
      <c r="D249">
        <v>23</v>
      </c>
      <c r="E249">
        <v>73</v>
      </c>
      <c r="F249">
        <v>55</v>
      </c>
      <c r="G249">
        <v>151</v>
      </c>
      <c r="H249">
        <v>243</v>
      </c>
      <c r="I249">
        <v>26</v>
      </c>
      <c r="J249">
        <v>269</v>
      </c>
      <c r="K249">
        <v>709</v>
      </c>
      <c r="L249">
        <v>85</v>
      </c>
      <c r="M249">
        <v>0</v>
      </c>
      <c r="N249">
        <v>2</v>
      </c>
      <c r="O249">
        <v>16</v>
      </c>
      <c r="P249">
        <v>13</v>
      </c>
      <c r="Q249">
        <v>0</v>
      </c>
      <c r="R249">
        <v>0</v>
      </c>
      <c r="S249">
        <v>12</v>
      </c>
      <c r="T249">
        <v>8</v>
      </c>
      <c r="U249">
        <v>3</v>
      </c>
      <c r="V249">
        <v>6</v>
      </c>
      <c r="W249">
        <v>0</v>
      </c>
      <c r="X249">
        <v>0</v>
      </c>
      <c r="Y249">
        <v>0</v>
      </c>
      <c r="Z249">
        <v>0</v>
      </c>
      <c r="AA249">
        <v>2</v>
      </c>
      <c r="AB249">
        <v>0</v>
      </c>
      <c r="AC249">
        <v>5</v>
      </c>
      <c r="AD249">
        <v>152</v>
      </c>
    </row>
    <row r="250" spans="1:30" x14ac:dyDescent="0.25">
      <c r="A250" s="2" t="s">
        <v>72</v>
      </c>
      <c r="B250" s="1" t="s">
        <v>71</v>
      </c>
      <c r="C250" s="1" t="s">
        <v>54</v>
      </c>
      <c r="D250">
        <v>37</v>
      </c>
      <c r="E250">
        <v>100</v>
      </c>
      <c r="F250">
        <v>39</v>
      </c>
      <c r="G250">
        <v>176</v>
      </c>
      <c r="H250">
        <v>452</v>
      </c>
      <c r="I250">
        <v>77</v>
      </c>
      <c r="J250">
        <v>529</v>
      </c>
      <c r="K250">
        <v>931</v>
      </c>
      <c r="L250">
        <v>75</v>
      </c>
      <c r="M250">
        <v>0</v>
      </c>
      <c r="N250">
        <v>8</v>
      </c>
      <c r="O250">
        <v>9</v>
      </c>
      <c r="P250">
        <v>3</v>
      </c>
      <c r="Q250">
        <v>0</v>
      </c>
      <c r="R250">
        <v>0</v>
      </c>
      <c r="S250">
        <v>10</v>
      </c>
      <c r="T250">
        <v>34</v>
      </c>
      <c r="U250">
        <v>1</v>
      </c>
      <c r="V250">
        <v>11</v>
      </c>
      <c r="W250">
        <v>0</v>
      </c>
      <c r="X250">
        <v>0</v>
      </c>
      <c r="Y250">
        <v>1</v>
      </c>
      <c r="Z250">
        <v>0</v>
      </c>
      <c r="AA250">
        <v>1</v>
      </c>
      <c r="AB250">
        <v>34</v>
      </c>
      <c r="AC250">
        <v>31</v>
      </c>
      <c r="AD250">
        <v>218</v>
      </c>
    </row>
    <row r="251" spans="1:30" x14ac:dyDescent="0.25">
      <c r="A251" s="2" t="s">
        <v>72</v>
      </c>
      <c r="B251" s="1" t="s">
        <v>71</v>
      </c>
      <c r="C251" s="1" t="s">
        <v>55</v>
      </c>
      <c r="D251">
        <v>25</v>
      </c>
      <c r="E251">
        <v>82</v>
      </c>
      <c r="F251">
        <v>1</v>
      </c>
      <c r="G251">
        <v>108</v>
      </c>
      <c r="H251">
        <v>492</v>
      </c>
      <c r="I251">
        <v>93</v>
      </c>
      <c r="J251">
        <v>585</v>
      </c>
      <c r="K251">
        <v>809</v>
      </c>
      <c r="L251">
        <v>128</v>
      </c>
      <c r="M251">
        <v>0</v>
      </c>
      <c r="N251">
        <v>1</v>
      </c>
      <c r="O251">
        <v>4</v>
      </c>
      <c r="P251">
        <v>4</v>
      </c>
      <c r="Q251">
        <v>2</v>
      </c>
      <c r="R251">
        <v>0</v>
      </c>
      <c r="S251">
        <v>11</v>
      </c>
      <c r="T251">
        <v>8</v>
      </c>
      <c r="U251">
        <v>0</v>
      </c>
      <c r="V251">
        <v>7</v>
      </c>
      <c r="W251">
        <v>1</v>
      </c>
      <c r="X251">
        <v>0</v>
      </c>
      <c r="Y251">
        <v>0</v>
      </c>
      <c r="Z251">
        <v>0</v>
      </c>
      <c r="AA251">
        <v>2</v>
      </c>
      <c r="AB251">
        <v>2</v>
      </c>
      <c r="AC251">
        <v>1</v>
      </c>
      <c r="AD251">
        <v>171</v>
      </c>
    </row>
    <row r="252" spans="1:30" x14ac:dyDescent="0.25">
      <c r="A252" s="2" t="s">
        <v>72</v>
      </c>
      <c r="B252" s="1" t="s">
        <v>71</v>
      </c>
      <c r="C252" s="1" t="s">
        <v>56</v>
      </c>
      <c r="D252">
        <v>58</v>
      </c>
      <c r="E252">
        <v>173</v>
      </c>
      <c r="F252">
        <v>68</v>
      </c>
      <c r="G252">
        <v>299</v>
      </c>
      <c r="H252">
        <v>670</v>
      </c>
      <c r="I252">
        <v>82</v>
      </c>
      <c r="J252">
        <v>752</v>
      </c>
      <c r="K252">
        <v>1908</v>
      </c>
      <c r="L252">
        <v>270</v>
      </c>
      <c r="M252">
        <v>0</v>
      </c>
      <c r="N252">
        <v>20</v>
      </c>
      <c r="O252">
        <v>25</v>
      </c>
      <c r="P252">
        <v>23</v>
      </c>
      <c r="Q252">
        <v>6</v>
      </c>
      <c r="R252">
        <v>1</v>
      </c>
      <c r="S252">
        <v>18</v>
      </c>
      <c r="T252">
        <v>8</v>
      </c>
      <c r="U252">
        <v>10</v>
      </c>
      <c r="V252">
        <v>11</v>
      </c>
      <c r="W252">
        <v>4</v>
      </c>
      <c r="X252">
        <v>3</v>
      </c>
      <c r="Y252">
        <v>0</v>
      </c>
      <c r="Z252">
        <v>0</v>
      </c>
      <c r="AA252">
        <v>0</v>
      </c>
      <c r="AB252">
        <v>4</v>
      </c>
      <c r="AC252">
        <v>4</v>
      </c>
      <c r="AD252">
        <v>407</v>
      </c>
    </row>
    <row r="253" spans="1:30" x14ac:dyDescent="0.25">
      <c r="A253" s="2" t="s">
        <v>72</v>
      </c>
      <c r="B253" s="1" t="s">
        <v>71</v>
      </c>
      <c r="C253" s="1" t="s">
        <v>57</v>
      </c>
      <c r="D253">
        <v>32</v>
      </c>
      <c r="E253">
        <v>76</v>
      </c>
      <c r="F253">
        <v>7</v>
      </c>
      <c r="G253">
        <v>115</v>
      </c>
      <c r="H253">
        <v>290</v>
      </c>
      <c r="I253">
        <v>43</v>
      </c>
      <c r="J253">
        <v>333</v>
      </c>
      <c r="K253">
        <v>752</v>
      </c>
      <c r="L253">
        <v>96</v>
      </c>
      <c r="M253">
        <v>0</v>
      </c>
      <c r="N253">
        <v>8</v>
      </c>
      <c r="O253">
        <v>3</v>
      </c>
      <c r="P253">
        <v>9</v>
      </c>
      <c r="Q253">
        <v>0</v>
      </c>
      <c r="R253">
        <v>1</v>
      </c>
      <c r="S253">
        <v>14</v>
      </c>
      <c r="T253">
        <v>12</v>
      </c>
      <c r="U253">
        <v>3</v>
      </c>
      <c r="V253">
        <v>4</v>
      </c>
      <c r="W253">
        <v>0</v>
      </c>
      <c r="X253">
        <v>0</v>
      </c>
      <c r="Y253">
        <v>0</v>
      </c>
      <c r="Z253">
        <v>0</v>
      </c>
      <c r="AA253">
        <v>2</v>
      </c>
      <c r="AB253">
        <v>0</v>
      </c>
      <c r="AC253">
        <v>0</v>
      </c>
      <c r="AD253">
        <v>152</v>
      </c>
    </row>
    <row r="254" spans="1:30" x14ac:dyDescent="0.25">
      <c r="A254" s="2" t="s">
        <v>72</v>
      </c>
      <c r="B254" s="1" t="s">
        <v>71</v>
      </c>
      <c r="C254" s="1" t="s">
        <v>58</v>
      </c>
      <c r="D254">
        <v>22</v>
      </c>
      <c r="E254">
        <v>72</v>
      </c>
      <c r="F254">
        <v>11</v>
      </c>
      <c r="G254">
        <v>105</v>
      </c>
      <c r="H254">
        <v>317</v>
      </c>
      <c r="I254">
        <v>43</v>
      </c>
      <c r="J254">
        <v>360</v>
      </c>
      <c r="K254">
        <v>749</v>
      </c>
      <c r="L254">
        <v>78</v>
      </c>
      <c r="M254">
        <v>0</v>
      </c>
      <c r="N254">
        <v>11</v>
      </c>
      <c r="O254">
        <v>6</v>
      </c>
      <c r="P254">
        <v>8</v>
      </c>
      <c r="Q254">
        <v>0</v>
      </c>
      <c r="R254">
        <v>2</v>
      </c>
      <c r="S254">
        <v>7</v>
      </c>
      <c r="T254">
        <v>10</v>
      </c>
      <c r="U254">
        <v>2</v>
      </c>
      <c r="V254">
        <v>2</v>
      </c>
      <c r="W254">
        <v>2</v>
      </c>
      <c r="X254">
        <v>1</v>
      </c>
      <c r="Y254">
        <v>0</v>
      </c>
      <c r="Z254">
        <v>0</v>
      </c>
      <c r="AA254">
        <v>3</v>
      </c>
      <c r="AB254">
        <v>0</v>
      </c>
      <c r="AC254">
        <v>0</v>
      </c>
      <c r="AD254">
        <v>132</v>
      </c>
    </row>
    <row r="255" spans="1:30" x14ac:dyDescent="0.25">
      <c r="A255" s="2" t="s">
        <v>72</v>
      </c>
      <c r="B255" s="1" t="s">
        <v>71</v>
      </c>
      <c r="C255" s="1" t="s">
        <v>59</v>
      </c>
      <c r="D255">
        <v>56</v>
      </c>
      <c r="E255">
        <v>107</v>
      </c>
      <c r="F255">
        <v>13</v>
      </c>
      <c r="G255">
        <v>176</v>
      </c>
      <c r="H255">
        <v>399</v>
      </c>
      <c r="I255">
        <v>103</v>
      </c>
      <c r="J255">
        <v>502</v>
      </c>
      <c r="K255">
        <v>1169</v>
      </c>
      <c r="L255">
        <v>129</v>
      </c>
      <c r="M255">
        <v>0</v>
      </c>
      <c r="N255">
        <v>14</v>
      </c>
      <c r="O255">
        <v>7</v>
      </c>
      <c r="P255">
        <v>19</v>
      </c>
      <c r="Q255">
        <v>1</v>
      </c>
      <c r="R255">
        <v>2</v>
      </c>
      <c r="S255">
        <v>19</v>
      </c>
      <c r="T255">
        <v>17</v>
      </c>
      <c r="U255">
        <v>5</v>
      </c>
      <c r="V255">
        <v>4</v>
      </c>
      <c r="W255">
        <v>2</v>
      </c>
      <c r="X255">
        <v>0</v>
      </c>
      <c r="Y255">
        <v>0</v>
      </c>
      <c r="Z255">
        <v>2</v>
      </c>
      <c r="AA255">
        <v>1</v>
      </c>
      <c r="AB255">
        <v>0</v>
      </c>
      <c r="AC255">
        <v>0</v>
      </c>
      <c r="AD255">
        <v>222</v>
      </c>
    </row>
    <row r="256" spans="1:30" x14ac:dyDescent="0.25">
      <c r="A256" s="2" t="s">
        <v>72</v>
      </c>
      <c r="B256" s="1" t="s">
        <v>71</v>
      </c>
      <c r="C256" s="1" t="s">
        <v>60</v>
      </c>
      <c r="D256">
        <v>10</v>
      </c>
      <c r="E256">
        <v>25</v>
      </c>
      <c r="F256">
        <v>13</v>
      </c>
      <c r="G256">
        <v>48</v>
      </c>
      <c r="H256">
        <v>130</v>
      </c>
      <c r="I256">
        <v>15</v>
      </c>
      <c r="J256">
        <v>145</v>
      </c>
      <c r="K256">
        <v>251</v>
      </c>
      <c r="L256">
        <v>15</v>
      </c>
      <c r="M256">
        <v>0</v>
      </c>
      <c r="N256">
        <v>1</v>
      </c>
      <c r="O256">
        <v>3</v>
      </c>
      <c r="P256">
        <v>7</v>
      </c>
      <c r="Q256">
        <v>1</v>
      </c>
      <c r="R256">
        <v>0</v>
      </c>
      <c r="S256">
        <v>4</v>
      </c>
      <c r="T256">
        <v>9</v>
      </c>
      <c r="U256">
        <v>0</v>
      </c>
      <c r="V256">
        <v>0</v>
      </c>
      <c r="W256">
        <v>1</v>
      </c>
      <c r="X256">
        <v>0</v>
      </c>
      <c r="Y256">
        <v>0</v>
      </c>
      <c r="Z256">
        <v>0</v>
      </c>
      <c r="AA256">
        <v>0</v>
      </c>
      <c r="AB256">
        <v>1</v>
      </c>
      <c r="AC256">
        <v>9</v>
      </c>
      <c r="AD256">
        <v>51</v>
      </c>
    </row>
    <row r="257" spans="1:30" x14ac:dyDescent="0.25">
      <c r="A257" s="2" t="s">
        <v>72</v>
      </c>
      <c r="B257" s="1" t="s">
        <v>71</v>
      </c>
      <c r="C257" s="1" t="s">
        <v>61</v>
      </c>
      <c r="D257">
        <v>3</v>
      </c>
      <c r="E257">
        <v>16</v>
      </c>
      <c r="F257">
        <v>2</v>
      </c>
      <c r="G257">
        <v>21</v>
      </c>
      <c r="H257">
        <v>54</v>
      </c>
      <c r="I257">
        <v>4</v>
      </c>
      <c r="J257">
        <v>58</v>
      </c>
      <c r="K257">
        <v>118</v>
      </c>
      <c r="L257">
        <v>12</v>
      </c>
      <c r="M257">
        <v>0</v>
      </c>
      <c r="N257">
        <v>4</v>
      </c>
      <c r="O257">
        <v>0</v>
      </c>
      <c r="P257">
        <v>0</v>
      </c>
      <c r="Q257">
        <v>0</v>
      </c>
      <c r="R257">
        <v>0</v>
      </c>
      <c r="S257">
        <v>2</v>
      </c>
      <c r="T257">
        <v>0</v>
      </c>
      <c r="U257">
        <v>0</v>
      </c>
      <c r="V257">
        <v>1</v>
      </c>
      <c r="W257">
        <v>0</v>
      </c>
      <c r="X257">
        <v>0</v>
      </c>
      <c r="Y257">
        <v>0</v>
      </c>
      <c r="Z257">
        <v>0</v>
      </c>
      <c r="AA257">
        <v>0</v>
      </c>
      <c r="AB257">
        <v>1</v>
      </c>
      <c r="AC257">
        <v>2</v>
      </c>
      <c r="AD257">
        <v>22</v>
      </c>
    </row>
    <row r="258" spans="1:30" x14ac:dyDescent="0.25">
      <c r="A258" s="2" t="s">
        <v>72</v>
      </c>
      <c r="B258" s="1" t="s">
        <v>71</v>
      </c>
      <c r="C258" s="1" t="s">
        <v>62</v>
      </c>
      <c r="D258">
        <v>15</v>
      </c>
      <c r="E258">
        <v>22</v>
      </c>
      <c r="F258">
        <v>0</v>
      </c>
      <c r="G258">
        <v>37</v>
      </c>
      <c r="H258">
        <v>119</v>
      </c>
      <c r="I258">
        <v>33</v>
      </c>
      <c r="J258">
        <v>152</v>
      </c>
      <c r="K258">
        <v>205</v>
      </c>
      <c r="L258">
        <v>46</v>
      </c>
      <c r="M258">
        <v>0</v>
      </c>
      <c r="N258">
        <v>1</v>
      </c>
      <c r="O258">
        <v>0</v>
      </c>
      <c r="P258">
        <v>1</v>
      </c>
      <c r="Q258">
        <v>0</v>
      </c>
      <c r="R258">
        <v>1</v>
      </c>
      <c r="S258">
        <v>1</v>
      </c>
      <c r="T258">
        <v>5</v>
      </c>
      <c r="U258">
        <v>0</v>
      </c>
      <c r="V258">
        <v>1</v>
      </c>
      <c r="W258">
        <v>1</v>
      </c>
      <c r="X258">
        <v>0</v>
      </c>
      <c r="Y258">
        <v>0</v>
      </c>
      <c r="Z258">
        <v>0</v>
      </c>
      <c r="AA258">
        <v>0</v>
      </c>
      <c r="AB258">
        <v>0</v>
      </c>
      <c r="AC258">
        <v>0</v>
      </c>
      <c r="AD258">
        <v>57</v>
      </c>
    </row>
    <row r="259" spans="1:30" x14ac:dyDescent="0.25">
      <c r="A259" s="2" t="s">
        <v>72</v>
      </c>
      <c r="B259" s="1" t="s">
        <v>71</v>
      </c>
      <c r="C259" s="1" t="s">
        <v>63</v>
      </c>
      <c r="D259">
        <v>8</v>
      </c>
      <c r="E259">
        <v>58</v>
      </c>
      <c r="F259">
        <v>1</v>
      </c>
      <c r="G259">
        <v>67</v>
      </c>
      <c r="H259">
        <v>213</v>
      </c>
      <c r="I259">
        <v>12</v>
      </c>
      <c r="J259">
        <v>225</v>
      </c>
      <c r="K259">
        <v>315</v>
      </c>
      <c r="L259">
        <v>31</v>
      </c>
      <c r="M259">
        <v>0</v>
      </c>
      <c r="N259">
        <v>3</v>
      </c>
      <c r="O259">
        <v>1</v>
      </c>
      <c r="P259">
        <v>0</v>
      </c>
      <c r="Q259">
        <v>0</v>
      </c>
      <c r="R259">
        <v>0</v>
      </c>
      <c r="S259">
        <v>3</v>
      </c>
      <c r="T259">
        <v>21</v>
      </c>
      <c r="U259">
        <v>0</v>
      </c>
      <c r="V259">
        <v>1</v>
      </c>
      <c r="W259">
        <v>3</v>
      </c>
      <c r="X259">
        <v>22</v>
      </c>
      <c r="Y259">
        <v>0</v>
      </c>
      <c r="Z259">
        <v>0</v>
      </c>
      <c r="AA259">
        <v>0</v>
      </c>
      <c r="AB259">
        <v>19</v>
      </c>
      <c r="AC259">
        <v>0</v>
      </c>
      <c r="AD259">
        <v>104</v>
      </c>
    </row>
    <row r="260" spans="1:30" x14ac:dyDescent="0.25">
      <c r="A260" s="2" t="s">
        <v>72</v>
      </c>
      <c r="B260" s="1" t="s">
        <v>71</v>
      </c>
      <c r="C260" s="1" t="s">
        <v>64</v>
      </c>
      <c r="D260">
        <v>17</v>
      </c>
      <c r="E260">
        <v>24</v>
      </c>
      <c r="F260">
        <v>1</v>
      </c>
      <c r="G260">
        <v>42</v>
      </c>
      <c r="H260">
        <v>235</v>
      </c>
      <c r="I260">
        <v>35</v>
      </c>
      <c r="J260">
        <v>270</v>
      </c>
      <c r="K260">
        <v>379</v>
      </c>
      <c r="L260">
        <v>28</v>
      </c>
      <c r="M260">
        <v>0</v>
      </c>
      <c r="N260">
        <v>5</v>
      </c>
      <c r="O260">
        <v>1</v>
      </c>
      <c r="P260">
        <v>0</v>
      </c>
      <c r="Q260">
        <v>1</v>
      </c>
      <c r="R260">
        <v>0</v>
      </c>
      <c r="S260">
        <v>6</v>
      </c>
      <c r="T260">
        <v>7</v>
      </c>
      <c r="U260">
        <v>1</v>
      </c>
      <c r="V260">
        <v>1</v>
      </c>
      <c r="W260">
        <v>1</v>
      </c>
      <c r="X260">
        <v>0</v>
      </c>
      <c r="Y260">
        <v>0</v>
      </c>
      <c r="Z260">
        <v>0</v>
      </c>
      <c r="AA260">
        <v>0</v>
      </c>
      <c r="AB260">
        <v>0</v>
      </c>
      <c r="AC260">
        <v>0</v>
      </c>
      <c r="AD260">
        <v>51</v>
      </c>
    </row>
    <row r="261" spans="1:30" x14ac:dyDescent="0.25">
      <c r="A261" s="2" t="s">
        <v>72</v>
      </c>
      <c r="B261" s="1" t="s">
        <v>71</v>
      </c>
      <c r="C261" s="1" t="s">
        <v>65</v>
      </c>
      <c r="D261">
        <v>8</v>
      </c>
      <c r="E261">
        <v>33</v>
      </c>
      <c r="F261">
        <v>0</v>
      </c>
      <c r="G261">
        <v>41</v>
      </c>
      <c r="H261">
        <v>153</v>
      </c>
      <c r="I261">
        <v>14</v>
      </c>
      <c r="J261">
        <v>167</v>
      </c>
      <c r="K261">
        <v>235</v>
      </c>
      <c r="L261">
        <v>29</v>
      </c>
      <c r="M261">
        <v>0</v>
      </c>
      <c r="N261">
        <v>2</v>
      </c>
      <c r="O261">
        <v>0</v>
      </c>
      <c r="P261">
        <v>0</v>
      </c>
      <c r="Q261">
        <v>0</v>
      </c>
      <c r="R261">
        <v>1</v>
      </c>
      <c r="S261">
        <v>6</v>
      </c>
      <c r="T261">
        <v>2</v>
      </c>
      <c r="U261">
        <v>0</v>
      </c>
      <c r="V261">
        <v>5</v>
      </c>
      <c r="W261">
        <v>0</v>
      </c>
      <c r="X261">
        <v>1</v>
      </c>
      <c r="Y261">
        <v>0</v>
      </c>
      <c r="Z261">
        <v>0</v>
      </c>
      <c r="AA261">
        <v>0</v>
      </c>
      <c r="AB261">
        <v>1</v>
      </c>
      <c r="AC261">
        <v>0</v>
      </c>
      <c r="AD261">
        <v>47</v>
      </c>
    </row>
    <row r="262" spans="1:30" x14ac:dyDescent="0.25">
      <c r="A262" s="2" t="s">
        <v>72</v>
      </c>
      <c r="B262" s="1" t="s">
        <v>73</v>
      </c>
      <c r="C262" s="1" t="s">
        <v>29</v>
      </c>
      <c r="D262">
        <v>8</v>
      </c>
      <c r="E262">
        <v>20</v>
      </c>
      <c r="F262">
        <v>5</v>
      </c>
      <c r="G262">
        <v>33</v>
      </c>
      <c r="H262">
        <v>144</v>
      </c>
      <c r="I262">
        <v>13</v>
      </c>
      <c r="J262">
        <v>157</v>
      </c>
      <c r="K262">
        <v>260</v>
      </c>
      <c r="L262">
        <v>7</v>
      </c>
      <c r="M262">
        <v>0</v>
      </c>
      <c r="N262">
        <v>10</v>
      </c>
      <c r="O262">
        <v>1</v>
      </c>
      <c r="P262">
        <v>4</v>
      </c>
      <c r="Q262">
        <v>0</v>
      </c>
      <c r="R262">
        <v>0</v>
      </c>
      <c r="S262">
        <v>3</v>
      </c>
      <c r="T262">
        <v>0</v>
      </c>
      <c r="U262">
        <v>0</v>
      </c>
      <c r="V262">
        <v>3</v>
      </c>
      <c r="W262">
        <v>0</v>
      </c>
      <c r="X262">
        <v>0</v>
      </c>
      <c r="Y262">
        <v>0</v>
      </c>
      <c r="Z262">
        <v>0</v>
      </c>
      <c r="AA262">
        <v>0</v>
      </c>
      <c r="AB262">
        <v>7</v>
      </c>
      <c r="AC262">
        <v>1</v>
      </c>
      <c r="AD262">
        <v>36</v>
      </c>
    </row>
    <row r="263" spans="1:30" x14ac:dyDescent="0.25">
      <c r="A263" s="2" t="s">
        <v>72</v>
      </c>
      <c r="B263" s="1" t="s">
        <v>73</v>
      </c>
      <c r="C263" s="1" t="s">
        <v>30</v>
      </c>
      <c r="D263">
        <v>17</v>
      </c>
      <c r="E263">
        <v>61</v>
      </c>
      <c r="F263">
        <v>1</v>
      </c>
      <c r="G263">
        <v>79</v>
      </c>
      <c r="H263">
        <v>245</v>
      </c>
      <c r="I263">
        <v>61</v>
      </c>
      <c r="J263">
        <v>306</v>
      </c>
      <c r="K263">
        <v>488</v>
      </c>
      <c r="L263">
        <v>60</v>
      </c>
      <c r="M263">
        <v>0</v>
      </c>
      <c r="N263">
        <v>7</v>
      </c>
      <c r="O263">
        <v>0</v>
      </c>
      <c r="P263">
        <v>0</v>
      </c>
      <c r="Q263">
        <v>4</v>
      </c>
      <c r="R263">
        <v>0</v>
      </c>
      <c r="S263">
        <v>16</v>
      </c>
      <c r="T263">
        <v>0</v>
      </c>
      <c r="U263">
        <v>0</v>
      </c>
      <c r="V263">
        <v>5</v>
      </c>
      <c r="W263">
        <v>14</v>
      </c>
      <c r="X263">
        <v>1</v>
      </c>
      <c r="Y263">
        <v>0</v>
      </c>
      <c r="Z263">
        <v>0</v>
      </c>
      <c r="AA263">
        <v>0</v>
      </c>
      <c r="AB263">
        <v>3</v>
      </c>
      <c r="AC263">
        <v>0</v>
      </c>
      <c r="AD263">
        <v>110</v>
      </c>
    </row>
    <row r="264" spans="1:30" x14ac:dyDescent="0.25">
      <c r="A264" s="2" t="s">
        <v>72</v>
      </c>
      <c r="B264" s="1" t="s">
        <v>73</v>
      </c>
      <c r="C264" s="1" t="s">
        <v>31</v>
      </c>
      <c r="D264">
        <v>7</v>
      </c>
      <c r="E264">
        <v>8</v>
      </c>
      <c r="F264">
        <v>1</v>
      </c>
      <c r="G264">
        <v>16</v>
      </c>
      <c r="H264">
        <v>35</v>
      </c>
      <c r="I264">
        <v>7</v>
      </c>
      <c r="J264">
        <v>42</v>
      </c>
      <c r="K264">
        <v>84</v>
      </c>
      <c r="L264">
        <v>15</v>
      </c>
      <c r="M264">
        <v>0</v>
      </c>
      <c r="N264">
        <v>0</v>
      </c>
      <c r="O264">
        <v>0</v>
      </c>
      <c r="P264">
        <v>3</v>
      </c>
      <c r="Q264">
        <v>0</v>
      </c>
      <c r="R264">
        <v>0</v>
      </c>
      <c r="S264">
        <v>2</v>
      </c>
      <c r="T264">
        <v>1</v>
      </c>
      <c r="U264">
        <v>0</v>
      </c>
      <c r="V264">
        <v>1</v>
      </c>
      <c r="W264">
        <v>0</v>
      </c>
      <c r="X264">
        <v>0</v>
      </c>
      <c r="Y264">
        <v>0</v>
      </c>
      <c r="Z264">
        <v>0</v>
      </c>
      <c r="AA264">
        <v>0</v>
      </c>
      <c r="AB264">
        <v>2</v>
      </c>
      <c r="AC264">
        <v>0</v>
      </c>
      <c r="AD264">
        <v>24</v>
      </c>
    </row>
    <row r="265" spans="1:30" x14ac:dyDescent="0.25">
      <c r="A265" s="2" t="s">
        <v>72</v>
      </c>
      <c r="B265" s="1" t="s">
        <v>73</v>
      </c>
      <c r="C265" s="1" t="s">
        <v>32</v>
      </c>
      <c r="D265">
        <v>15</v>
      </c>
      <c r="E265">
        <v>20</v>
      </c>
      <c r="F265">
        <v>3</v>
      </c>
      <c r="G265">
        <v>38</v>
      </c>
      <c r="H265">
        <v>103</v>
      </c>
      <c r="I265">
        <v>22</v>
      </c>
      <c r="J265">
        <v>125</v>
      </c>
      <c r="K265">
        <v>376</v>
      </c>
      <c r="L265">
        <v>59</v>
      </c>
      <c r="M265">
        <v>0</v>
      </c>
      <c r="N265">
        <v>6</v>
      </c>
      <c r="O265">
        <v>1</v>
      </c>
      <c r="P265">
        <v>21</v>
      </c>
      <c r="Q265">
        <v>0</v>
      </c>
      <c r="R265">
        <v>0</v>
      </c>
      <c r="S265">
        <v>6</v>
      </c>
      <c r="T265">
        <v>1</v>
      </c>
      <c r="U265">
        <v>0</v>
      </c>
      <c r="V265">
        <v>4</v>
      </c>
      <c r="W265">
        <v>1</v>
      </c>
      <c r="X265">
        <v>0</v>
      </c>
      <c r="Y265">
        <v>0</v>
      </c>
      <c r="Z265">
        <v>0</v>
      </c>
      <c r="AA265">
        <v>0</v>
      </c>
      <c r="AB265">
        <v>9</v>
      </c>
      <c r="AC265">
        <v>1</v>
      </c>
      <c r="AD265">
        <v>109</v>
      </c>
    </row>
    <row r="266" spans="1:30" x14ac:dyDescent="0.25">
      <c r="A266" s="2" t="s">
        <v>72</v>
      </c>
      <c r="B266" s="1" t="s">
        <v>73</v>
      </c>
      <c r="C266" s="1" t="s">
        <v>33</v>
      </c>
      <c r="D266">
        <v>40</v>
      </c>
      <c r="E266">
        <v>99</v>
      </c>
      <c r="F266">
        <v>1</v>
      </c>
      <c r="G266">
        <v>140</v>
      </c>
      <c r="H266">
        <v>499</v>
      </c>
      <c r="I266">
        <v>73</v>
      </c>
      <c r="J266">
        <v>572</v>
      </c>
      <c r="K266">
        <v>1105</v>
      </c>
      <c r="L266">
        <v>77</v>
      </c>
      <c r="M266">
        <v>0</v>
      </c>
      <c r="N266">
        <v>16</v>
      </c>
      <c r="O266">
        <v>3</v>
      </c>
      <c r="P266">
        <v>0</v>
      </c>
      <c r="Q266">
        <v>0</v>
      </c>
      <c r="R266">
        <v>1</v>
      </c>
      <c r="S266">
        <v>18</v>
      </c>
      <c r="T266">
        <v>15</v>
      </c>
      <c r="U266">
        <v>1</v>
      </c>
      <c r="V266">
        <v>4</v>
      </c>
      <c r="W266">
        <v>2</v>
      </c>
      <c r="X266">
        <v>1</v>
      </c>
      <c r="Y266">
        <v>0</v>
      </c>
      <c r="Z266">
        <v>0</v>
      </c>
      <c r="AA266">
        <v>0</v>
      </c>
      <c r="AB266">
        <v>14</v>
      </c>
      <c r="AC266">
        <v>1</v>
      </c>
      <c r="AD266">
        <v>153</v>
      </c>
    </row>
    <row r="267" spans="1:30" x14ac:dyDescent="0.25">
      <c r="A267" s="2" t="s">
        <v>72</v>
      </c>
      <c r="B267" s="1" t="s">
        <v>73</v>
      </c>
      <c r="C267" s="1" t="s">
        <v>34</v>
      </c>
      <c r="D267">
        <v>2</v>
      </c>
      <c r="E267">
        <v>16</v>
      </c>
      <c r="F267">
        <v>5</v>
      </c>
      <c r="G267">
        <v>23</v>
      </c>
      <c r="H267">
        <v>61</v>
      </c>
      <c r="I267">
        <v>2</v>
      </c>
      <c r="J267">
        <v>63</v>
      </c>
      <c r="K267">
        <v>140</v>
      </c>
      <c r="L267">
        <v>7</v>
      </c>
      <c r="M267">
        <v>0</v>
      </c>
      <c r="N267">
        <v>0</v>
      </c>
      <c r="O267">
        <v>0</v>
      </c>
      <c r="P267">
        <v>0</v>
      </c>
      <c r="Q267">
        <v>0</v>
      </c>
      <c r="R267">
        <v>0</v>
      </c>
      <c r="S267">
        <v>0</v>
      </c>
      <c r="T267">
        <v>1</v>
      </c>
      <c r="U267">
        <v>0</v>
      </c>
      <c r="V267">
        <v>0</v>
      </c>
      <c r="W267">
        <v>0</v>
      </c>
      <c r="X267">
        <v>0</v>
      </c>
      <c r="Y267">
        <v>0</v>
      </c>
      <c r="Z267">
        <v>1</v>
      </c>
      <c r="AA267">
        <v>0</v>
      </c>
      <c r="AB267">
        <v>0</v>
      </c>
      <c r="AC267">
        <v>0</v>
      </c>
      <c r="AD267">
        <v>9</v>
      </c>
    </row>
    <row r="268" spans="1:30" x14ac:dyDescent="0.25">
      <c r="A268" s="2" t="s">
        <v>72</v>
      </c>
      <c r="B268" s="1" t="s">
        <v>73</v>
      </c>
      <c r="C268" s="1" t="s">
        <v>35</v>
      </c>
      <c r="D268">
        <v>18</v>
      </c>
      <c r="E268">
        <v>52</v>
      </c>
      <c r="F268">
        <v>4</v>
      </c>
      <c r="G268">
        <v>74</v>
      </c>
      <c r="H268">
        <v>221</v>
      </c>
      <c r="I268">
        <v>27</v>
      </c>
      <c r="J268">
        <v>248</v>
      </c>
      <c r="K268">
        <v>461</v>
      </c>
      <c r="L268">
        <v>46</v>
      </c>
      <c r="M268">
        <v>0</v>
      </c>
      <c r="N268">
        <v>1</v>
      </c>
      <c r="O268">
        <v>0</v>
      </c>
      <c r="P268">
        <v>1</v>
      </c>
      <c r="Q268">
        <v>0</v>
      </c>
      <c r="R268">
        <v>0</v>
      </c>
      <c r="S268">
        <v>0</v>
      </c>
      <c r="T268">
        <v>2</v>
      </c>
      <c r="U268">
        <v>0</v>
      </c>
      <c r="V268">
        <v>0</v>
      </c>
      <c r="W268">
        <v>0</v>
      </c>
      <c r="X268">
        <v>0</v>
      </c>
      <c r="Y268">
        <v>0</v>
      </c>
      <c r="Z268">
        <v>0</v>
      </c>
      <c r="AA268">
        <v>0</v>
      </c>
      <c r="AB268">
        <v>1</v>
      </c>
      <c r="AC268">
        <v>3</v>
      </c>
      <c r="AD268">
        <v>54</v>
      </c>
    </row>
    <row r="269" spans="1:30" x14ac:dyDescent="0.25">
      <c r="A269" s="2" t="s">
        <v>72</v>
      </c>
      <c r="B269" s="1" t="s">
        <v>73</v>
      </c>
      <c r="C269" s="1" t="s">
        <v>36</v>
      </c>
      <c r="D269">
        <v>9</v>
      </c>
      <c r="E269">
        <v>16</v>
      </c>
      <c r="F269">
        <v>0</v>
      </c>
      <c r="G269">
        <v>25</v>
      </c>
      <c r="H269">
        <v>114</v>
      </c>
      <c r="I269">
        <v>25</v>
      </c>
      <c r="J269">
        <v>139</v>
      </c>
      <c r="K269">
        <v>187</v>
      </c>
      <c r="L269">
        <v>31</v>
      </c>
      <c r="M269">
        <v>0</v>
      </c>
      <c r="N269">
        <v>3</v>
      </c>
      <c r="O269">
        <v>0</v>
      </c>
      <c r="P269">
        <v>0</v>
      </c>
      <c r="Q269">
        <v>0</v>
      </c>
      <c r="R269">
        <v>0</v>
      </c>
      <c r="S269">
        <v>2</v>
      </c>
      <c r="T269">
        <v>5</v>
      </c>
      <c r="U269">
        <v>0</v>
      </c>
      <c r="V269">
        <v>2</v>
      </c>
      <c r="W269">
        <v>1</v>
      </c>
      <c r="X269">
        <v>0</v>
      </c>
      <c r="Y269">
        <v>0</v>
      </c>
      <c r="Z269">
        <v>0</v>
      </c>
      <c r="AA269">
        <v>0</v>
      </c>
      <c r="AB269">
        <v>2</v>
      </c>
      <c r="AC269">
        <v>0</v>
      </c>
      <c r="AD269">
        <v>46</v>
      </c>
    </row>
    <row r="270" spans="1:30" x14ac:dyDescent="0.25">
      <c r="A270" s="2" t="s">
        <v>72</v>
      </c>
      <c r="B270" s="1" t="s">
        <v>73</v>
      </c>
      <c r="C270" s="1" t="s">
        <v>37</v>
      </c>
      <c r="D270">
        <v>5</v>
      </c>
      <c r="E270">
        <v>13</v>
      </c>
      <c r="F270">
        <v>3</v>
      </c>
      <c r="G270">
        <v>21</v>
      </c>
      <c r="H270">
        <v>71</v>
      </c>
      <c r="I270">
        <v>8</v>
      </c>
      <c r="J270">
        <v>79</v>
      </c>
      <c r="K270">
        <v>135</v>
      </c>
      <c r="L270">
        <v>17</v>
      </c>
      <c r="M270">
        <v>0</v>
      </c>
      <c r="N270">
        <v>0</v>
      </c>
      <c r="O270">
        <v>2</v>
      </c>
      <c r="P270">
        <v>2</v>
      </c>
      <c r="Q270">
        <v>0</v>
      </c>
      <c r="R270">
        <v>0</v>
      </c>
      <c r="S270">
        <v>5</v>
      </c>
      <c r="T270">
        <v>3</v>
      </c>
      <c r="U270">
        <v>0</v>
      </c>
      <c r="V270">
        <v>0</v>
      </c>
      <c r="W270">
        <v>0</v>
      </c>
      <c r="X270">
        <v>0</v>
      </c>
      <c r="Y270">
        <v>0</v>
      </c>
      <c r="Z270">
        <v>0</v>
      </c>
      <c r="AA270">
        <v>0</v>
      </c>
      <c r="AB270">
        <v>0</v>
      </c>
      <c r="AC270">
        <v>2</v>
      </c>
      <c r="AD270">
        <v>31</v>
      </c>
    </row>
    <row r="271" spans="1:30" x14ac:dyDescent="0.25">
      <c r="A271" s="2" t="s">
        <v>72</v>
      </c>
      <c r="B271" s="1" t="s">
        <v>73</v>
      </c>
      <c r="C271" s="1" t="s">
        <v>38</v>
      </c>
      <c r="D271">
        <v>30</v>
      </c>
      <c r="E271">
        <v>44</v>
      </c>
      <c r="F271">
        <v>7</v>
      </c>
      <c r="G271">
        <v>81</v>
      </c>
      <c r="H271">
        <v>227</v>
      </c>
      <c r="I271">
        <v>62</v>
      </c>
      <c r="J271">
        <v>289</v>
      </c>
      <c r="K271">
        <v>568</v>
      </c>
      <c r="L271">
        <v>68</v>
      </c>
      <c r="M271">
        <v>1</v>
      </c>
      <c r="N271">
        <v>6</v>
      </c>
      <c r="O271">
        <v>2</v>
      </c>
      <c r="P271">
        <v>7</v>
      </c>
      <c r="Q271">
        <v>0</v>
      </c>
      <c r="R271">
        <v>0</v>
      </c>
      <c r="S271">
        <v>5</v>
      </c>
      <c r="T271">
        <v>3</v>
      </c>
      <c r="U271">
        <v>0</v>
      </c>
      <c r="V271">
        <v>2</v>
      </c>
      <c r="W271">
        <v>0</v>
      </c>
      <c r="X271">
        <v>0</v>
      </c>
      <c r="Y271">
        <v>0</v>
      </c>
      <c r="Z271">
        <v>0</v>
      </c>
      <c r="AA271">
        <v>0</v>
      </c>
      <c r="AB271">
        <v>11</v>
      </c>
      <c r="AC271">
        <v>3</v>
      </c>
      <c r="AD271">
        <v>108</v>
      </c>
    </row>
    <row r="272" spans="1:30" x14ac:dyDescent="0.25">
      <c r="A272" s="2" t="s">
        <v>72</v>
      </c>
      <c r="B272" s="1" t="s">
        <v>73</v>
      </c>
      <c r="C272" s="1" t="s">
        <v>39</v>
      </c>
      <c r="D272">
        <v>11</v>
      </c>
      <c r="E272">
        <v>17</v>
      </c>
      <c r="F272">
        <v>5</v>
      </c>
      <c r="G272">
        <v>33</v>
      </c>
      <c r="H272">
        <v>87</v>
      </c>
      <c r="I272">
        <v>22</v>
      </c>
      <c r="J272">
        <v>109</v>
      </c>
      <c r="K272">
        <v>217</v>
      </c>
      <c r="L272">
        <v>13</v>
      </c>
      <c r="M272">
        <v>0</v>
      </c>
      <c r="N272">
        <v>6</v>
      </c>
      <c r="O272">
        <v>0</v>
      </c>
      <c r="P272">
        <v>0</v>
      </c>
      <c r="Q272">
        <v>0</v>
      </c>
      <c r="R272">
        <v>0</v>
      </c>
      <c r="S272">
        <v>5</v>
      </c>
      <c r="T272">
        <v>0</v>
      </c>
      <c r="U272">
        <v>0</v>
      </c>
      <c r="V272">
        <v>2</v>
      </c>
      <c r="W272">
        <v>0</v>
      </c>
      <c r="X272">
        <v>0</v>
      </c>
      <c r="Y272">
        <v>0</v>
      </c>
      <c r="Z272">
        <v>0</v>
      </c>
      <c r="AA272">
        <v>0</v>
      </c>
      <c r="AB272">
        <v>6</v>
      </c>
      <c r="AC272">
        <v>0</v>
      </c>
      <c r="AD272">
        <v>32</v>
      </c>
    </row>
    <row r="273" spans="1:30" x14ac:dyDescent="0.25">
      <c r="A273" s="2" t="s">
        <v>72</v>
      </c>
      <c r="B273" s="1" t="s">
        <v>73</v>
      </c>
      <c r="C273" s="1" t="s">
        <v>40</v>
      </c>
      <c r="D273">
        <v>21</v>
      </c>
      <c r="E273">
        <v>42</v>
      </c>
      <c r="F273">
        <v>14</v>
      </c>
      <c r="G273">
        <v>77</v>
      </c>
      <c r="H273">
        <v>176</v>
      </c>
      <c r="I273">
        <v>54</v>
      </c>
      <c r="J273">
        <v>230</v>
      </c>
      <c r="K273">
        <v>569</v>
      </c>
      <c r="L273">
        <v>68</v>
      </c>
      <c r="M273">
        <v>0</v>
      </c>
      <c r="N273">
        <v>2</v>
      </c>
      <c r="O273">
        <v>1</v>
      </c>
      <c r="P273">
        <v>2</v>
      </c>
      <c r="Q273">
        <v>0</v>
      </c>
      <c r="R273">
        <v>0</v>
      </c>
      <c r="S273">
        <v>5</v>
      </c>
      <c r="T273">
        <v>4</v>
      </c>
      <c r="U273">
        <v>0</v>
      </c>
      <c r="V273">
        <v>6</v>
      </c>
      <c r="W273">
        <v>0</v>
      </c>
      <c r="X273">
        <v>0</v>
      </c>
      <c r="Y273">
        <v>0</v>
      </c>
      <c r="Z273">
        <v>0</v>
      </c>
      <c r="AA273">
        <v>0</v>
      </c>
      <c r="AB273">
        <v>0</v>
      </c>
      <c r="AC273">
        <v>1</v>
      </c>
      <c r="AD273">
        <v>89</v>
      </c>
    </row>
    <row r="274" spans="1:30" x14ac:dyDescent="0.25">
      <c r="A274" s="2" t="s">
        <v>72</v>
      </c>
      <c r="B274" s="1" t="s">
        <v>73</v>
      </c>
      <c r="C274" s="1" t="s">
        <v>41</v>
      </c>
      <c r="D274">
        <v>3</v>
      </c>
      <c r="E274">
        <v>14</v>
      </c>
      <c r="F274">
        <v>2</v>
      </c>
      <c r="G274">
        <v>19</v>
      </c>
      <c r="H274">
        <v>35</v>
      </c>
      <c r="I274">
        <v>3</v>
      </c>
      <c r="J274">
        <v>38</v>
      </c>
      <c r="K274">
        <v>74</v>
      </c>
      <c r="L274">
        <v>29</v>
      </c>
      <c r="M274">
        <v>0</v>
      </c>
      <c r="N274">
        <v>1</v>
      </c>
      <c r="O274">
        <v>1</v>
      </c>
      <c r="P274">
        <v>4</v>
      </c>
      <c r="Q274">
        <v>0</v>
      </c>
      <c r="R274">
        <v>0</v>
      </c>
      <c r="S274">
        <v>1</v>
      </c>
      <c r="T274">
        <v>0</v>
      </c>
      <c r="U274">
        <v>0</v>
      </c>
      <c r="V274">
        <v>0</v>
      </c>
      <c r="W274">
        <v>0</v>
      </c>
      <c r="X274">
        <v>0</v>
      </c>
      <c r="Y274">
        <v>1</v>
      </c>
      <c r="Z274">
        <v>0</v>
      </c>
      <c r="AA274">
        <v>0</v>
      </c>
      <c r="AB274">
        <v>4</v>
      </c>
      <c r="AC274">
        <v>0</v>
      </c>
      <c r="AD274">
        <v>41</v>
      </c>
    </row>
    <row r="275" spans="1:30" x14ac:dyDescent="0.25">
      <c r="A275" s="2" t="s">
        <v>72</v>
      </c>
      <c r="B275" s="1" t="s">
        <v>73</v>
      </c>
      <c r="C275" s="1" t="s">
        <v>42</v>
      </c>
      <c r="D275">
        <v>21</v>
      </c>
      <c r="E275">
        <v>28</v>
      </c>
      <c r="F275">
        <v>8</v>
      </c>
      <c r="G275">
        <v>57</v>
      </c>
      <c r="H275">
        <v>211</v>
      </c>
      <c r="I275">
        <v>38</v>
      </c>
      <c r="J275">
        <v>249</v>
      </c>
      <c r="K275">
        <v>600</v>
      </c>
      <c r="L275">
        <v>3</v>
      </c>
      <c r="M275">
        <v>0</v>
      </c>
      <c r="N275">
        <v>4</v>
      </c>
      <c r="O275">
        <v>3</v>
      </c>
      <c r="P275">
        <v>7</v>
      </c>
      <c r="Q275">
        <v>0</v>
      </c>
      <c r="R275">
        <v>0</v>
      </c>
      <c r="S275">
        <v>5</v>
      </c>
      <c r="T275">
        <v>7</v>
      </c>
      <c r="U275">
        <v>0</v>
      </c>
      <c r="V275">
        <v>5</v>
      </c>
      <c r="W275">
        <v>0</v>
      </c>
      <c r="X275">
        <v>0</v>
      </c>
      <c r="Y275">
        <v>0</v>
      </c>
      <c r="Z275">
        <v>0</v>
      </c>
      <c r="AA275">
        <v>0</v>
      </c>
      <c r="AB275">
        <v>41</v>
      </c>
      <c r="AC275">
        <v>0</v>
      </c>
      <c r="AD275">
        <v>75</v>
      </c>
    </row>
    <row r="276" spans="1:30" x14ac:dyDescent="0.25">
      <c r="A276" s="2" t="s">
        <v>72</v>
      </c>
      <c r="B276" s="1" t="s">
        <v>73</v>
      </c>
      <c r="C276" s="1" t="s">
        <v>43</v>
      </c>
      <c r="D276">
        <v>43</v>
      </c>
      <c r="E276">
        <v>186</v>
      </c>
      <c r="F276">
        <v>90</v>
      </c>
      <c r="G276">
        <v>319</v>
      </c>
      <c r="H276">
        <v>467</v>
      </c>
      <c r="I276">
        <v>56</v>
      </c>
      <c r="J276">
        <v>523</v>
      </c>
      <c r="K276">
        <v>1609</v>
      </c>
      <c r="L276">
        <v>158</v>
      </c>
      <c r="M276">
        <v>0</v>
      </c>
      <c r="N276">
        <v>17</v>
      </c>
      <c r="O276">
        <v>4</v>
      </c>
      <c r="P276">
        <v>7</v>
      </c>
      <c r="Q276">
        <v>2</v>
      </c>
      <c r="R276">
        <v>0</v>
      </c>
      <c r="S276">
        <v>1</v>
      </c>
      <c r="T276">
        <v>36</v>
      </c>
      <c r="U276">
        <v>0</v>
      </c>
      <c r="V276">
        <v>34</v>
      </c>
      <c r="W276">
        <v>1</v>
      </c>
      <c r="X276">
        <v>0</v>
      </c>
      <c r="Y276">
        <v>1</v>
      </c>
      <c r="Z276">
        <v>0</v>
      </c>
      <c r="AA276">
        <v>0</v>
      </c>
      <c r="AB276">
        <v>125</v>
      </c>
      <c r="AC276">
        <v>14</v>
      </c>
      <c r="AD276">
        <v>400</v>
      </c>
    </row>
    <row r="277" spans="1:30" x14ac:dyDescent="0.25">
      <c r="A277" s="2" t="s">
        <v>72</v>
      </c>
      <c r="B277" s="1" t="s">
        <v>73</v>
      </c>
      <c r="C277" s="1" t="s">
        <v>44</v>
      </c>
      <c r="D277">
        <v>10</v>
      </c>
      <c r="E277">
        <v>63</v>
      </c>
      <c r="F277">
        <v>0</v>
      </c>
      <c r="G277">
        <v>73</v>
      </c>
      <c r="H277">
        <v>274</v>
      </c>
      <c r="I277">
        <v>16</v>
      </c>
      <c r="J277">
        <v>290</v>
      </c>
      <c r="K277">
        <v>415</v>
      </c>
      <c r="L277">
        <v>33</v>
      </c>
      <c r="M277">
        <v>0</v>
      </c>
      <c r="N277">
        <v>9</v>
      </c>
      <c r="O277">
        <v>7</v>
      </c>
      <c r="P277">
        <v>2</v>
      </c>
      <c r="Q277">
        <v>3</v>
      </c>
      <c r="R277">
        <v>0</v>
      </c>
      <c r="S277">
        <v>2</v>
      </c>
      <c r="T277">
        <v>11</v>
      </c>
      <c r="U277">
        <v>0</v>
      </c>
      <c r="V277">
        <v>4</v>
      </c>
      <c r="W277">
        <v>2</v>
      </c>
      <c r="X277">
        <v>0</v>
      </c>
      <c r="Y277">
        <v>0</v>
      </c>
      <c r="Z277">
        <v>0</v>
      </c>
      <c r="AA277">
        <v>0</v>
      </c>
      <c r="AB277">
        <v>9</v>
      </c>
      <c r="AC277">
        <v>0</v>
      </c>
      <c r="AD277">
        <v>82</v>
      </c>
    </row>
    <row r="278" spans="1:30" x14ac:dyDescent="0.25">
      <c r="A278" s="2" t="s">
        <v>72</v>
      </c>
      <c r="B278" s="1" t="s">
        <v>73</v>
      </c>
      <c r="C278" s="1" t="s">
        <v>45</v>
      </c>
      <c r="D278">
        <v>7</v>
      </c>
      <c r="E278">
        <v>16</v>
      </c>
      <c r="F278">
        <v>3</v>
      </c>
      <c r="G278">
        <v>26</v>
      </c>
      <c r="H278">
        <v>54</v>
      </c>
      <c r="I278">
        <v>17</v>
      </c>
      <c r="J278">
        <v>71</v>
      </c>
      <c r="K278">
        <v>134</v>
      </c>
      <c r="L278">
        <v>5</v>
      </c>
      <c r="M278">
        <v>0</v>
      </c>
      <c r="N278">
        <v>3</v>
      </c>
      <c r="O278">
        <v>1</v>
      </c>
      <c r="P278">
        <v>2</v>
      </c>
      <c r="Q278">
        <v>0</v>
      </c>
      <c r="R278">
        <v>0</v>
      </c>
      <c r="S278">
        <v>3</v>
      </c>
      <c r="T278">
        <v>0</v>
      </c>
      <c r="U278">
        <v>0</v>
      </c>
      <c r="V278">
        <v>0</v>
      </c>
      <c r="W278">
        <v>0</v>
      </c>
      <c r="X278">
        <v>0</v>
      </c>
      <c r="Y278">
        <v>0</v>
      </c>
      <c r="Z278">
        <v>0</v>
      </c>
      <c r="AA278">
        <v>0</v>
      </c>
      <c r="AB278">
        <v>2</v>
      </c>
      <c r="AC278">
        <v>0</v>
      </c>
      <c r="AD278">
        <v>16</v>
      </c>
    </row>
    <row r="279" spans="1:30" x14ac:dyDescent="0.25">
      <c r="A279" s="2" t="s">
        <v>72</v>
      </c>
      <c r="B279" s="1" t="s">
        <v>73</v>
      </c>
      <c r="C279" s="1" t="s">
        <v>46</v>
      </c>
      <c r="D279">
        <v>18</v>
      </c>
      <c r="E279">
        <v>83</v>
      </c>
      <c r="F279">
        <v>1</v>
      </c>
      <c r="G279">
        <v>102</v>
      </c>
      <c r="H279">
        <v>417</v>
      </c>
      <c r="I279">
        <v>37</v>
      </c>
      <c r="J279">
        <v>454</v>
      </c>
      <c r="K279">
        <v>724</v>
      </c>
      <c r="L279">
        <v>82</v>
      </c>
      <c r="M279">
        <v>1</v>
      </c>
      <c r="N279">
        <v>7</v>
      </c>
      <c r="O279">
        <v>1</v>
      </c>
      <c r="P279">
        <v>0</v>
      </c>
      <c r="Q279">
        <v>12</v>
      </c>
      <c r="R279">
        <v>0</v>
      </c>
      <c r="S279">
        <v>6</v>
      </c>
      <c r="T279">
        <v>6</v>
      </c>
      <c r="U279">
        <v>0</v>
      </c>
      <c r="V279">
        <v>5</v>
      </c>
      <c r="W279">
        <v>7</v>
      </c>
      <c r="X279">
        <v>0</v>
      </c>
      <c r="Y279">
        <v>0</v>
      </c>
      <c r="Z279">
        <v>0</v>
      </c>
      <c r="AA279">
        <v>1</v>
      </c>
      <c r="AB279">
        <v>4</v>
      </c>
      <c r="AC279">
        <v>0</v>
      </c>
      <c r="AD279">
        <v>132</v>
      </c>
    </row>
    <row r="280" spans="1:30" x14ac:dyDescent="0.25">
      <c r="A280" s="2" t="s">
        <v>72</v>
      </c>
      <c r="B280" s="1" t="s">
        <v>73</v>
      </c>
      <c r="C280" s="1" t="s">
        <v>47</v>
      </c>
      <c r="D280">
        <v>82</v>
      </c>
      <c r="E280">
        <v>106</v>
      </c>
      <c r="F280">
        <v>9</v>
      </c>
      <c r="G280">
        <v>197</v>
      </c>
      <c r="H280">
        <v>887</v>
      </c>
      <c r="I280">
        <v>197</v>
      </c>
      <c r="J280">
        <v>1084</v>
      </c>
      <c r="K280">
        <v>1818</v>
      </c>
      <c r="L280">
        <v>211</v>
      </c>
      <c r="M280">
        <v>1</v>
      </c>
      <c r="N280">
        <v>22</v>
      </c>
      <c r="O280">
        <v>4</v>
      </c>
      <c r="P280">
        <v>5</v>
      </c>
      <c r="Q280">
        <v>0</v>
      </c>
      <c r="R280">
        <v>0</v>
      </c>
      <c r="S280">
        <v>30</v>
      </c>
      <c r="T280">
        <v>12</v>
      </c>
      <c r="U280">
        <v>3</v>
      </c>
      <c r="V280">
        <v>16</v>
      </c>
      <c r="W280">
        <v>2</v>
      </c>
      <c r="X280">
        <v>3</v>
      </c>
      <c r="Y280">
        <v>0</v>
      </c>
      <c r="Z280">
        <v>0</v>
      </c>
      <c r="AA280">
        <v>7</v>
      </c>
      <c r="AB280">
        <v>48</v>
      </c>
      <c r="AC280">
        <v>4</v>
      </c>
      <c r="AD280">
        <v>368</v>
      </c>
    </row>
    <row r="281" spans="1:30" x14ac:dyDescent="0.25">
      <c r="A281" s="2" t="s">
        <v>72</v>
      </c>
      <c r="B281" s="1" t="s">
        <v>73</v>
      </c>
      <c r="C281" s="1" t="s">
        <v>48</v>
      </c>
      <c r="D281">
        <v>42</v>
      </c>
      <c r="E281">
        <v>48</v>
      </c>
      <c r="F281">
        <v>2</v>
      </c>
      <c r="G281">
        <v>92</v>
      </c>
      <c r="H281">
        <v>417</v>
      </c>
      <c r="I281">
        <v>138</v>
      </c>
      <c r="J281">
        <v>555</v>
      </c>
      <c r="K281">
        <v>782</v>
      </c>
      <c r="L281">
        <v>110</v>
      </c>
      <c r="M281">
        <v>1</v>
      </c>
      <c r="N281">
        <v>8</v>
      </c>
      <c r="O281">
        <v>0</v>
      </c>
      <c r="P281">
        <v>1</v>
      </c>
      <c r="Q281">
        <v>2</v>
      </c>
      <c r="R281">
        <v>4</v>
      </c>
      <c r="S281">
        <v>17</v>
      </c>
      <c r="T281">
        <v>6</v>
      </c>
      <c r="U281">
        <v>1</v>
      </c>
      <c r="V281">
        <v>12</v>
      </c>
      <c r="W281">
        <v>2</v>
      </c>
      <c r="X281">
        <v>0</v>
      </c>
      <c r="Y281">
        <v>0</v>
      </c>
      <c r="Z281">
        <v>0</v>
      </c>
      <c r="AA281">
        <v>3</v>
      </c>
      <c r="AB281">
        <v>17</v>
      </c>
      <c r="AC281">
        <v>0</v>
      </c>
      <c r="AD281">
        <v>184</v>
      </c>
    </row>
    <row r="282" spans="1:30" x14ac:dyDescent="0.25">
      <c r="A282" s="2" t="s">
        <v>72</v>
      </c>
      <c r="B282" s="1" t="s">
        <v>73</v>
      </c>
      <c r="C282" s="1" t="s">
        <v>49</v>
      </c>
      <c r="D282">
        <v>12</v>
      </c>
      <c r="E282">
        <v>1</v>
      </c>
      <c r="F282">
        <v>0</v>
      </c>
      <c r="G282">
        <v>13</v>
      </c>
      <c r="H282">
        <v>76</v>
      </c>
      <c r="I282">
        <v>37</v>
      </c>
      <c r="J282">
        <v>113</v>
      </c>
      <c r="K282">
        <v>143</v>
      </c>
      <c r="L282">
        <v>74</v>
      </c>
      <c r="M282">
        <v>0</v>
      </c>
      <c r="N282">
        <v>2</v>
      </c>
      <c r="O282">
        <v>0</v>
      </c>
      <c r="P282">
        <v>3</v>
      </c>
      <c r="Q282">
        <v>0</v>
      </c>
      <c r="R282">
        <v>0</v>
      </c>
      <c r="S282">
        <v>3</v>
      </c>
      <c r="T282">
        <v>7</v>
      </c>
      <c r="U282">
        <v>0</v>
      </c>
      <c r="V282">
        <v>2</v>
      </c>
      <c r="W282">
        <v>0</v>
      </c>
      <c r="X282">
        <v>0</v>
      </c>
      <c r="Y282">
        <v>0</v>
      </c>
      <c r="Z282">
        <v>0</v>
      </c>
      <c r="AA282">
        <v>0</v>
      </c>
      <c r="AB282">
        <v>1</v>
      </c>
      <c r="AC282">
        <v>1</v>
      </c>
      <c r="AD282">
        <v>93</v>
      </c>
    </row>
    <row r="283" spans="1:30" x14ac:dyDescent="0.25">
      <c r="A283" s="2" t="s">
        <v>72</v>
      </c>
      <c r="B283" s="1" t="s">
        <v>73</v>
      </c>
      <c r="C283" s="1" t="s">
        <v>50</v>
      </c>
      <c r="D283">
        <v>7</v>
      </c>
      <c r="E283">
        <v>46</v>
      </c>
      <c r="F283">
        <v>4</v>
      </c>
      <c r="G283">
        <v>57</v>
      </c>
      <c r="H283">
        <v>229</v>
      </c>
      <c r="I283">
        <v>22</v>
      </c>
      <c r="J283">
        <v>251</v>
      </c>
      <c r="K283">
        <v>350</v>
      </c>
      <c r="L283">
        <v>38</v>
      </c>
      <c r="M283">
        <v>0</v>
      </c>
      <c r="N283">
        <v>0</v>
      </c>
      <c r="O283">
        <v>0</v>
      </c>
      <c r="P283">
        <v>0</v>
      </c>
      <c r="Q283">
        <v>1</v>
      </c>
      <c r="R283">
        <v>0</v>
      </c>
      <c r="S283">
        <v>4</v>
      </c>
      <c r="T283">
        <v>4</v>
      </c>
      <c r="U283">
        <v>0</v>
      </c>
      <c r="V283">
        <v>0</v>
      </c>
      <c r="W283">
        <v>0</v>
      </c>
      <c r="X283">
        <v>0</v>
      </c>
      <c r="Y283">
        <v>0</v>
      </c>
      <c r="Z283">
        <v>0</v>
      </c>
      <c r="AA283">
        <v>0</v>
      </c>
      <c r="AB283">
        <v>0</v>
      </c>
      <c r="AC283">
        <v>0</v>
      </c>
      <c r="AD283">
        <v>47</v>
      </c>
    </row>
    <row r="284" spans="1:30" x14ac:dyDescent="0.25">
      <c r="A284" s="2" t="s">
        <v>72</v>
      </c>
      <c r="B284" s="1" t="s">
        <v>73</v>
      </c>
      <c r="C284" s="1" t="s">
        <v>51</v>
      </c>
      <c r="D284">
        <v>41</v>
      </c>
      <c r="E284">
        <v>86</v>
      </c>
      <c r="F284">
        <v>15</v>
      </c>
      <c r="G284">
        <v>142</v>
      </c>
      <c r="H284">
        <v>474</v>
      </c>
      <c r="I284">
        <v>95</v>
      </c>
      <c r="J284">
        <v>569</v>
      </c>
      <c r="K284">
        <v>1449</v>
      </c>
      <c r="L284">
        <v>105</v>
      </c>
      <c r="M284">
        <v>0</v>
      </c>
      <c r="N284">
        <v>8</v>
      </c>
      <c r="O284">
        <v>5</v>
      </c>
      <c r="P284">
        <v>10</v>
      </c>
      <c r="Q284">
        <v>0</v>
      </c>
      <c r="R284">
        <v>0</v>
      </c>
      <c r="S284">
        <v>19</v>
      </c>
      <c r="T284">
        <v>6</v>
      </c>
      <c r="U284">
        <v>0</v>
      </c>
      <c r="V284">
        <v>11</v>
      </c>
      <c r="W284">
        <v>9</v>
      </c>
      <c r="X284">
        <v>4</v>
      </c>
      <c r="Y284">
        <v>1</v>
      </c>
      <c r="Z284">
        <v>0</v>
      </c>
      <c r="AA284">
        <v>0</v>
      </c>
      <c r="AB284">
        <v>35</v>
      </c>
      <c r="AC284">
        <v>3</v>
      </c>
      <c r="AD284">
        <v>216</v>
      </c>
    </row>
    <row r="285" spans="1:30" x14ac:dyDescent="0.25">
      <c r="A285" s="2" t="s">
        <v>72</v>
      </c>
      <c r="B285" s="1" t="s">
        <v>73</v>
      </c>
      <c r="C285" s="1" t="s">
        <v>52</v>
      </c>
      <c r="D285">
        <v>32</v>
      </c>
      <c r="E285">
        <v>55</v>
      </c>
      <c r="F285">
        <v>7</v>
      </c>
      <c r="G285">
        <v>94</v>
      </c>
      <c r="H285">
        <v>315</v>
      </c>
      <c r="I285">
        <v>86</v>
      </c>
      <c r="J285">
        <v>401</v>
      </c>
      <c r="K285">
        <v>635</v>
      </c>
      <c r="L285">
        <v>91</v>
      </c>
      <c r="M285">
        <v>0</v>
      </c>
      <c r="N285">
        <v>5</v>
      </c>
      <c r="O285">
        <v>6</v>
      </c>
      <c r="P285">
        <v>1</v>
      </c>
      <c r="Q285">
        <v>1</v>
      </c>
      <c r="R285">
        <v>1</v>
      </c>
      <c r="S285">
        <v>17</v>
      </c>
      <c r="T285">
        <v>2</v>
      </c>
      <c r="U285">
        <v>0</v>
      </c>
      <c r="V285">
        <v>0</v>
      </c>
      <c r="W285">
        <v>0</v>
      </c>
      <c r="X285">
        <v>0</v>
      </c>
      <c r="Y285">
        <v>0</v>
      </c>
      <c r="Z285">
        <v>0</v>
      </c>
      <c r="AA285">
        <v>0</v>
      </c>
      <c r="AB285">
        <v>32</v>
      </c>
      <c r="AC285">
        <v>7</v>
      </c>
      <c r="AD285">
        <v>163</v>
      </c>
    </row>
    <row r="286" spans="1:30" x14ac:dyDescent="0.25">
      <c r="A286" s="2" t="s">
        <v>72</v>
      </c>
      <c r="B286" s="1" t="s">
        <v>73</v>
      </c>
      <c r="C286" s="1" t="s">
        <v>53</v>
      </c>
      <c r="D286">
        <v>25</v>
      </c>
      <c r="E286">
        <v>98</v>
      </c>
      <c r="F286">
        <v>75</v>
      </c>
      <c r="G286">
        <v>198</v>
      </c>
      <c r="H286">
        <v>276</v>
      </c>
      <c r="I286">
        <v>48</v>
      </c>
      <c r="J286">
        <v>324</v>
      </c>
      <c r="K286">
        <v>1118</v>
      </c>
      <c r="L286">
        <v>85</v>
      </c>
      <c r="M286">
        <v>0</v>
      </c>
      <c r="N286">
        <v>2</v>
      </c>
      <c r="O286">
        <v>16</v>
      </c>
      <c r="P286">
        <v>13</v>
      </c>
      <c r="Q286">
        <v>0</v>
      </c>
      <c r="R286">
        <v>0</v>
      </c>
      <c r="S286">
        <v>12</v>
      </c>
      <c r="T286">
        <v>8</v>
      </c>
      <c r="U286">
        <v>3</v>
      </c>
      <c r="V286">
        <v>6</v>
      </c>
      <c r="W286">
        <v>0</v>
      </c>
      <c r="X286">
        <v>0</v>
      </c>
      <c r="Y286">
        <v>0</v>
      </c>
      <c r="Z286">
        <v>0</v>
      </c>
      <c r="AA286">
        <v>2</v>
      </c>
      <c r="AB286">
        <v>0</v>
      </c>
      <c r="AC286">
        <v>5</v>
      </c>
      <c r="AD286">
        <v>152</v>
      </c>
    </row>
    <row r="287" spans="1:30" x14ac:dyDescent="0.25">
      <c r="A287" s="2" t="s">
        <v>72</v>
      </c>
      <c r="B287" s="1" t="s">
        <v>73</v>
      </c>
      <c r="C287" s="1" t="s">
        <v>54</v>
      </c>
      <c r="D287">
        <v>47</v>
      </c>
      <c r="E287">
        <v>189</v>
      </c>
      <c r="F287">
        <v>11</v>
      </c>
      <c r="G287">
        <v>247</v>
      </c>
      <c r="H287">
        <v>556</v>
      </c>
      <c r="I287">
        <v>70</v>
      </c>
      <c r="J287">
        <v>626</v>
      </c>
      <c r="K287">
        <v>1225</v>
      </c>
      <c r="L287">
        <v>75</v>
      </c>
      <c r="M287">
        <v>0</v>
      </c>
      <c r="N287">
        <v>8</v>
      </c>
      <c r="O287">
        <v>9</v>
      </c>
      <c r="P287">
        <v>3</v>
      </c>
      <c r="Q287">
        <v>0</v>
      </c>
      <c r="R287">
        <v>0</v>
      </c>
      <c r="S287">
        <v>10</v>
      </c>
      <c r="T287">
        <v>34</v>
      </c>
      <c r="U287">
        <v>1</v>
      </c>
      <c r="V287">
        <v>11</v>
      </c>
      <c r="W287">
        <v>0</v>
      </c>
      <c r="X287">
        <v>0</v>
      </c>
      <c r="Y287">
        <v>1</v>
      </c>
      <c r="Z287">
        <v>0</v>
      </c>
      <c r="AA287">
        <v>1</v>
      </c>
      <c r="AB287">
        <v>34</v>
      </c>
      <c r="AC287">
        <v>31</v>
      </c>
      <c r="AD287">
        <v>218</v>
      </c>
    </row>
    <row r="288" spans="1:30" x14ac:dyDescent="0.25">
      <c r="A288" s="2" t="s">
        <v>72</v>
      </c>
      <c r="B288" s="1" t="s">
        <v>73</v>
      </c>
      <c r="C288" s="1" t="s">
        <v>55</v>
      </c>
      <c r="D288">
        <v>62</v>
      </c>
      <c r="E288">
        <v>80</v>
      </c>
      <c r="F288">
        <v>4</v>
      </c>
      <c r="G288">
        <v>146</v>
      </c>
      <c r="H288">
        <v>754</v>
      </c>
      <c r="I288">
        <v>155</v>
      </c>
      <c r="J288">
        <v>909</v>
      </c>
      <c r="K288">
        <v>1580</v>
      </c>
      <c r="L288">
        <v>128</v>
      </c>
      <c r="M288">
        <v>0</v>
      </c>
      <c r="N288">
        <v>1</v>
      </c>
      <c r="O288">
        <v>4</v>
      </c>
      <c r="P288">
        <v>4</v>
      </c>
      <c r="Q288">
        <v>2</v>
      </c>
      <c r="R288">
        <v>0</v>
      </c>
      <c r="S288">
        <v>11</v>
      </c>
      <c r="T288">
        <v>8</v>
      </c>
      <c r="U288">
        <v>0</v>
      </c>
      <c r="V288">
        <v>7</v>
      </c>
      <c r="W288">
        <v>1</v>
      </c>
      <c r="X288">
        <v>0</v>
      </c>
      <c r="Y288">
        <v>0</v>
      </c>
      <c r="Z288">
        <v>0</v>
      </c>
      <c r="AA288">
        <v>2</v>
      </c>
      <c r="AB288">
        <v>2</v>
      </c>
      <c r="AC288">
        <v>1</v>
      </c>
      <c r="AD288">
        <v>171</v>
      </c>
    </row>
    <row r="289" spans="1:30" x14ac:dyDescent="0.25">
      <c r="A289" s="2" t="s">
        <v>72</v>
      </c>
      <c r="B289" s="1" t="s">
        <v>73</v>
      </c>
      <c r="C289" s="1" t="s">
        <v>56</v>
      </c>
      <c r="D289">
        <v>63</v>
      </c>
      <c r="E289">
        <v>158</v>
      </c>
      <c r="F289">
        <v>47</v>
      </c>
      <c r="G289">
        <v>268</v>
      </c>
      <c r="H289">
        <v>656</v>
      </c>
      <c r="I289">
        <v>126</v>
      </c>
      <c r="J289">
        <v>782</v>
      </c>
      <c r="K289">
        <v>1915</v>
      </c>
      <c r="L289">
        <v>270</v>
      </c>
      <c r="M289">
        <v>0</v>
      </c>
      <c r="N289">
        <v>20</v>
      </c>
      <c r="O289">
        <v>25</v>
      </c>
      <c r="P289">
        <v>23</v>
      </c>
      <c r="Q289">
        <v>6</v>
      </c>
      <c r="R289">
        <v>1</v>
      </c>
      <c r="S289">
        <v>18</v>
      </c>
      <c r="T289">
        <v>8</v>
      </c>
      <c r="U289">
        <v>10</v>
      </c>
      <c r="V289">
        <v>11</v>
      </c>
      <c r="W289">
        <v>4</v>
      </c>
      <c r="X289">
        <v>3</v>
      </c>
      <c r="Y289">
        <v>0</v>
      </c>
      <c r="Z289">
        <v>0</v>
      </c>
      <c r="AA289">
        <v>0</v>
      </c>
      <c r="AB289">
        <v>4</v>
      </c>
      <c r="AC289">
        <v>4</v>
      </c>
      <c r="AD289">
        <v>407</v>
      </c>
    </row>
    <row r="290" spans="1:30" x14ac:dyDescent="0.25">
      <c r="A290" s="2" t="s">
        <v>72</v>
      </c>
      <c r="B290" s="1" t="s">
        <v>73</v>
      </c>
      <c r="C290" s="1" t="s">
        <v>57</v>
      </c>
      <c r="D290">
        <v>33</v>
      </c>
      <c r="E290">
        <v>82</v>
      </c>
      <c r="F290">
        <v>12</v>
      </c>
      <c r="G290">
        <v>127</v>
      </c>
      <c r="H290">
        <v>355</v>
      </c>
      <c r="I290">
        <v>54</v>
      </c>
      <c r="J290">
        <v>409</v>
      </c>
      <c r="K290">
        <v>1038</v>
      </c>
      <c r="L290">
        <v>96</v>
      </c>
      <c r="M290">
        <v>0</v>
      </c>
      <c r="N290">
        <v>8</v>
      </c>
      <c r="O290">
        <v>3</v>
      </c>
      <c r="P290">
        <v>9</v>
      </c>
      <c r="Q290">
        <v>0</v>
      </c>
      <c r="R290">
        <v>1</v>
      </c>
      <c r="S290">
        <v>14</v>
      </c>
      <c r="T290">
        <v>12</v>
      </c>
      <c r="U290">
        <v>3</v>
      </c>
      <c r="V290">
        <v>4</v>
      </c>
      <c r="W290">
        <v>0</v>
      </c>
      <c r="X290">
        <v>0</v>
      </c>
      <c r="Y290">
        <v>0</v>
      </c>
      <c r="Z290">
        <v>0</v>
      </c>
      <c r="AA290">
        <v>2</v>
      </c>
      <c r="AB290">
        <v>0</v>
      </c>
      <c r="AC290">
        <v>0</v>
      </c>
      <c r="AD290">
        <v>152</v>
      </c>
    </row>
    <row r="291" spans="1:30" x14ac:dyDescent="0.25">
      <c r="A291" s="2" t="s">
        <v>72</v>
      </c>
      <c r="B291" s="1" t="s">
        <v>73</v>
      </c>
      <c r="C291" s="1" t="s">
        <v>58</v>
      </c>
      <c r="D291">
        <v>23</v>
      </c>
      <c r="E291">
        <v>67</v>
      </c>
      <c r="F291">
        <v>12</v>
      </c>
      <c r="G291">
        <v>102</v>
      </c>
      <c r="H291">
        <v>376</v>
      </c>
      <c r="I291">
        <v>29</v>
      </c>
      <c r="J291">
        <v>405</v>
      </c>
      <c r="K291">
        <v>883</v>
      </c>
      <c r="L291">
        <v>78</v>
      </c>
      <c r="M291">
        <v>0</v>
      </c>
      <c r="N291">
        <v>11</v>
      </c>
      <c r="O291">
        <v>6</v>
      </c>
      <c r="P291">
        <v>8</v>
      </c>
      <c r="Q291">
        <v>0</v>
      </c>
      <c r="R291">
        <v>2</v>
      </c>
      <c r="S291">
        <v>7</v>
      </c>
      <c r="T291">
        <v>10</v>
      </c>
      <c r="U291">
        <v>2</v>
      </c>
      <c r="V291">
        <v>2</v>
      </c>
      <c r="W291">
        <v>2</v>
      </c>
      <c r="X291">
        <v>1</v>
      </c>
      <c r="Y291">
        <v>0</v>
      </c>
      <c r="Z291">
        <v>0</v>
      </c>
      <c r="AA291">
        <v>3</v>
      </c>
      <c r="AB291">
        <v>0</v>
      </c>
      <c r="AC291">
        <v>0</v>
      </c>
      <c r="AD291">
        <v>132</v>
      </c>
    </row>
    <row r="292" spans="1:30" x14ac:dyDescent="0.25">
      <c r="A292" s="2" t="s">
        <v>72</v>
      </c>
      <c r="B292" s="1" t="s">
        <v>73</v>
      </c>
      <c r="C292" s="1" t="s">
        <v>59</v>
      </c>
      <c r="D292">
        <v>46</v>
      </c>
      <c r="E292">
        <v>113</v>
      </c>
      <c r="F292">
        <v>14</v>
      </c>
      <c r="G292">
        <v>173</v>
      </c>
      <c r="H292">
        <v>540</v>
      </c>
      <c r="I292">
        <v>73</v>
      </c>
      <c r="J292">
        <v>613</v>
      </c>
      <c r="K292">
        <v>1337</v>
      </c>
      <c r="L292">
        <v>129</v>
      </c>
      <c r="M292">
        <v>0</v>
      </c>
      <c r="N292">
        <v>14</v>
      </c>
      <c r="O292">
        <v>7</v>
      </c>
      <c r="P292">
        <v>19</v>
      </c>
      <c r="Q292">
        <v>1</v>
      </c>
      <c r="R292">
        <v>2</v>
      </c>
      <c r="S292">
        <v>19</v>
      </c>
      <c r="T292">
        <v>17</v>
      </c>
      <c r="U292">
        <v>5</v>
      </c>
      <c r="V292">
        <v>4</v>
      </c>
      <c r="W292">
        <v>2</v>
      </c>
      <c r="X292">
        <v>0</v>
      </c>
      <c r="Y292">
        <v>0</v>
      </c>
      <c r="Z292">
        <v>2</v>
      </c>
      <c r="AA292">
        <v>1</v>
      </c>
      <c r="AB292">
        <v>0</v>
      </c>
      <c r="AC292">
        <v>0</v>
      </c>
      <c r="AD292">
        <v>222</v>
      </c>
    </row>
    <row r="293" spans="1:30" x14ac:dyDescent="0.25">
      <c r="A293" s="2" t="s">
        <v>72</v>
      </c>
      <c r="B293" s="1" t="s">
        <v>73</v>
      </c>
      <c r="C293" s="1" t="s">
        <v>60</v>
      </c>
      <c r="D293">
        <v>22</v>
      </c>
      <c r="E293">
        <v>51</v>
      </c>
      <c r="F293">
        <v>0</v>
      </c>
      <c r="G293">
        <v>73</v>
      </c>
      <c r="H293">
        <v>270</v>
      </c>
      <c r="I293">
        <v>36</v>
      </c>
      <c r="J293">
        <v>306</v>
      </c>
      <c r="K293">
        <v>508</v>
      </c>
      <c r="L293">
        <v>15</v>
      </c>
      <c r="M293">
        <v>0</v>
      </c>
      <c r="N293">
        <v>1</v>
      </c>
      <c r="O293">
        <v>3</v>
      </c>
      <c r="P293">
        <v>7</v>
      </c>
      <c r="Q293">
        <v>1</v>
      </c>
      <c r="R293">
        <v>0</v>
      </c>
      <c r="S293">
        <v>4</v>
      </c>
      <c r="T293">
        <v>9</v>
      </c>
      <c r="U293">
        <v>0</v>
      </c>
      <c r="V293">
        <v>0</v>
      </c>
      <c r="W293">
        <v>1</v>
      </c>
      <c r="X293">
        <v>0</v>
      </c>
      <c r="Y293">
        <v>0</v>
      </c>
      <c r="Z293">
        <v>0</v>
      </c>
      <c r="AA293">
        <v>0</v>
      </c>
      <c r="AB293">
        <v>1</v>
      </c>
      <c r="AC293">
        <v>9</v>
      </c>
      <c r="AD293">
        <v>51</v>
      </c>
    </row>
    <row r="294" spans="1:30" x14ac:dyDescent="0.25">
      <c r="A294" s="2" t="s">
        <v>72</v>
      </c>
      <c r="B294" s="1" t="s">
        <v>73</v>
      </c>
      <c r="C294" s="1" t="s">
        <v>61</v>
      </c>
      <c r="D294">
        <v>5</v>
      </c>
      <c r="E294">
        <v>19</v>
      </c>
      <c r="F294">
        <v>5</v>
      </c>
      <c r="G294">
        <v>29</v>
      </c>
      <c r="H294">
        <v>58</v>
      </c>
      <c r="I294">
        <v>7</v>
      </c>
      <c r="J294">
        <v>65</v>
      </c>
      <c r="K294">
        <v>157</v>
      </c>
      <c r="L294">
        <v>12</v>
      </c>
      <c r="M294">
        <v>0</v>
      </c>
      <c r="N294">
        <v>4</v>
      </c>
      <c r="O294">
        <v>0</v>
      </c>
      <c r="P294">
        <v>0</v>
      </c>
      <c r="Q294">
        <v>0</v>
      </c>
      <c r="R294">
        <v>0</v>
      </c>
      <c r="S294">
        <v>2</v>
      </c>
      <c r="T294">
        <v>0</v>
      </c>
      <c r="U294">
        <v>0</v>
      </c>
      <c r="V294">
        <v>1</v>
      </c>
      <c r="W294">
        <v>0</v>
      </c>
      <c r="X294">
        <v>0</v>
      </c>
      <c r="Y294">
        <v>0</v>
      </c>
      <c r="Z294">
        <v>0</v>
      </c>
      <c r="AA294">
        <v>0</v>
      </c>
      <c r="AB294">
        <v>1</v>
      </c>
      <c r="AC294">
        <v>2</v>
      </c>
      <c r="AD294">
        <v>22</v>
      </c>
    </row>
    <row r="295" spans="1:30" x14ac:dyDescent="0.25">
      <c r="A295" s="2" t="s">
        <v>72</v>
      </c>
      <c r="B295" s="1" t="s">
        <v>73</v>
      </c>
      <c r="C295" s="1" t="s">
        <v>62</v>
      </c>
      <c r="D295">
        <v>8</v>
      </c>
      <c r="E295">
        <v>17</v>
      </c>
      <c r="F295">
        <v>2</v>
      </c>
      <c r="G295">
        <v>27</v>
      </c>
      <c r="H295">
        <v>103</v>
      </c>
      <c r="I295">
        <v>13</v>
      </c>
      <c r="J295">
        <v>116</v>
      </c>
      <c r="K295">
        <v>231</v>
      </c>
      <c r="L295">
        <v>46</v>
      </c>
      <c r="M295">
        <v>0</v>
      </c>
      <c r="N295">
        <v>1</v>
      </c>
      <c r="O295">
        <v>0</v>
      </c>
      <c r="P295">
        <v>1</v>
      </c>
      <c r="Q295">
        <v>0</v>
      </c>
      <c r="R295">
        <v>1</v>
      </c>
      <c r="S295">
        <v>1</v>
      </c>
      <c r="T295">
        <v>5</v>
      </c>
      <c r="U295">
        <v>0</v>
      </c>
      <c r="V295">
        <v>1</v>
      </c>
      <c r="W295">
        <v>1</v>
      </c>
      <c r="X295">
        <v>0</v>
      </c>
      <c r="Y295">
        <v>0</v>
      </c>
      <c r="Z295">
        <v>0</v>
      </c>
      <c r="AA295">
        <v>0</v>
      </c>
      <c r="AB295">
        <v>0</v>
      </c>
      <c r="AC295">
        <v>0</v>
      </c>
      <c r="AD295">
        <v>57</v>
      </c>
    </row>
    <row r="296" spans="1:30" x14ac:dyDescent="0.25">
      <c r="A296" s="2" t="s">
        <v>72</v>
      </c>
      <c r="B296" s="1" t="s">
        <v>73</v>
      </c>
      <c r="C296" s="1" t="s">
        <v>63</v>
      </c>
      <c r="D296">
        <v>14</v>
      </c>
      <c r="E296">
        <v>56</v>
      </c>
      <c r="F296">
        <v>1</v>
      </c>
      <c r="G296">
        <v>71</v>
      </c>
      <c r="H296">
        <v>248</v>
      </c>
      <c r="I296">
        <v>32</v>
      </c>
      <c r="J296">
        <v>280</v>
      </c>
      <c r="K296">
        <v>420</v>
      </c>
      <c r="L296">
        <v>31</v>
      </c>
      <c r="M296">
        <v>0</v>
      </c>
      <c r="N296">
        <v>3</v>
      </c>
      <c r="O296">
        <v>1</v>
      </c>
      <c r="P296">
        <v>0</v>
      </c>
      <c r="Q296">
        <v>0</v>
      </c>
      <c r="R296">
        <v>0</v>
      </c>
      <c r="S296">
        <v>3</v>
      </c>
      <c r="T296">
        <v>21</v>
      </c>
      <c r="U296">
        <v>0</v>
      </c>
      <c r="V296">
        <v>1</v>
      </c>
      <c r="W296">
        <v>3</v>
      </c>
      <c r="X296">
        <v>22</v>
      </c>
      <c r="Y296">
        <v>0</v>
      </c>
      <c r="Z296">
        <v>0</v>
      </c>
      <c r="AA296">
        <v>0</v>
      </c>
      <c r="AB296">
        <v>19</v>
      </c>
      <c r="AC296">
        <v>0</v>
      </c>
      <c r="AD296">
        <v>104</v>
      </c>
    </row>
    <row r="297" spans="1:30" x14ac:dyDescent="0.25">
      <c r="A297" s="2" t="s">
        <v>72</v>
      </c>
      <c r="B297" s="1" t="s">
        <v>73</v>
      </c>
      <c r="C297" s="1" t="s">
        <v>64</v>
      </c>
      <c r="D297">
        <v>17</v>
      </c>
      <c r="E297">
        <v>9</v>
      </c>
      <c r="F297">
        <v>0</v>
      </c>
      <c r="G297">
        <v>26</v>
      </c>
      <c r="H297">
        <v>133</v>
      </c>
      <c r="I297">
        <v>63</v>
      </c>
      <c r="J297">
        <v>196</v>
      </c>
      <c r="K297">
        <v>272</v>
      </c>
      <c r="L297">
        <v>28</v>
      </c>
      <c r="M297">
        <v>0</v>
      </c>
      <c r="N297">
        <v>5</v>
      </c>
      <c r="O297">
        <v>1</v>
      </c>
      <c r="P297">
        <v>0</v>
      </c>
      <c r="Q297">
        <v>1</v>
      </c>
      <c r="R297">
        <v>0</v>
      </c>
      <c r="S297">
        <v>6</v>
      </c>
      <c r="T297">
        <v>7</v>
      </c>
      <c r="U297">
        <v>1</v>
      </c>
      <c r="V297">
        <v>1</v>
      </c>
      <c r="W297">
        <v>1</v>
      </c>
      <c r="X297">
        <v>0</v>
      </c>
      <c r="Y297">
        <v>0</v>
      </c>
      <c r="Z297">
        <v>0</v>
      </c>
      <c r="AA297">
        <v>0</v>
      </c>
      <c r="AB297">
        <v>0</v>
      </c>
      <c r="AC297">
        <v>0</v>
      </c>
      <c r="AD297">
        <v>51</v>
      </c>
    </row>
    <row r="298" spans="1:30" x14ac:dyDescent="0.25">
      <c r="A298" s="2" t="s">
        <v>72</v>
      </c>
      <c r="B298" s="1" t="s">
        <v>73</v>
      </c>
      <c r="C298" s="1" t="s">
        <v>65</v>
      </c>
      <c r="D298">
        <v>5</v>
      </c>
      <c r="E298">
        <v>21</v>
      </c>
      <c r="F298">
        <v>1</v>
      </c>
      <c r="G298">
        <v>27</v>
      </c>
      <c r="H298">
        <v>130</v>
      </c>
      <c r="I298">
        <v>10</v>
      </c>
      <c r="J298">
        <v>140</v>
      </c>
      <c r="K298">
        <v>185</v>
      </c>
      <c r="L298">
        <v>29</v>
      </c>
      <c r="M298">
        <v>0</v>
      </c>
      <c r="N298">
        <v>2</v>
      </c>
      <c r="O298">
        <v>0</v>
      </c>
      <c r="P298">
        <v>0</v>
      </c>
      <c r="Q298">
        <v>0</v>
      </c>
      <c r="R298">
        <v>1</v>
      </c>
      <c r="S298">
        <v>6</v>
      </c>
      <c r="T298">
        <v>2</v>
      </c>
      <c r="U298">
        <v>0</v>
      </c>
      <c r="V298">
        <v>5</v>
      </c>
      <c r="W298">
        <v>0</v>
      </c>
      <c r="X298">
        <v>1</v>
      </c>
      <c r="Y298">
        <v>0</v>
      </c>
      <c r="Z298">
        <v>0</v>
      </c>
      <c r="AA298">
        <v>0</v>
      </c>
      <c r="AB298">
        <v>1</v>
      </c>
      <c r="AC298">
        <v>0</v>
      </c>
      <c r="AD298">
        <v>47</v>
      </c>
    </row>
    <row r="299" spans="1:30" x14ac:dyDescent="0.25">
      <c r="A299" s="2" t="s">
        <v>70</v>
      </c>
      <c r="B299" s="1" t="s">
        <v>73</v>
      </c>
      <c r="C299" s="1" t="s">
        <v>29</v>
      </c>
      <c r="D299">
        <v>10</v>
      </c>
      <c r="E299">
        <v>11</v>
      </c>
      <c r="F299">
        <v>0</v>
      </c>
      <c r="G299">
        <v>21</v>
      </c>
      <c r="H299">
        <v>69</v>
      </c>
      <c r="I299">
        <v>19</v>
      </c>
      <c r="J299">
        <v>88</v>
      </c>
      <c r="K299">
        <v>177</v>
      </c>
      <c r="L299">
        <v>20</v>
      </c>
      <c r="M299">
        <v>0</v>
      </c>
      <c r="N299">
        <v>5</v>
      </c>
      <c r="O299">
        <v>1</v>
      </c>
      <c r="P299">
        <v>8</v>
      </c>
      <c r="Q299">
        <v>0</v>
      </c>
      <c r="R299">
        <v>0</v>
      </c>
      <c r="S299">
        <v>3</v>
      </c>
      <c r="T299">
        <v>0</v>
      </c>
      <c r="U299">
        <v>0</v>
      </c>
      <c r="V299">
        <v>2</v>
      </c>
      <c r="W299">
        <v>1</v>
      </c>
      <c r="X299">
        <v>0</v>
      </c>
      <c r="Y299">
        <v>1</v>
      </c>
      <c r="Z299">
        <v>0</v>
      </c>
      <c r="AA299">
        <v>0</v>
      </c>
      <c r="AB299">
        <v>0</v>
      </c>
      <c r="AC299">
        <v>0</v>
      </c>
      <c r="AD299">
        <v>41</v>
      </c>
    </row>
    <row r="300" spans="1:30" x14ac:dyDescent="0.25">
      <c r="A300" s="2" t="s">
        <v>70</v>
      </c>
      <c r="B300" s="1" t="s">
        <v>73</v>
      </c>
      <c r="C300" s="1" t="s">
        <v>30</v>
      </c>
      <c r="D300">
        <v>11</v>
      </c>
      <c r="E300">
        <v>76</v>
      </c>
      <c r="F300">
        <v>3</v>
      </c>
      <c r="G300">
        <v>90</v>
      </c>
      <c r="H300">
        <v>280</v>
      </c>
      <c r="I300">
        <v>21</v>
      </c>
      <c r="J300">
        <v>301</v>
      </c>
      <c r="K300">
        <v>468</v>
      </c>
      <c r="L300">
        <v>75</v>
      </c>
      <c r="M300">
        <v>0</v>
      </c>
      <c r="N300">
        <v>2</v>
      </c>
      <c r="O300">
        <v>2</v>
      </c>
      <c r="P300">
        <v>0</v>
      </c>
      <c r="Q300">
        <v>0</v>
      </c>
      <c r="R300">
        <v>0</v>
      </c>
      <c r="S300">
        <v>15</v>
      </c>
      <c r="T300">
        <v>1</v>
      </c>
      <c r="U300">
        <v>1</v>
      </c>
      <c r="V300">
        <v>2</v>
      </c>
      <c r="W300">
        <v>3</v>
      </c>
      <c r="X300">
        <v>0</v>
      </c>
      <c r="Y300">
        <v>0</v>
      </c>
      <c r="Z300">
        <v>0</v>
      </c>
      <c r="AA300">
        <v>0</v>
      </c>
      <c r="AB300">
        <v>0</v>
      </c>
      <c r="AC300">
        <v>0</v>
      </c>
      <c r="AD300">
        <v>101</v>
      </c>
    </row>
    <row r="301" spans="1:30" x14ac:dyDescent="0.25">
      <c r="A301" s="2" t="s">
        <v>70</v>
      </c>
      <c r="B301" s="1" t="s">
        <v>73</v>
      </c>
      <c r="C301" s="1" t="s">
        <v>31</v>
      </c>
      <c r="D301">
        <v>6</v>
      </c>
      <c r="E301">
        <v>9</v>
      </c>
      <c r="F301">
        <v>1</v>
      </c>
      <c r="G301">
        <v>16</v>
      </c>
      <c r="H301">
        <v>32</v>
      </c>
      <c r="I301">
        <v>10</v>
      </c>
      <c r="J301">
        <v>42</v>
      </c>
      <c r="K301">
        <v>87</v>
      </c>
      <c r="L301">
        <v>12</v>
      </c>
      <c r="M301">
        <v>1</v>
      </c>
      <c r="N301">
        <v>0</v>
      </c>
      <c r="O301">
        <v>1</v>
      </c>
      <c r="P301">
        <v>0</v>
      </c>
      <c r="Q301">
        <v>0</v>
      </c>
      <c r="R301">
        <v>0</v>
      </c>
      <c r="S301">
        <v>1</v>
      </c>
      <c r="T301">
        <v>0</v>
      </c>
      <c r="U301">
        <v>0</v>
      </c>
      <c r="V301">
        <v>1</v>
      </c>
      <c r="W301">
        <v>0</v>
      </c>
      <c r="X301">
        <v>0</v>
      </c>
      <c r="Y301">
        <v>0</v>
      </c>
      <c r="Z301">
        <v>0</v>
      </c>
      <c r="AA301">
        <v>0</v>
      </c>
      <c r="AB301">
        <v>0</v>
      </c>
      <c r="AC301">
        <v>0</v>
      </c>
      <c r="AD301">
        <v>16</v>
      </c>
    </row>
    <row r="302" spans="1:30" x14ac:dyDescent="0.25">
      <c r="A302" s="2" t="s">
        <v>70</v>
      </c>
      <c r="B302" s="1" t="s">
        <v>73</v>
      </c>
      <c r="C302" s="1" t="s">
        <v>32</v>
      </c>
      <c r="D302">
        <v>15</v>
      </c>
      <c r="E302">
        <v>31</v>
      </c>
      <c r="F302">
        <v>20</v>
      </c>
      <c r="G302">
        <v>66</v>
      </c>
      <c r="H302">
        <v>138</v>
      </c>
      <c r="I302">
        <v>18</v>
      </c>
      <c r="J302">
        <v>156</v>
      </c>
      <c r="K302">
        <v>418</v>
      </c>
      <c r="L302">
        <v>24</v>
      </c>
      <c r="M302">
        <v>0</v>
      </c>
      <c r="N302">
        <v>1</v>
      </c>
      <c r="O302">
        <v>0</v>
      </c>
      <c r="P302">
        <v>7</v>
      </c>
      <c r="Q302">
        <v>0</v>
      </c>
      <c r="R302">
        <v>0</v>
      </c>
      <c r="S302">
        <v>8</v>
      </c>
      <c r="T302">
        <v>0</v>
      </c>
      <c r="U302">
        <v>0</v>
      </c>
      <c r="V302">
        <v>2</v>
      </c>
      <c r="W302">
        <v>3</v>
      </c>
      <c r="X302">
        <v>0</v>
      </c>
      <c r="Y302">
        <v>0</v>
      </c>
      <c r="Z302">
        <v>0</v>
      </c>
      <c r="AA302">
        <v>1</v>
      </c>
      <c r="AB302">
        <v>0</v>
      </c>
      <c r="AC302">
        <v>0</v>
      </c>
      <c r="AD302">
        <v>46</v>
      </c>
    </row>
    <row r="303" spans="1:30" x14ac:dyDescent="0.25">
      <c r="A303" s="2" t="s">
        <v>70</v>
      </c>
      <c r="B303" s="1" t="s">
        <v>73</v>
      </c>
      <c r="C303" s="1" t="s">
        <v>33</v>
      </c>
      <c r="D303">
        <v>33</v>
      </c>
      <c r="E303">
        <v>72</v>
      </c>
      <c r="F303">
        <v>0</v>
      </c>
      <c r="G303">
        <v>105</v>
      </c>
      <c r="H303">
        <v>418</v>
      </c>
      <c r="I303">
        <v>46</v>
      </c>
      <c r="J303">
        <v>464</v>
      </c>
      <c r="K303">
        <v>737</v>
      </c>
      <c r="L303">
        <v>90</v>
      </c>
      <c r="M303">
        <v>0</v>
      </c>
      <c r="N303">
        <v>8</v>
      </c>
      <c r="O303">
        <v>2</v>
      </c>
      <c r="P303">
        <v>0</v>
      </c>
      <c r="Q303">
        <v>2</v>
      </c>
      <c r="R303">
        <v>0</v>
      </c>
      <c r="S303">
        <v>19</v>
      </c>
      <c r="T303">
        <v>17</v>
      </c>
      <c r="U303">
        <v>5</v>
      </c>
      <c r="V303">
        <v>11</v>
      </c>
      <c r="W303">
        <v>3</v>
      </c>
      <c r="X303">
        <v>0</v>
      </c>
      <c r="Y303">
        <v>0</v>
      </c>
      <c r="Z303">
        <v>0</v>
      </c>
      <c r="AA303">
        <v>0</v>
      </c>
      <c r="AB303">
        <v>7</v>
      </c>
      <c r="AC303">
        <v>1</v>
      </c>
      <c r="AD303">
        <v>165</v>
      </c>
    </row>
    <row r="304" spans="1:30" x14ac:dyDescent="0.25">
      <c r="A304" s="2" t="s">
        <v>70</v>
      </c>
      <c r="B304" s="1" t="s">
        <v>73</v>
      </c>
      <c r="C304" s="1" t="s">
        <v>34</v>
      </c>
      <c r="D304">
        <v>2</v>
      </c>
      <c r="E304">
        <v>5</v>
      </c>
      <c r="F304">
        <v>3</v>
      </c>
      <c r="G304">
        <v>10</v>
      </c>
      <c r="H304">
        <v>19</v>
      </c>
      <c r="I304">
        <v>3</v>
      </c>
      <c r="J304">
        <v>22</v>
      </c>
      <c r="K304">
        <v>42</v>
      </c>
      <c r="L304">
        <v>29</v>
      </c>
      <c r="M304">
        <v>0</v>
      </c>
      <c r="N304">
        <v>0</v>
      </c>
      <c r="O304">
        <v>0</v>
      </c>
      <c r="P304">
        <v>0</v>
      </c>
      <c r="Q304">
        <v>1</v>
      </c>
      <c r="R304">
        <v>0</v>
      </c>
      <c r="S304">
        <v>5</v>
      </c>
      <c r="T304">
        <v>0</v>
      </c>
      <c r="U304">
        <v>0</v>
      </c>
      <c r="V304">
        <v>0</v>
      </c>
      <c r="W304">
        <v>0</v>
      </c>
      <c r="X304">
        <v>0</v>
      </c>
      <c r="Y304">
        <v>0</v>
      </c>
      <c r="Z304">
        <v>0</v>
      </c>
      <c r="AA304">
        <v>0</v>
      </c>
      <c r="AB304">
        <v>0</v>
      </c>
      <c r="AC304">
        <v>0</v>
      </c>
      <c r="AD304">
        <v>35</v>
      </c>
    </row>
    <row r="305" spans="1:30" x14ac:dyDescent="0.25">
      <c r="A305" s="2" t="s">
        <v>70</v>
      </c>
      <c r="B305" s="1" t="s">
        <v>73</v>
      </c>
      <c r="C305" s="1" t="s">
        <v>35</v>
      </c>
      <c r="D305">
        <v>7</v>
      </c>
      <c r="E305">
        <v>59</v>
      </c>
      <c r="F305">
        <v>3</v>
      </c>
      <c r="G305">
        <v>69</v>
      </c>
      <c r="H305">
        <v>170</v>
      </c>
      <c r="I305">
        <v>19</v>
      </c>
      <c r="J305">
        <v>189</v>
      </c>
      <c r="K305">
        <v>236</v>
      </c>
      <c r="L305">
        <v>55</v>
      </c>
      <c r="M305">
        <v>2</v>
      </c>
      <c r="N305">
        <v>2</v>
      </c>
      <c r="O305">
        <v>3</v>
      </c>
      <c r="P305">
        <v>3</v>
      </c>
      <c r="Q305">
        <v>0</v>
      </c>
      <c r="R305">
        <v>0</v>
      </c>
      <c r="S305">
        <v>4</v>
      </c>
      <c r="T305">
        <v>4</v>
      </c>
      <c r="U305">
        <v>1</v>
      </c>
      <c r="V305">
        <v>2</v>
      </c>
      <c r="W305">
        <v>2</v>
      </c>
      <c r="X305">
        <v>1</v>
      </c>
      <c r="Y305">
        <v>0</v>
      </c>
      <c r="Z305">
        <v>0</v>
      </c>
      <c r="AA305">
        <v>0</v>
      </c>
      <c r="AB305">
        <v>0</v>
      </c>
      <c r="AC305">
        <v>1</v>
      </c>
      <c r="AD305">
        <v>80</v>
      </c>
    </row>
    <row r="306" spans="1:30" x14ac:dyDescent="0.25">
      <c r="A306" s="2" t="s">
        <v>70</v>
      </c>
      <c r="B306" s="1" t="s">
        <v>73</v>
      </c>
      <c r="C306" s="1" t="s">
        <v>36</v>
      </c>
      <c r="D306">
        <v>2</v>
      </c>
      <c r="E306">
        <v>15</v>
      </c>
      <c r="F306">
        <v>0</v>
      </c>
      <c r="G306">
        <v>17</v>
      </c>
      <c r="H306">
        <v>65</v>
      </c>
      <c r="I306">
        <v>4</v>
      </c>
      <c r="J306">
        <v>69</v>
      </c>
      <c r="K306">
        <v>103</v>
      </c>
      <c r="L306">
        <v>15</v>
      </c>
      <c r="M306">
        <v>0</v>
      </c>
      <c r="N306">
        <v>4</v>
      </c>
      <c r="O306">
        <v>1</v>
      </c>
      <c r="P306">
        <v>0</v>
      </c>
      <c r="Q306">
        <v>0</v>
      </c>
      <c r="R306">
        <v>0</v>
      </c>
      <c r="S306">
        <v>0</v>
      </c>
      <c r="T306">
        <v>0</v>
      </c>
      <c r="U306">
        <v>0</v>
      </c>
      <c r="V306">
        <v>0</v>
      </c>
      <c r="W306">
        <v>0</v>
      </c>
      <c r="X306">
        <v>0</v>
      </c>
      <c r="Y306">
        <v>0</v>
      </c>
      <c r="Z306">
        <v>0</v>
      </c>
      <c r="AA306">
        <v>0</v>
      </c>
      <c r="AB306">
        <v>6</v>
      </c>
      <c r="AC306">
        <v>0</v>
      </c>
      <c r="AD306">
        <v>26</v>
      </c>
    </row>
    <row r="307" spans="1:30" x14ac:dyDescent="0.25">
      <c r="A307" s="2" t="s">
        <v>70</v>
      </c>
      <c r="B307" s="1" t="s">
        <v>73</v>
      </c>
      <c r="C307" s="1" t="s">
        <v>37</v>
      </c>
      <c r="D307">
        <v>5</v>
      </c>
      <c r="E307">
        <v>20</v>
      </c>
      <c r="F307">
        <v>4</v>
      </c>
      <c r="G307">
        <v>29</v>
      </c>
      <c r="H307">
        <v>74</v>
      </c>
      <c r="I307">
        <v>5</v>
      </c>
      <c r="J307">
        <v>79</v>
      </c>
      <c r="K307">
        <v>149</v>
      </c>
      <c r="L307">
        <v>13</v>
      </c>
      <c r="M307">
        <v>0</v>
      </c>
      <c r="N307">
        <v>1</v>
      </c>
      <c r="O307">
        <v>0</v>
      </c>
      <c r="P307">
        <v>2</v>
      </c>
      <c r="Q307">
        <v>0</v>
      </c>
      <c r="R307">
        <v>0</v>
      </c>
      <c r="S307">
        <v>1</v>
      </c>
      <c r="T307">
        <v>1</v>
      </c>
      <c r="U307">
        <v>0</v>
      </c>
      <c r="V307">
        <v>1</v>
      </c>
      <c r="W307">
        <v>2</v>
      </c>
      <c r="X307">
        <v>0</v>
      </c>
      <c r="Y307">
        <v>0</v>
      </c>
      <c r="Z307">
        <v>0</v>
      </c>
      <c r="AA307">
        <v>0</v>
      </c>
      <c r="AB307">
        <v>0</v>
      </c>
      <c r="AC307">
        <v>2</v>
      </c>
      <c r="AD307">
        <v>23</v>
      </c>
    </row>
    <row r="308" spans="1:30" x14ac:dyDescent="0.25">
      <c r="A308" s="2" t="s">
        <v>70</v>
      </c>
      <c r="B308" s="1" t="s">
        <v>73</v>
      </c>
      <c r="C308" s="1" t="s">
        <v>38</v>
      </c>
      <c r="D308">
        <v>9</v>
      </c>
      <c r="E308">
        <v>28</v>
      </c>
      <c r="F308">
        <v>4</v>
      </c>
      <c r="G308">
        <v>41</v>
      </c>
      <c r="H308">
        <v>136</v>
      </c>
      <c r="I308">
        <v>16</v>
      </c>
      <c r="J308">
        <v>152</v>
      </c>
      <c r="K308">
        <v>311</v>
      </c>
      <c r="L308">
        <v>51</v>
      </c>
      <c r="M308">
        <v>0</v>
      </c>
      <c r="N308">
        <v>13</v>
      </c>
      <c r="O308">
        <v>4</v>
      </c>
      <c r="P308">
        <v>6</v>
      </c>
      <c r="Q308">
        <v>1</v>
      </c>
      <c r="R308">
        <v>0</v>
      </c>
      <c r="S308">
        <v>6</v>
      </c>
      <c r="T308">
        <v>2</v>
      </c>
      <c r="U308">
        <v>0</v>
      </c>
      <c r="V308">
        <v>2</v>
      </c>
      <c r="W308">
        <v>0</v>
      </c>
      <c r="X308">
        <v>0</v>
      </c>
      <c r="Y308">
        <v>0</v>
      </c>
      <c r="Z308">
        <v>0</v>
      </c>
      <c r="AA308">
        <v>0</v>
      </c>
      <c r="AB308">
        <v>21</v>
      </c>
      <c r="AC308">
        <v>0</v>
      </c>
      <c r="AD308">
        <v>106</v>
      </c>
    </row>
    <row r="309" spans="1:30" x14ac:dyDescent="0.25">
      <c r="A309" s="2" t="s">
        <v>70</v>
      </c>
      <c r="B309" s="1" t="s">
        <v>73</v>
      </c>
      <c r="C309" s="1" t="s">
        <v>39</v>
      </c>
      <c r="D309">
        <v>9</v>
      </c>
      <c r="E309">
        <v>19</v>
      </c>
      <c r="F309">
        <v>1</v>
      </c>
      <c r="G309">
        <v>29</v>
      </c>
      <c r="H309">
        <v>82</v>
      </c>
      <c r="I309">
        <v>15</v>
      </c>
      <c r="J309">
        <v>97</v>
      </c>
      <c r="K309">
        <v>185</v>
      </c>
      <c r="L309">
        <v>20</v>
      </c>
      <c r="M309">
        <v>0</v>
      </c>
      <c r="N309">
        <v>2</v>
      </c>
      <c r="O309">
        <v>0</v>
      </c>
      <c r="P309">
        <v>0</v>
      </c>
      <c r="Q309">
        <v>0</v>
      </c>
      <c r="R309">
        <v>0</v>
      </c>
      <c r="S309">
        <v>12</v>
      </c>
      <c r="T309">
        <v>2</v>
      </c>
      <c r="U309">
        <v>0</v>
      </c>
      <c r="V309">
        <v>1</v>
      </c>
      <c r="W309">
        <v>0</v>
      </c>
      <c r="X309">
        <v>0</v>
      </c>
      <c r="Y309">
        <v>0</v>
      </c>
      <c r="Z309">
        <v>0</v>
      </c>
      <c r="AA309">
        <v>0</v>
      </c>
      <c r="AB309">
        <v>3</v>
      </c>
      <c r="AC309">
        <v>0</v>
      </c>
      <c r="AD309">
        <v>40</v>
      </c>
    </row>
    <row r="310" spans="1:30" x14ac:dyDescent="0.25">
      <c r="A310" s="2" t="s">
        <v>70</v>
      </c>
      <c r="B310" s="1" t="s">
        <v>73</v>
      </c>
      <c r="C310" s="1" t="s">
        <v>40</v>
      </c>
      <c r="D310">
        <v>19</v>
      </c>
      <c r="E310">
        <v>30</v>
      </c>
      <c r="F310">
        <v>9</v>
      </c>
      <c r="G310">
        <v>58</v>
      </c>
      <c r="H310">
        <v>154</v>
      </c>
      <c r="I310">
        <v>34</v>
      </c>
      <c r="J310">
        <v>188</v>
      </c>
      <c r="K310">
        <v>370</v>
      </c>
      <c r="L310">
        <v>80</v>
      </c>
      <c r="M310">
        <v>0</v>
      </c>
      <c r="N310">
        <v>4</v>
      </c>
      <c r="O310">
        <v>2</v>
      </c>
      <c r="P310">
        <v>16</v>
      </c>
      <c r="Q310">
        <v>0</v>
      </c>
      <c r="R310">
        <v>0</v>
      </c>
      <c r="S310">
        <v>9</v>
      </c>
      <c r="T310">
        <v>0</v>
      </c>
      <c r="U310">
        <v>0</v>
      </c>
      <c r="V310">
        <v>2</v>
      </c>
      <c r="W310">
        <v>1</v>
      </c>
      <c r="X310">
        <v>0</v>
      </c>
      <c r="Y310">
        <v>0</v>
      </c>
      <c r="Z310">
        <v>0</v>
      </c>
      <c r="AA310">
        <v>0</v>
      </c>
      <c r="AB310">
        <v>7</v>
      </c>
      <c r="AC310">
        <v>0</v>
      </c>
      <c r="AD310">
        <v>121</v>
      </c>
    </row>
    <row r="311" spans="1:30" x14ac:dyDescent="0.25">
      <c r="A311" s="2" t="s">
        <v>70</v>
      </c>
      <c r="B311" s="1" t="s">
        <v>73</v>
      </c>
      <c r="C311" s="1" t="s">
        <v>41</v>
      </c>
      <c r="D311">
        <v>13</v>
      </c>
      <c r="E311">
        <v>23</v>
      </c>
      <c r="F311">
        <v>5</v>
      </c>
      <c r="G311">
        <v>41</v>
      </c>
      <c r="H311">
        <v>98</v>
      </c>
      <c r="I311">
        <v>20</v>
      </c>
      <c r="J311">
        <v>118</v>
      </c>
      <c r="K311">
        <v>252</v>
      </c>
      <c r="L311">
        <v>19</v>
      </c>
      <c r="M311">
        <v>0</v>
      </c>
      <c r="N311">
        <v>0</v>
      </c>
      <c r="O311">
        <v>1</v>
      </c>
      <c r="P311">
        <v>2</v>
      </c>
      <c r="Q311">
        <v>1</v>
      </c>
      <c r="R311">
        <v>0</v>
      </c>
      <c r="S311">
        <v>0</v>
      </c>
      <c r="T311">
        <v>0</v>
      </c>
      <c r="U311">
        <v>0</v>
      </c>
      <c r="V311">
        <v>0</v>
      </c>
      <c r="W311">
        <v>0</v>
      </c>
      <c r="X311">
        <v>0</v>
      </c>
      <c r="Y311">
        <v>0</v>
      </c>
      <c r="Z311">
        <v>0</v>
      </c>
      <c r="AA311">
        <v>0</v>
      </c>
      <c r="AB311">
        <v>3</v>
      </c>
      <c r="AC311">
        <v>1</v>
      </c>
      <c r="AD311">
        <v>27</v>
      </c>
    </row>
    <row r="312" spans="1:30" x14ac:dyDescent="0.25">
      <c r="A312" s="2" t="s">
        <v>70</v>
      </c>
      <c r="B312" s="1" t="s">
        <v>73</v>
      </c>
      <c r="C312" s="1" t="s">
        <v>42</v>
      </c>
      <c r="D312">
        <v>13</v>
      </c>
      <c r="E312">
        <v>34</v>
      </c>
      <c r="F312">
        <v>19</v>
      </c>
      <c r="G312">
        <v>66</v>
      </c>
      <c r="H312">
        <v>157</v>
      </c>
      <c r="I312">
        <v>22</v>
      </c>
      <c r="J312">
        <v>179</v>
      </c>
      <c r="K312">
        <v>453</v>
      </c>
      <c r="L312">
        <v>18</v>
      </c>
      <c r="M312">
        <v>0</v>
      </c>
      <c r="N312">
        <v>1</v>
      </c>
      <c r="O312">
        <v>0</v>
      </c>
      <c r="P312">
        <v>17</v>
      </c>
      <c r="Q312">
        <v>1</v>
      </c>
      <c r="R312">
        <v>0</v>
      </c>
      <c r="S312">
        <v>4</v>
      </c>
      <c r="T312">
        <v>0</v>
      </c>
      <c r="U312">
        <v>0</v>
      </c>
      <c r="V312">
        <v>0</v>
      </c>
      <c r="W312">
        <v>1</v>
      </c>
      <c r="X312">
        <v>0</v>
      </c>
      <c r="Y312">
        <v>0</v>
      </c>
      <c r="Z312">
        <v>0</v>
      </c>
      <c r="AA312">
        <v>0</v>
      </c>
      <c r="AB312">
        <v>20</v>
      </c>
      <c r="AC312">
        <v>1</v>
      </c>
      <c r="AD312">
        <v>63</v>
      </c>
    </row>
    <row r="313" spans="1:30" x14ac:dyDescent="0.25">
      <c r="A313" s="2" t="s">
        <v>70</v>
      </c>
      <c r="B313" s="1" t="s">
        <v>73</v>
      </c>
      <c r="C313" s="1" t="s">
        <v>43</v>
      </c>
      <c r="D313">
        <v>31</v>
      </c>
      <c r="E313">
        <v>168</v>
      </c>
      <c r="F313">
        <v>53</v>
      </c>
      <c r="G313">
        <v>252</v>
      </c>
      <c r="H313">
        <v>483</v>
      </c>
      <c r="I313">
        <v>37</v>
      </c>
      <c r="J313">
        <v>520</v>
      </c>
      <c r="K313">
        <v>1273</v>
      </c>
      <c r="L313">
        <v>240</v>
      </c>
      <c r="M313">
        <v>0</v>
      </c>
      <c r="N313">
        <v>27</v>
      </c>
      <c r="O313">
        <v>3</v>
      </c>
      <c r="P313">
        <v>4</v>
      </c>
      <c r="Q313">
        <v>0</v>
      </c>
      <c r="R313">
        <v>0</v>
      </c>
      <c r="S313">
        <v>4</v>
      </c>
      <c r="T313">
        <v>33</v>
      </c>
      <c r="U313">
        <v>0</v>
      </c>
      <c r="V313">
        <v>24</v>
      </c>
      <c r="W313">
        <v>3</v>
      </c>
      <c r="X313">
        <v>2</v>
      </c>
      <c r="Y313">
        <v>2</v>
      </c>
      <c r="Z313">
        <v>0</v>
      </c>
      <c r="AA313">
        <v>1</v>
      </c>
      <c r="AB313">
        <v>65</v>
      </c>
      <c r="AC313">
        <v>30</v>
      </c>
      <c r="AD313">
        <v>438</v>
      </c>
    </row>
    <row r="314" spans="1:30" x14ac:dyDescent="0.25">
      <c r="A314" s="2" t="s">
        <v>70</v>
      </c>
      <c r="B314" s="1" t="s">
        <v>73</v>
      </c>
      <c r="C314" s="1" t="s">
        <v>44</v>
      </c>
      <c r="D314">
        <v>15</v>
      </c>
      <c r="E314">
        <v>76</v>
      </c>
      <c r="F314">
        <v>2</v>
      </c>
      <c r="G314">
        <v>93</v>
      </c>
      <c r="H314">
        <v>239</v>
      </c>
      <c r="I314">
        <v>28</v>
      </c>
      <c r="J314">
        <v>267</v>
      </c>
      <c r="K314">
        <v>427</v>
      </c>
      <c r="L314">
        <v>53</v>
      </c>
      <c r="M314">
        <v>0</v>
      </c>
      <c r="N314">
        <v>4</v>
      </c>
      <c r="O314">
        <v>3</v>
      </c>
      <c r="P314">
        <v>0</v>
      </c>
      <c r="Q314">
        <v>0</v>
      </c>
      <c r="R314">
        <v>2</v>
      </c>
      <c r="S314">
        <v>9</v>
      </c>
      <c r="T314">
        <v>7</v>
      </c>
      <c r="U314">
        <v>2</v>
      </c>
      <c r="V314">
        <v>3</v>
      </c>
      <c r="W314">
        <v>0</v>
      </c>
      <c r="X314">
        <v>0</v>
      </c>
      <c r="Y314">
        <v>0</v>
      </c>
      <c r="Z314">
        <v>0</v>
      </c>
      <c r="AA314">
        <v>0</v>
      </c>
      <c r="AB314">
        <v>14</v>
      </c>
      <c r="AC314">
        <v>0</v>
      </c>
      <c r="AD314">
        <v>97</v>
      </c>
    </row>
    <row r="315" spans="1:30" x14ac:dyDescent="0.25">
      <c r="A315" s="2" t="s">
        <v>70</v>
      </c>
      <c r="B315" s="1" t="s">
        <v>73</v>
      </c>
      <c r="C315" s="1" t="s">
        <v>45</v>
      </c>
      <c r="D315">
        <v>6</v>
      </c>
      <c r="E315">
        <v>13</v>
      </c>
      <c r="F315">
        <v>4</v>
      </c>
      <c r="G315">
        <v>23</v>
      </c>
      <c r="H315">
        <v>64</v>
      </c>
      <c r="I315">
        <v>14</v>
      </c>
      <c r="J315">
        <v>78</v>
      </c>
      <c r="K315">
        <v>145</v>
      </c>
      <c r="L315">
        <v>5</v>
      </c>
      <c r="M315">
        <v>0</v>
      </c>
      <c r="N315">
        <v>3</v>
      </c>
      <c r="O315">
        <v>0</v>
      </c>
      <c r="P315">
        <v>7</v>
      </c>
      <c r="Q315">
        <v>0</v>
      </c>
      <c r="R315">
        <v>0</v>
      </c>
      <c r="S315">
        <v>1</v>
      </c>
      <c r="T315">
        <v>1</v>
      </c>
      <c r="U315">
        <v>0</v>
      </c>
      <c r="V315">
        <v>0</v>
      </c>
      <c r="W315">
        <v>0</v>
      </c>
      <c r="X315">
        <v>0</v>
      </c>
      <c r="Y315">
        <v>0</v>
      </c>
      <c r="Z315">
        <v>0</v>
      </c>
      <c r="AA315">
        <v>0</v>
      </c>
      <c r="AB315">
        <v>10</v>
      </c>
      <c r="AC315">
        <v>0</v>
      </c>
      <c r="AD315">
        <v>27</v>
      </c>
    </row>
    <row r="316" spans="1:30" x14ac:dyDescent="0.25">
      <c r="A316" s="2" t="s">
        <v>70</v>
      </c>
      <c r="B316" s="1" t="s">
        <v>73</v>
      </c>
      <c r="C316" s="1" t="s">
        <v>46</v>
      </c>
      <c r="D316">
        <v>22</v>
      </c>
      <c r="E316">
        <v>41</v>
      </c>
      <c r="F316">
        <v>0</v>
      </c>
      <c r="G316">
        <v>63</v>
      </c>
      <c r="H316">
        <v>370</v>
      </c>
      <c r="I316">
        <v>46</v>
      </c>
      <c r="J316">
        <v>416</v>
      </c>
      <c r="K316">
        <v>499</v>
      </c>
      <c r="L316">
        <v>168</v>
      </c>
      <c r="M316">
        <v>1</v>
      </c>
      <c r="N316">
        <v>13</v>
      </c>
      <c r="O316">
        <v>0</v>
      </c>
      <c r="P316">
        <v>0</v>
      </c>
      <c r="Q316">
        <v>11</v>
      </c>
      <c r="R316">
        <v>0</v>
      </c>
      <c r="S316">
        <v>6</v>
      </c>
      <c r="T316">
        <v>2</v>
      </c>
      <c r="U316">
        <v>0</v>
      </c>
      <c r="V316">
        <v>3</v>
      </c>
      <c r="W316">
        <v>0</v>
      </c>
      <c r="X316">
        <v>0</v>
      </c>
      <c r="Y316">
        <v>0</v>
      </c>
      <c r="Z316">
        <v>0</v>
      </c>
      <c r="AA316">
        <v>0</v>
      </c>
      <c r="AB316">
        <v>0</v>
      </c>
      <c r="AC316">
        <v>0</v>
      </c>
      <c r="AD316">
        <v>204</v>
      </c>
    </row>
    <row r="317" spans="1:30" x14ac:dyDescent="0.25">
      <c r="A317" s="2" t="s">
        <v>70</v>
      </c>
      <c r="B317" s="1" t="s">
        <v>73</v>
      </c>
      <c r="C317" s="1" t="s">
        <v>47</v>
      </c>
      <c r="D317">
        <v>94</v>
      </c>
      <c r="E317">
        <v>126</v>
      </c>
      <c r="F317">
        <v>2</v>
      </c>
      <c r="G317">
        <v>222</v>
      </c>
      <c r="H317">
        <v>837</v>
      </c>
      <c r="I317">
        <v>217</v>
      </c>
      <c r="J317">
        <v>1054</v>
      </c>
      <c r="K317">
        <v>1790</v>
      </c>
      <c r="L317">
        <v>110</v>
      </c>
      <c r="M317">
        <v>0</v>
      </c>
      <c r="N317">
        <v>13</v>
      </c>
      <c r="O317">
        <v>2</v>
      </c>
      <c r="P317">
        <v>1</v>
      </c>
      <c r="Q317">
        <v>1</v>
      </c>
      <c r="R317">
        <v>1</v>
      </c>
      <c r="S317">
        <v>15</v>
      </c>
      <c r="T317">
        <v>19</v>
      </c>
      <c r="U317">
        <v>2</v>
      </c>
      <c r="V317">
        <v>13</v>
      </c>
      <c r="W317">
        <v>1</v>
      </c>
      <c r="X317">
        <v>0</v>
      </c>
      <c r="Y317">
        <v>0</v>
      </c>
      <c r="Z317">
        <v>0</v>
      </c>
      <c r="AA317">
        <v>4</v>
      </c>
      <c r="AB317">
        <v>0</v>
      </c>
      <c r="AC317">
        <v>14</v>
      </c>
      <c r="AD317">
        <v>196</v>
      </c>
    </row>
    <row r="318" spans="1:30" x14ac:dyDescent="0.25">
      <c r="A318" s="2" t="s">
        <v>70</v>
      </c>
      <c r="B318" s="1" t="s">
        <v>73</v>
      </c>
      <c r="C318" s="1" t="s">
        <v>48</v>
      </c>
      <c r="D318">
        <v>22</v>
      </c>
      <c r="E318">
        <v>47</v>
      </c>
      <c r="F318">
        <v>1</v>
      </c>
      <c r="G318">
        <v>70</v>
      </c>
      <c r="H318">
        <v>286</v>
      </c>
      <c r="I318">
        <v>57</v>
      </c>
      <c r="J318">
        <v>343</v>
      </c>
      <c r="K318">
        <v>480</v>
      </c>
      <c r="L318">
        <v>80</v>
      </c>
      <c r="M318">
        <v>0</v>
      </c>
      <c r="N318">
        <v>5</v>
      </c>
      <c r="O318">
        <v>1</v>
      </c>
      <c r="P318">
        <v>2</v>
      </c>
      <c r="Q318">
        <v>2</v>
      </c>
      <c r="R318">
        <v>0</v>
      </c>
      <c r="S318">
        <v>6</v>
      </c>
      <c r="T318">
        <v>7</v>
      </c>
      <c r="U318">
        <v>0</v>
      </c>
      <c r="V318">
        <v>5</v>
      </c>
      <c r="W318">
        <v>3</v>
      </c>
      <c r="X318">
        <v>0</v>
      </c>
      <c r="Y318">
        <v>0</v>
      </c>
      <c r="Z318">
        <v>0</v>
      </c>
      <c r="AA318">
        <v>1</v>
      </c>
      <c r="AB318">
        <v>11</v>
      </c>
      <c r="AC318">
        <v>1</v>
      </c>
      <c r="AD318">
        <v>124</v>
      </c>
    </row>
    <row r="319" spans="1:30" x14ac:dyDescent="0.25">
      <c r="A319" s="2" t="s">
        <v>70</v>
      </c>
      <c r="B319" s="1" t="s">
        <v>73</v>
      </c>
      <c r="C319" s="1" t="s">
        <v>49</v>
      </c>
      <c r="D319">
        <v>20</v>
      </c>
      <c r="E319">
        <v>19</v>
      </c>
      <c r="F319">
        <v>0</v>
      </c>
      <c r="G319">
        <v>39</v>
      </c>
      <c r="H319">
        <v>148</v>
      </c>
      <c r="I319">
        <v>40</v>
      </c>
      <c r="J319">
        <v>188</v>
      </c>
      <c r="K319">
        <v>229</v>
      </c>
      <c r="L319">
        <v>10</v>
      </c>
      <c r="M319">
        <v>0</v>
      </c>
      <c r="N319">
        <v>2</v>
      </c>
      <c r="O319">
        <v>0</v>
      </c>
      <c r="P319">
        <v>0</v>
      </c>
      <c r="Q319">
        <v>2</v>
      </c>
      <c r="R319">
        <v>0</v>
      </c>
      <c r="S319">
        <v>0</v>
      </c>
      <c r="T319">
        <v>2</v>
      </c>
      <c r="U319">
        <v>0</v>
      </c>
      <c r="V319">
        <v>0</v>
      </c>
      <c r="W319">
        <v>0</v>
      </c>
      <c r="X319">
        <v>0</v>
      </c>
      <c r="Y319">
        <v>0</v>
      </c>
      <c r="Z319">
        <v>0</v>
      </c>
      <c r="AA319">
        <v>0</v>
      </c>
      <c r="AB319">
        <v>2</v>
      </c>
      <c r="AC319">
        <v>0</v>
      </c>
      <c r="AD319">
        <v>18</v>
      </c>
    </row>
    <row r="320" spans="1:30" x14ac:dyDescent="0.25">
      <c r="A320" s="2" t="s">
        <v>70</v>
      </c>
      <c r="B320" s="1" t="s">
        <v>73</v>
      </c>
      <c r="C320" s="1" t="s">
        <v>50</v>
      </c>
      <c r="D320">
        <v>4</v>
      </c>
      <c r="E320">
        <v>47</v>
      </c>
      <c r="F320">
        <v>2</v>
      </c>
      <c r="G320">
        <v>53</v>
      </c>
      <c r="H320">
        <v>130</v>
      </c>
      <c r="I320">
        <v>4</v>
      </c>
      <c r="J320">
        <v>134</v>
      </c>
      <c r="K320">
        <v>220</v>
      </c>
      <c r="L320">
        <v>57</v>
      </c>
      <c r="M320">
        <v>0</v>
      </c>
      <c r="N320">
        <v>0</v>
      </c>
      <c r="O320">
        <v>0</v>
      </c>
      <c r="P320">
        <v>0</v>
      </c>
      <c r="Q320">
        <v>0</v>
      </c>
      <c r="R320">
        <v>0</v>
      </c>
      <c r="S320">
        <v>2</v>
      </c>
      <c r="T320">
        <v>0</v>
      </c>
      <c r="U320">
        <v>0</v>
      </c>
      <c r="V320">
        <v>0</v>
      </c>
      <c r="W320">
        <v>0</v>
      </c>
      <c r="X320">
        <v>0</v>
      </c>
      <c r="Y320">
        <v>0</v>
      </c>
      <c r="Z320">
        <v>0</v>
      </c>
      <c r="AA320">
        <v>0</v>
      </c>
      <c r="AB320">
        <v>0</v>
      </c>
      <c r="AC320">
        <v>0</v>
      </c>
      <c r="AD320">
        <v>59</v>
      </c>
    </row>
    <row r="321" spans="1:30" x14ac:dyDescent="0.25">
      <c r="A321" s="2" t="s">
        <v>70</v>
      </c>
      <c r="B321" s="1" t="s">
        <v>73</v>
      </c>
      <c r="C321" s="1" t="s">
        <v>51</v>
      </c>
      <c r="D321">
        <v>21</v>
      </c>
      <c r="E321">
        <v>57</v>
      </c>
      <c r="F321">
        <v>19</v>
      </c>
      <c r="G321">
        <v>97</v>
      </c>
      <c r="H321">
        <v>246</v>
      </c>
      <c r="I321">
        <v>25</v>
      </c>
      <c r="J321">
        <v>271</v>
      </c>
      <c r="K321">
        <v>705</v>
      </c>
      <c r="L321">
        <v>132</v>
      </c>
      <c r="M321">
        <v>1</v>
      </c>
      <c r="N321">
        <v>9</v>
      </c>
      <c r="O321">
        <v>5</v>
      </c>
      <c r="P321">
        <v>13</v>
      </c>
      <c r="Q321">
        <v>2</v>
      </c>
      <c r="R321">
        <v>0</v>
      </c>
      <c r="S321">
        <v>20</v>
      </c>
      <c r="T321">
        <v>11</v>
      </c>
      <c r="U321">
        <v>0</v>
      </c>
      <c r="V321">
        <v>6</v>
      </c>
      <c r="W321">
        <v>2</v>
      </c>
      <c r="X321">
        <v>10</v>
      </c>
      <c r="Y321">
        <v>0</v>
      </c>
      <c r="Z321">
        <v>0</v>
      </c>
      <c r="AA321">
        <v>1</v>
      </c>
      <c r="AB321">
        <v>2</v>
      </c>
      <c r="AC321">
        <v>8</v>
      </c>
      <c r="AD321">
        <v>222</v>
      </c>
    </row>
    <row r="322" spans="1:30" x14ac:dyDescent="0.25">
      <c r="A322" s="2" t="s">
        <v>70</v>
      </c>
      <c r="B322" s="1" t="s">
        <v>73</v>
      </c>
      <c r="C322" s="1" t="s">
        <v>52</v>
      </c>
      <c r="D322">
        <v>32</v>
      </c>
      <c r="E322">
        <v>63</v>
      </c>
      <c r="F322">
        <v>13</v>
      </c>
      <c r="G322">
        <v>108</v>
      </c>
      <c r="H322">
        <v>368</v>
      </c>
      <c r="I322">
        <v>80</v>
      </c>
      <c r="J322">
        <v>448</v>
      </c>
      <c r="K322">
        <v>750</v>
      </c>
      <c r="L322">
        <v>109</v>
      </c>
      <c r="M322">
        <v>1</v>
      </c>
      <c r="N322">
        <v>10</v>
      </c>
      <c r="O322">
        <v>4</v>
      </c>
      <c r="P322">
        <v>5</v>
      </c>
      <c r="Q322">
        <v>0</v>
      </c>
      <c r="R322">
        <v>0</v>
      </c>
      <c r="S322">
        <v>7</v>
      </c>
      <c r="T322">
        <v>4</v>
      </c>
      <c r="U322">
        <v>0</v>
      </c>
      <c r="V322">
        <v>2</v>
      </c>
      <c r="W322">
        <v>0</v>
      </c>
      <c r="X322">
        <v>0</v>
      </c>
      <c r="Y322">
        <v>0</v>
      </c>
      <c r="Z322">
        <v>0</v>
      </c>
      <c r="AA322">
        <v>0</v>
      </c>
      <c r="AB322">
        <v>3</v>
      </c>
      <c r="AC322">
        <v>1</v>
      </c>
      <c r="AD322">
        <v>146</v>
      </c>
    </row>
    <row r="323" spans="1:30" x14ac:dyDescent="0.25">
      <c r="A323" s="2" t="s">
        <v>70</v>
      </c>
      <c r="B323" s="1" t="s">
        <v>73</v>
      </c>
      <c r="C323" s="1" t="s">
        <v>53</v>
      </c>
      <c r="D323">
        <v>28</v>
      </c>
      <c r="E323">
        <v>75</v>
      </c>
      <c r="F323">
        <v>42</v>
      </c>
      <c r="G323">
        <v>145</v>
      </c>
      <c r="H323">
        <v>266</v>
      </c>
      <c r="I323">
        <v>47</v>
      </c>
      <c r="J323">
        <v>313</v>
      </c>
      <c r="K323">
        <v>717</v>
      </c>
      <c r="L323">
        <v>88</v>
      </c>
      <c r="M323">
        <v>0</v>
      </c>
      <c r="N323">
        <v>9</v>
      </c>
      <c r="O323">
        <v>9</v>
      </c>
      <c r="P323">
        <v>34</v>
      </c>
      <c r="Q323">
        <v>0</v>
      </c>
      <c r="R323">
        <v>0</v>
      </c>
      <c r="S323">
        <v>6</v>
      </c>
      <c r="T323">
        <v>13</v>
      </c>
      <c r="U323">
        <v>0</v>
      </c>
      <c r="V323">
        <v>14</v>
      </c>
      <c r="W323">
        <v>0</v>
      </c>
      <c r="X323">
        <v>0</v>
      </c>
      <c r="Y323">
        <v>3</v>
      </c>
      <c r="Z323">
        <v>0</v>
      </c>
      <c r="AA323">
        <v>6</v>
      </c>
      <c r="AB323">
        <v>0</v>
      </c>
      <c r="AC323">
        <v>16</v>
      </c>
      <c r="AD323">
        <v>198</v>
      </c>
    </row>
    <row r="324" spans="1:30" x14ac:dyDescent="0.25">
      <c r="A324" s="2" t="s">
        <v>70</v>
      </c>
      <c r="B324" s="1" t="s">
        <v>73</v>
      </c>
      <c r="C324" s="1" t="s">
        <v>54</v>
      </c>
      <c r="D324">
        <v>37</v>
      </c>
      <c r="E324">
        <v>182</v>
      </c>
      <c r="F324">
        <v>23</v>
      </c>
      <c r="G324">
        <v>242</v>
      </c>
      <c r="H324">
        <v>600</v>
      </c>
      <c r="I324">
        <v>53</v>
      </c>
      <c r="J324">
        <v>653</v>
      </c>
      <c r="K324">
        <v>1106</v>
      </c>
      <c r="L324">
        <v>183</v>
      </c>
      <c r="M324">
        <v>0</v>
      </c>
      <c r="N324">
        <v>10</v>
      </c>
      <c r="O324">
        <v>6</v>
      </c>
      <c r="P324">
        <v>6</v>
      </c>
      <c r="Q324">
        <v>3</v>
      </c>
      <c r="R324">
        <v>0</v>
      </c>
      <c r="S324">
        <v>18</v>
      </c>
      <c r="T324">
        <v>27</v>
      </c>
      <c r="U324">
        <v>0</v>
      </c>
      <c r="V324">
        <v>17</v>
      </c>
      <c r="W324">
        <v>5</v>
      </c>
      <c r="X324">
        <v>0</v>
      </c>
      <c r="Y324">
        <v>0</v>
      </c>
      <c r="Z324">
        <v>0</v>
      </c>
      <c r="AA324">
        <v>0</v>
      </c>
      <c r="AB324">
        <v>44</v>
      </c>
      <c r="AC324">
        <v>13</v>
      </c>
      <c r="AD324">
        <v>332</v>
      </c>
    </row>
    <row r="325" spans="1:30" x14ac:dyDescent="0.25">
      <c r="A325" s="2" t="s">
        <v>70</v>
      </c>
      <c r="B325" s="1" t="s">
        <v>73</v>
      </c>
      <c r="C325" s="1" t="s">
        <v>55</v>
      </c>
      <c r="D325">
        <v>47</v>
      </c>
      <c r="E325">
        <v>98</v>
      </c>
      <c r="F325">
        <v>3</v>
      </c>
      <c r="G325">
        <v>148</v>
      </c>
      <c r="H325">
        <v>516</v>
      </c>
      <c r="I325">
        <v>103</v>
      </c>
      <c r="J325">
        <v>619</v>
      </c>
      <c r="K325">
        <v>946</v>
      </c>
      <c r="L325">
        <v>124</v>
      </c>
      <c r="M325">
        <v>0</v>
      </c>
      <c r="N325">
        <v>8</v>
      </c>
      <c r="O325">
        <v>0</v>
      </c>
      <c r="P325">
        <v>2</v>
      </c>
      <c r="Q325">
        <v>2</v>
      </c>
      <c r="R325">
        <v>0</v>
      </c>
      <c r="S325">
        <v>22</v>
      </c>
      <c r="T325">
        <v>1</v>
      </c>
      <c r="U325">
        <v>2</v>
      </c>
      <c r="V325">
        <v>3</v>
      </c>
      <c r="W325">
        <v>1</v>
      </c>
      <c r="X325">
        <v>0</v>
      </c>
      <c r="Y325">
        <v>0</v>
      </c>
      <c r="Z325">
        <v>0</v>
      </c>
      <c r="AA325">
        <v>21</v>
      </c>
      <c r="AB325">
        <v>4</v>
      </c>
      <c r="AC325">
        <v>7</v>
      </c>
      <c r="AD325">
        <v>197</v>
      </c>
    </row>
    <row r="326" spans="1:30" x14ac:dyDescent="0.25">
      <c r="A326" s="2" t="s">
        <v>70</v>
      </c>
      <c r="B326" s="1" t="s">
        <v>73</v>
      </c>
      <c r="C326" s="1" t="s">
        <v>56</v>
      </c>
      <c r="D326">
        <v>73</v>
      </c>
      <c r="E326">
        <v>185</v>
      </c>
      <c r="F326">
        <v>79</v>
      </c>
      <c r="G326">
        <v>337</v>
      </c>
      <c r="H326">
        <v>637</v>
      </c>
      <c r="I326">
        <v>121</v>
      </c>
      <c r="J326">
        <v>758</v>
      </c>
      <c r="K326">
        <v>1980</v>
      </c>
      <c r="L326">
        <v>260</v>
      </c>
      <c r="M326">
        <v>0</v>
      </c>
      <c r="N326">
        <v>7</v>
      </c>
      <c r="O326">
        <v>5</v>
      </c>
      <c r="P326">
        <v>7</v>
      </c>
      <c r="Q326">
        <v>2</v>
      </c>
      <c r="R326">
        <v>0</v>
      </c>
      <c r="S326">
        <v>16</v>
      </c>
      <c r="T326">
        <v>7</v>
      </c>
      <c r="U326">
        <v>0</v>
      </c>
      <c r="V326">
        <v>18</v>
      </c>
      <c r="W326">
        <v>0</v>
      </c>
      <c r="X326">
        <v>1</v>
      </c>
      <c r="Y326">
        <v>2</v>
      </c>
      <c r="Z326">
        <v>0</v>
      </c>
      <c r="AA326">
        <v>0</v>
      </c>
      <c r="AB326">
        <v>4</v>
      </c>
      <c r="AC326">
        <v>15</v>
      </c>
      <c r="AD326">
        <v>344</v>
      </c>
    </row>
    <row r="327" spans="1:30" x14ac:dyDescent="0.25">
      <c r="A327" s="2" t="s">
        <v>70</v>
      </c>
      <c r="B327" s="1" t="s">
        <v>73</v>
      </c>
      <c r="C327" s="1" t="s">
        <v>57</v>
      </c>
      <c r="D327">
        <v>32</v>
      </c>
      <c r="E327">
        <v>68</v>
      </c>
      <c r="F327">
        <v>14</v>
      </c>
      <c r="G327">
        <v>114</v>
      </c>
      <c r="H327">
        <v>299</v>
      </c>
      <c r="I327">
        <v>47</v>
      </c>
      <c r="J327">
        <v>346</v>
      </c>
      <c r="K327">
        <v>772</v>
      </c>
      <c r="L327">
        <v>95</v>
      </c>
      <c r="M327">
        <v>0</v>
      </c>
      <c r="N327">
        <v>11</v>
      </c>
      <c r="O327">
        <v>3</v>
      </c>
      <c r="P327">
        <v>8</v>
      </c>
      <c r="Q327">
        <v>2</v>
      </c>
      <c r="R327">
        <v>0</v>
      </c>
      <c r="S327">
        <v>9</v>
      </c>
      <c r="T327">
        <v>22</v>
      </c>
      <c r="U327">
        <v>0</v>
      </c>
      <c r="V327">
        <v>7</v>
      </c>
      <c r="W327">
        <v>0</v>
      </c>
      <c r="X327">
        <v>0</v>
      </c>
      <c r="Y327">
        <v>0</v>
      </c>
      <c r="Z327">
        <v>0</v>
      </c>
      <c r="AA327">
        <v>0</v>
      </c>
      <c r="AB327">
        <v>0</v>
      </c>
      <c r="AC327">
        <v>0</v>
      </c>
      <c r="AD327">
        <v>157</v>
      </c>
    </row>
    <row r="328" spans="1:30" x14ac:dyDescent="0.25">
      <c r="A328" s="2" t="s">
        <v>70</v>
      </c>
      <c r="B328" s="1" t="s">
        <v>73</v>
      </c>
      <c r="C328" s="1" t="s">
        <v>58</v>
      </c>
      <c r="D328">
        <v>24</v>
      </c>
      <c r="E328">
        <v>55</v>
      </c>
      <c r="F328">
        <v>8</v>
      </c>
      <c r="G328">
        <v>87</v>
      </c>
      <c r="H328">
        <v>250</v>
      </c>
      <c r="I328">
        <v>52</v>
      </c>
      <c r="J328">
        <v>302</v>
      </c>
      <c r="K328">
        <v>615</v>
      </c>
      <c r="L328">
        <v>75</v>
      </c>
      <c r="M328">
        <v>0</v>
      </c>
      <c r="N328">
        <v>18</v>
      </c>
      <c r="O328">
        <v>6</v>
      </c>
      <c r="P328">
        <v>4</v>
      </c>
      <c r="Q328">
        <v>1</v>
      </c>
      <c r="R328">
        <v>1</v>
      </c>
      <c r="S328">
        <v>13</v>
      </c>
      <c r="T328">
        <v>2</v>
      </c>
      <c r="U328">
        <v>1</v>
      </c>
      <c r="V328">
        <v>15</v>
      </c>
      <c r="W328">
        <v>0</v>
      </c>
      <c r="X328">
        <v>0</v>
      </c>
      <c r="Y328">
        <v>0</v>
      </c>
      <c r="Z328">
        <v>0</v>
      </c>
      <c r="AA328">
        <v>0</v>
      </c>
      <c r="AB328">
        <v>1</v>
      </c>
      <c r="AC328">
        <v>2</v>
      </c>
      <c r="AD328">
        <v>139</v>
      </c>
    </row>
    <row r="329" spans="1:30" x14ac:dyDescent="0.25">
      <c r="A329" s="2" t="s">
        <v>70</v>
      </c>
      <c r="B329" s="1" t="s">
        <v>73</v>
      </c>
      <c r="C329" s="1" t="s">
        <v>59</v>
      </c>
      <c r="D329">
        <v>46</v>
      </c>
      <c r="E329">
        <v>96</v>
      </c>
      <c r="F329">
        <v>10</v>
      </c>
      <c r="G329">
        <v>152</v>
      </c>
      <c r="H329">
        <v>400</v>
      </c>
      <c r="I329">
        <v>85</v>
      </c>
      <c r="J329">
        <v>485</v>
      </c>
      <c r="K329">
        <v>1009</v>
      </c>
      <c r="L329">
        <v>124</v>
      </c>
      <c r="M329">
        <v>0</v>
      </c>
      <c r="N329">
        <v>14</v>
      </c>
      <c r="O329">
        <v>5</v>
      </c>
      <c r="P329">
        <v>12</v>
      </c>
      <c r="Q329">
        <v>2</v>
      </c>
      <c r="R329">
        <v>0</v>
      </c>
      <c r="S329">
        <v>14</v>
      </c>
      <c r="T329">
        <v>15</v>
      </c>
      <c r="U329">
        <v>0</v>
      </c>
      <c r="V329">
        <v>10</v>
      </c>
      <c r="W329">
        <v>1</v>
      </c>
      <c r="X329">
        <v>0</v>
      </c>
      <c r="Y329">
        <v>0</v>
      </c>
      <c r="Z329">
        <v>0</v>
      </c>
      <c r="AA329">
        <v>4</v>
      </c>
      <c r="AB329">
        <v>0</v>
      </c>
      <c r="AC329">
        <v>4</v>
      </c>
      <c r="AD329">
        <v>205</v>
      </c>
    </row>
    <row r="330" spans="1:30" x14ac:dyDescent="0.25">
      <c r="A330" s="2" t="s">
        <v>70</v>
      </c>
      <c r="B330" s="1" t="s">
        <v>73</v>
      </c>
      <c r="C330" s="1" t="s">
        <v>60</v>
      </c>
      <c r="D330">
        <v>13</v>
      </c>
      <c r="E330">
        <v>68</v>
      </c>
      <c r="F330">
        <v>18</v>
      </c>
      <c r="G330">
        <v>99</v>
      </c>
      <c r="H330">
        <v>283</v>
      </c>
      <c r="I330">
        <v>23</v>
      </c>
      <c r="J330">
        <v>306</v>
      </c>
      <c r="K330">
        <v>579</v>
      </c>
      <c r="L330">
        <v>26</v>
      </c>
      <c r="M330">
        <v>0</v>
      </c>
      <c r="N330">
        <v>0</v>
      </c>
      <c r="O330">
        <v>2</v>
      </c>
      <c r="P330">
        <v>18</v>
      </c>
      <c r="Q330">
        <v>1</v>
      </c>
      <c r="R330">
        <v>0</v>
      </c>
      <c r="S330">
        <v>8</v>
      </c>
      <c r="T330">
        <v>6</v>
      </c>
      <c r="U330">
        <v>0</v>
      </c>
      <c r="V330">
        <v>7</v>
      </c>
      <c r="W330">
        <v>1</v>
      </c>
      <c r="X330">
        <v>0</v>
      </c>
      <c r="Y330">
        <v>1</v>
      </c>
      <c r="Z330">
        <v>0</v>
      </c>
      <c r="AA330">
        <v>0</v>
      </c>
      <c r="AB330">
        <v>1</v>
      </c>
      <c r="AC330">
        <v>5</v>
      </c>
      <c r="AD330">
        <v>76</v>
      </c>
    </row>
    <row r="331" spans="1:30" x14ac:dyDescent="0.25">
      <c r="A331" s="2" t="s">
        <v>70</v>
      </c>
      <c r="B331" s="1" t="s">
        <v>73</v>
      </c>
      <c r="C331" s="1" t="s">
        <v>61</v>
      </c>
      <c r="D331">
        <v>4</v>
      </c>
      <c r="E331">
        <v>16</v>
      </c>
      <c r="F331">
        <v>6</v>
      </c>
      <c r="G331">
        <v>26</v>
      </c>
      <c r="H331">
        <v>65</v>
      </c>
      <c r="I331">
        <v>6</v>
      </c>
      <c r="J331">
        <v>71</v>
      </c>
      <c r="K331">
        <v>142</v>
      </c>
      <c r="L331">
        <v>20</v>
      </c>
      <c r="M331">
        <v>0</v>
      </c>
      <c r="N331">
        <v>4</v>
      </c>
      <c r="O331">
        <v>1</v>
      </c>
      <c r="P331">
        <v>3</v>
      </c>
      <c r="Q331">
        <v>0</v>
      </c>
      <c r="R331">
        <v>0</v>
      </c>
      <c r="S331">
        <v>2</v>
      </c>
      <c r="T331">
        <v>3</v>
      </c>
      <c r="U331">
        <v>0</v>
      </c>
      <c r="V331">
        <v>4</v>
      </c>
      <c r="W331">
        <v>0</v>
      </c>
      <c r="X331">
        <v>0</v>
      </c>
      <c r="Y331">
        <v>0</v>
      </c>
      <c r="Z331">
        <v>0</v>
      </c>
      <c r="AA331">
        <v>0</v>
      </c>
      <c r="AB331">
        <v>0</v>
      </c>
      <c r="AC331">
        <v>1</v>
      </c>
      <c r="AD331">
        <v>38</v>
      </c>
    </row>
    <row r="332" spans="1:30" x14ac:dyDescent="0.25">
      <c r="A332" s="2" t="s">
        <v>70</v>
      </c>
      <c r="B332" s="1" t="s">
        <v>73</v>
      </c>
      <c r="C332" s="1" t="s">
        <v>62</v>
      </c>
      <c r="D332">
        <v>20</v>
      </c>
      <c r="E332">
        <v>3</v>
      </c>
      <c r="F332">
        <v>0</v>
      </c>
      <c r="G332">
        <v>23</v>
      </c>
      <c r="H332">
        <v>87</v>
      </c>
      <c r="I332">
        <v>37</v>
      </c>
      <c r="J332">
        <v>124</v>
      </c>
      <c r="K332">
        <v>196</v>
      </c>
      <c r="L332">
        <v>19</v>
      </c>
      <c r="M332">
        <v>0</v>
      </c>
      <c r="N332">
        <v>3</v>
      </c>
      <c r="O332">
        <v>0</v>
      </c>
      <c r="P332">
        <v>1</v>
      </c>
      <c r="Q332">
        <v>0</v>
      </c>
      <c r="R332">
        <v>1</v>
      </c>
      <c r="S332">
        <v>2</v>
      </c>
      <c r="T332">
        <v>1</v>
      </c>
      <c r="U332">
        <v>0</v>
      </c>
      <c r="V332">
        <v>1</v>
      </c>
      <c r="W332">
        <v>0</v>
      </c>
      <c r="X332">
        <v>0</v>
      </c>
      <c r="Y332">
        <v>0</v>
      </c>
      <c r="Z332">
        <v>0</v>
      </c>
      <c r="AA332">
        <v>0</v>
      </c>
      <c r="AB332">
        <v>0</v>
      </c>
      <c r="AC332">
        <v>5</v>
      </c>
      <c r="AD332">
        <v>33</v>
      </c>
    </row>
    <row r="333" spans="1:30" x14ac:dyDescent="0.25">
      <c r="A333" s="2" t="s">
        <v>70</v>
      </c>
      <c r="B333" s="1" t="s">
        <v>73</v>
      </c>
      <c r="C333" s="1" t="s">
        <v>63</v>
      </c>
      <c r="D333">
        <v>5</v>
      </c>
      <c r="E333">
        <v>51</v>
      </c>
      <c r="F333">
        <v>0</v>
      </c>
      <c r="G333">
        <v>56</v>
      </c>
      <c r="H333">
        <v>171</v>
      </c>
      <c r="I333">
        <v>12</v>
      </c>
      <c r="J333">
        <v>183</v>
      </c>
      <c r="K333">
        <v>254</v>
      </c>
      <c r="L333">
        <v>21</v>
      </c>
      <c r="M333">
        <v>0</v>
      </c>
      <c r="N333">
        <v>5</v>
      </c>
      <c r="O333">
        <v>0</v>
      </c>
      <c r="P333">
        <v>0</v>
      </c>
      <c r="Q333">
        <v>3</v>
      </c>
      <c r="R333">
        <v>0</v>
      </c>
      <c r="S333">
        <v>12</v>
      </c>
      <c r="T333">
        <v>16</v>
      </c>
      <c r="U333">
        <v>0</v>
      </c>
      <c r="V333">
        <v>1</v>
      </c>
      <c r="W333">
        <v>0</v>
      </c>
      <c r="X333">
        <v>0</v>
      </c>
      <c r="Y333">
        <v>0</v>
      </c>
      <c r="Z333">
        <v>0</v>
      </c>
      <c r="AA333">
        <v>3</v>
      </c>
      <c r="AB333">
        <v>13</v>
      </c>
      <c r="AC333">
        <v>0</v>
      </c>
      <c r="AD333">
        <v>74</v>
      </c>
    </row>
    <row r="334" spans="1:30" x14ac:dyDescent="0.25">
      <c r="A334" s="2" t="s">
        <v>70</v>
      </c>
      <c r="B334" s="1" t="s">
        <v>73</v>
      </c>
      <c r="C334" s="1" t="s">
        <v>64</v>
      </c>
      <c r="D334">
        <v>9</v>
      </c>
      <c r="E334">
        <v>23</v>
      </c>
      <c r="F334">
        <v>0</v>
      </c>
      <c r="G334">
        <v>32</v>
      </c>
      <c r="H334">
        <v>168</v>
      </c>
      <c r="I334">
        <v>17</v>
      </c>
      <c r="J334">
        <v>185</v>
      </c>
      <c r="K334">
        <v>247</v>
      </c>
      <c r="L334">
        <v>21</v>
      </c>
      <c r="M334">
        <v>0</v>
      </c>
      <c r="N334">
        <v>5</v>
      </c>
      <c r="O334">
        <v>0</v>
      </c>
      <c r="P334">
        <v>0</v>
      </c>
      <c r="Q334">
        <v>1</v>
      </c>
      <c r="R334">
        <v>0</v>
      </c>
      <c r="S334">
        <v>3</v>
      </c>
      <c r="T334">
        <v>3</v>
      </c>
      <c r="U334">
        <v>0</v>
      </c>
      <c r="V334">
        <v>4</v>
      </c>
      <c r="W334">
        <v>0</v>
      </c>
      <c r="X334">
        <v>0</v>
      </c>
      <c r="Y334">
        <v>0</v>
      </c>
      <c r="Z334">
        <v>0</v>
      </c>
      <c r="AA334">
        <v>0</v>
      </c>
      <c r="AB334">
        <v>0</v>
      </c>
      <c r="AC334">
        <v>1</v>
      </c>
      <c r="AD334">
        <v>38</v>
      </c>
    </row>
    <row r="335" spans="1:30" x14ac:dyDescent="0.25">
      <c r="A335" s="2" t="s">
        <v>70</v>
      </c>
      <c r="B335" s="1" t="s">
        <v>73</v>
      </c>
      <c r="C335" s="1" t="s">
        <v>65</v>
      </c>
      <c r="D335">
        <v>18</v>
      </c>
      <c r="E335">
        <v>26</v>
      </c>
      <c r="F335">
        <v>2</v>
      </c>
      <c r="G335">
        <v>46</v>
      </c>
      <c r="H335">
        <v>213</v>
      </c>
      <c r="I335">
        <v>50</v>
      </c>
      <c r="J335">
        <v>263</v>
      </c>
      <c r="K335">
        <v>386</v>
      </c>
      <c r="L335">
        <v>20</v>
      </c>
      <c r="M335">
        <v>0</v>
      </c>
      <c r="N335">
        <v>0</v>
      </c>
      <c r="O335">
        <v>0</v>
      </c>
      <c r="P335">
        <v>0</v>
      </c>
      <c r="Q335">
        <v>1</v>
      </c>
      <c r="R335">
        <v>0</v>
      </c>
      <c r="S335">
        <v>8</v>
      </c>
      <c r="T335">
        <v>0</v>
      </c>
      <c r="U335">
        <v>0</v>
      </c>
      <c r="V335">
        <v>0</v>
      </c>
      <c r="W335">
        <v>0</v>
      </c>
      <c r="X335">
        <v>0</v>
      </c>
      <c r="Y335">
        <v>0</v>
      </c>
      <c r="Z335">
        <v>0</v>
      </c>
      <c r="AA335">
        <v>0</v>
      </c>
      <c r="AB335">
        <v>2</v>
      </c>
      <c r="AC335">
        <v>0</v>
      </c>
      <c r="AD335">
        <v>31</v>
      </c>
    </row>
    <row r="336" spans="1:30" x14ac:dyDescent="0.25">
      <c r="A336" s="2" t="s">
        <v>69</v>
      </c>
      <c r="B336" s="1" t="s">
        <v>73</v>
      </c>
      <c r="C336" s="1" t="s">
        <v>29</v>
      </c>
      <c r="D336">
        <v>5</v>
      </c>
      <c r="E336">
        <v>17</v>
      </c>
      <c r="F336">
        <v>2</v>
      </c>
      <c r="G336">
        <v>24</v>
      </c>
      <c r="H336">
        <v>101</v>
      </c>
      <c r="I336">
        <v>9</v>
      </c>
      <c r="J336">
        <v>110</v>
      </c>
      <c r="K336">
        <v>226</v>
      </c>
      <c r="L336">
        <v>22</v>
      </c>
      <c r="M336">
        <v>0</v>
      </c>
      <c r="N336">
        <v>6</v>
      </c>
      <c r="O336">
        <v>0</v>
      </c>
      <c r="P336">
        <v>3</v>
      </c>
      <c r="Q336">
        <v>0</v>
      </c>
      <c r="R336">
        <v>0</v>
      </c>
      <c r="S336">
        <v>2</v>
      </c>
      <c r="T336">
        <v>3</v>
      </c>
      <c r="U336">
        <v>0</v>
      </c>
      <c r="V336">
        <v>3</v>
      </c>
      <c r="W336">
        <v>0</v>
      </c>
      <c r="X336">
        <v>0</v>
      </c>
      <c r="Y336">
        <v>0</v>
      </c>
      <c r="Z336">
        <v>0</v>
      </c>
      <c r="AA336">
        <v>0</v>
      </c>
      <c r="AB336">
        <v>0</v>
      </c>
      <c r="AC336">
        <v>2</v>
      </c>
      <c r="AD336">
        <v>41</v>
      </c>
    </row>
    <row r="337" spans="1:30" x14ac:dyDescent="0.25">
      <c r="A337" s="2" t="s">
        <v>69</v>
      </c>
      <c r="B337" s="1" t="s">
        <v>73</v>
      </c>
      <c r="C337" s="1" t="s">
        <v>30</v>
      </c>
      <c r="D337">
        <v>3</v>
      </c>
      <c r="E337">
        <v>27</v>
      </c>
      <c r="F337">
        <v>2</v>
      </c>
      <c r="G337">
        <v>32</v>
      </c>
      <c r="H337">
        <v>72</v>
      </c>
      <c r="I337">
        <v>3</v>
      </c>
      <c r="J337">
        <v>75</v>
      </c>
      <c r="K337">
        <v>141</v>
      </c>
      <c r="L337">
        <v>21</v>
      </c>
      <c r="M337">
        <v>0</v>
      </c>
      <c r="N337">
        <v>1</v>
      </c>
      <c r="O337">
        <v>0</v>
      </c>
      <c r="P337">
        <v>2</v>
      </c>
      <c r="Q337">
        <v>1</v>
      </c>
      <c r="R337">
        <v>0</v>
      </c>
      <c r="S337">
        <v>5</v>
      </c>
      <c r="T337">
        <v>9</v>
      </c>
      <c r="U337">
        <v>0</v>
      </c>
      <c r="V337">
        <v>0</v>
      </c>
      <c r="W337">
        <v>1</v>
      </c>
      <c r="X337">
        <v>0</v>
      </c>
      <c r="Y337">
        <v>0</v>
      </c>
      <c r="Z337">
        <v>0</v>
      </c>
      <c r="AA337">
        <v>0</v>
      </c>
      <c r="AB337">
        <v>18</v>
      </c>
      <c r="AC337">
        <v>0</v>
      </c>
      <c r="AD337">
        <v>58</v>
      </c>
    </row>
    <row r="338" spans="1:30" x14ac:dyDescent="0.25">
      <c r="A338" s="2" t="s">
        <v>69</v>
      </c>
      <c r="B338" s="1" t="s">
        <v>73</v>
      </c>
      <c r="C338" s="1" t="s">
        <v>31</v>
      </c>
      <c r="D338">
        <v>8</v>
      </c>
      <c r="E338">
        <v>13</v>
      </c>
      <c r="F338">
        <v>1</v>
      </c>
      <c r="G338">
        <v>22</v>
      </c>
      <c r="H338">
        <v>55</v>
      </c>
      <c r="I338">
        <v>9</v>
      </c>
      <c r="J338">
        <v>64</v>
      </c>
      <c r="K338">
        <v>126</v>
      </c>
      <c r="L338">
        <v>20</v>
      </c>
      <c r="M338">
        <v>0</v>
      </c>
      <c r="N338">
        <v>2</v>
      </c>
      <c r="O338">
        <v>0</v>
      </c>
      <c r="P338">
        <v>0</v>
      </c>
      <c r="Q338">
        <v>0</v>
      </c>
      <c r="R338">
        <v>0</v>
      </c>
      <c r="S338">
        <v>3</v>
      </c>
      <c r="T338">
        <v>1</v>
      </c>
      <c r="U338">
        <v>0</v>
      </c>
      <c r="V338">
        <v>0</v>
      </c>
      <c r="W338">
        <v>0</v>
      </c>
      <c r="X338">
        <v>0</v>
      </c>
      <c r="Y338">
        <v>0</v>
      </c>
      <c r="Z338">
        <v>0</v>
      </c>
      <c r="AA338">
        <v>0</v>
      </c>
      <c r="AB338">
        <v>0</v>
      </c>
      <c r="AC338">
        <v>0</v>
      </c>
      <c r="AD338">
        <v>26</v>
      </c>
    </row>
    <row r="339" spans="1:30" x14ac:dyDescent="0.25">
      <c r="A339" s="2" t="s">
        <v>69</v>
      </c>
      <c r="B339" s="1" t="s">
        <v>73</v>
      </c>
      <c r="C339" s="1" t="s">
        <v>32</v>
      </c>
      <c r="D339">
        <v>15</v>
      </c>
      <c r="E339">
        <v>20</v>
      </c>
      <c r="F339">
        <v>7</v>
      </c>
      <c r="G339">
        <v>42</v>
      </c>
      <c r="H339">
        <v>103</v>
      </c>
      <c r="I339">
        <v>20</v>
      </c>
      <c r="J339">
        <v>123</v>
      </c>
      <c r="K339">
        <v>301</v>
      </c>
      <c r="L339">
        <v>19</v>
      </c>
      <c r="M339">
        <v>0</v>
      </c>
      <c r="N339">
        <v>1</v>
      </c>
      <c r="O339">
        <v>1</v>
      </c>
      <c r="P339">
        <v>12</v>
      </c>
      <c r="Q339">
        <v>1</v>
      </c>
      <c r="R339">
        <v>0</v>
      </c>
      <c r="S339">
        <v>4</v>
      </c>
      <c r="T339">
        <v>0</v>
      </c>
      <c r="U339">
        <v>1</v>
      </c>
      <c r="V339">
        <v>4</v>
      </c>
      <c r="W339">
        <v>0</v>
      </c>
      <c r="X339">
        <v>0</v>
      </c>
      <c r="Y339">
        <v>1</v>
      </c>
      <c r="Z339">
        <v>0</v>
      </c>
      <c r="AA339">
        <v>0</v>
      </c>
      <c r="AB339">
        <v>4</v>
      </c>
      <c r="AC339">
        <v>3</v>
      </c>
      <c r="AD339">
        <v>51</v>
      </c>
    </row>
    <row r="340" spans="1:30" x14ac:dyDescent="0.25">
      <c r="A340" s="2" t="s">
        <v>69</v>
      </c>
      <c r="B340" s="1" t="s">
        <v>73</v>
      </c>
      <c r="C340" s="1" t="s">
        <v>33</v>
      </c>
      <c r="D340">
        <v>29</v>
      </c>
      <c r="E340">
        <v>95</v>
      </c>
      <c r="F340">
        <v>5</v>
      </c>
      <c r="G340">
        <v>129</v>
      </c>
      <c r="H340">
        <v>436</v>
      </c>
      <c r="I340">
        <v>94</v>
      </c>
      <c r="J340">
        <v>530</v>
      </c>
      <c r="K340">
        <v>855</v>
      </c>
      <c r="L340">
        <v>98</v>
      </c>
      <c r="M340">
        <v>0</v>
      </c>
      <c r="N340">
        <v>14</v>
      </c>
      <c r="O340">
        <v>2</v>
      </c>
      <c r="P340">
        <v>1</v>
      </c>
      <c r="Q340">
        <v>3</v>
      </c>
      <c r="R340">
        <v>1</v>
      </c>
      <c r="S340">
        <v>10</v>
      </c>
      <c r="T340">
        <v>15</v>
      </c>
      <c r="U340">
        <v>7</v>
      </c>
      <c r="V340">
        <v>3</v>
      </c>
      <c r="W340">
        <v>4</v>
      </c>
      <c r="X340">
        <v>0</v>
      </c>
      <c r="Y340">
        <v>0</v>
      </c>
      <c r="Z340">
        <v>0</v>
      </c>
      <c r="AA340">
        <v>1</v>
      </c>
      <c r="AB340">
        <v>7</v>
      </c>
      <c r="AC340">
        <v>8</v>
      </c>
      <c r="AD340">
        <v>174</v>
      </c>
    </row>
    <row r="341" spans="1:30" x14ac:dyDescent="0.25">
      <c r="A341" s="2" t="s">
        <v>69</v>
      </c>
      <c r="B341" s="1" t="s">
        <v>73</v>
      </c>
      <c r="C341" s="1" t="s">
        <v>34</v>
      </c>
      <c r="D341">
        <v>1</v>
      </c>
      <c r="E341">
        <v>7</v>
      </c>
      <c r="F341">
        <v>4</v>
      </c>
      <c r="G341">
        <v>12</v>
      </c>
      <c r="H341">
        <v>16</v>
      </c>
      <c r="I341">
        <v>1</v>
      </c>
      <c r="J341">
        <v>17</v>
      </c>
      <c r="K341">
        <v>73</v>
      </c>
      <c r="L341">
        <v>15</v>
      </c>
      <c r="M341">
        <v>0</v>
      </c>
      <c r="N341">
        <v>0</v>
      </c>
      <c r="O341">
        <v>0</v>
      </c>
      <c r="P341">
        <v>0</v>
      </c>
      <c r="Q341">
        <v>0</v>
      </c>
      <c r="R341">
        <v>0</v>
      </c>
      <c r="S341">
        <v>0</v>
      </c>
      <c r="T341">
        <v>0</v>
      </c>
      <c r="U341">
        <v>0</v>
      </c>
      <c r="V341">
        <v>0</v>
      </c>
      <c r="W341">
        <v>0</v>
      </c>
      <c r="X341">
        <v>0</v>
      </c>
      <c r="Y341">
        <v>0</v>
      </c>
      <c r="Z341">
        <v>0</v>
      </c>
      <c r="AA341">
        <v>0</v>
      </c>
      <c r="AB341">
        <v>0</v>
      </c>
      <c r="AC341">
        <v>0</v>
      </c>
      <c r="AD341">
        <v>15</v>
      </c>
    </row>
    <row r="342" spans="1:30" x14ac:dyDescent="0.25">
      <c r="A342" s="2" t="s">
        <v>69</v>
      </c>
      <c r="B342" s="1" t="s">
        <v>73</v>
      </c>
      <c r="C342" s="1" t="s">
        <v>35</v>
      </c>
      <c r="D342">
        <v>9</v>
      </c>
      <c r="E342">
        <v>57</v>
      </c>
      <c r="F342">
        <v>4</v>
      </c>
      <c r="G342">
        <v>70</v>
      </c>
      <c r="H342">
        <v>227</v>
      </c>
      <c r="I342">
        <v>16</v>
      </c>
      <c r="J342">
        <v>243</v>
      </c>
      <c r="K342">
        <v>404</v>
      </c>
      <c r="L342">
        <v>49</v>
      </c>
      <c r="M342">
        <v>0</v>
      </c>
      <c r="N342">
        <v>3</v>
      </c>
      <c r="O342">
        <v>0</v>
      </c>
      <c r="P342">
        <v>6</v>
      </c>
      <c r="Q342">
        <v>0</v>
      </c>
      <c r="R342">
        <v>0</v>
      </c>
      <c r="S342">
        <v>8</v>
      </c>
      <c r="T342">
        <v>1</v>
      </c>
      <c r="U342">
        <v>0</v>
      </c>
      <c r="V342">
        <v>2</v>
      </c>
      <c r="W342">
        <v>0</v>
      </c>
      <c r="X342">
        <v>0</v>
      </c>
      <c r="Y342">
        <v>0</v>
      </c>
      <c r="Z342">
        <v>0</v>
      </c>
      <c r="AA342">
        <v>0</v>
      </c>
      <c r="AB342">
        <v>0</v>
      </c>
      <c r="AC342">
        <v>4</v>
      </c>
      <c r="AD342">
        <v>73</v>
      </c>
    </row>
    <row r="343" spans="1:30" x14ac:dyDescent="0.25">
      <c r="A343" s="2" t="s">
        <v>69</v>
      </c>
      <c r="B343" s="1" t="s">
        <v>73</v>
      </c>
      <c r="C343" s="1" t="s">
        <v>36</v>
      </c>
      <c r="D343">
        <v>7</v>
      </c>
      <c r="E343">
        <v>18</v>
      </c>
      <c r="F343">
        <v>0</v>
      </c>
      <c r="G343">
        <v>25</v>
      </c>
      <c r="H343">
        <v>154</v>
      </c>
      <c r="I343">
        <v>22</v>
      </c>
      <c r="J343">
        <v>176</v>
      </c>
      <c r="K343">
        <v>222</v>
      </c>
      <c r="L343">
        <v>10</v>
      </c>
      <c r="M343">
        <v>0</v>
      </c>
      <c r="N343">
        <v>2</v>
      </c>
      <c r="O343">
        <v>0</v>
      </c>
      <c r="P343">
        <v>0</v>
      </c>
      <c r="Q343">
        <v>0</v>
      </c>
      <c r="R343">
        <v>0</v>
      </c>
      <c r="S343">
        <v>3</v>
      </c>
      <c r="T343">
        <v>0</v>
      </c>
      <c r="U343">
        <v>0</v>
      </c>
      <c r="V343">
        <v>1</v>
      </c>
      <c r="W343">
        <v>0</v>
      </c>
      <c r="X343">
        <v>0</v>
      </c>
      <c r="Y343">
        <v>0</v>
      </c>
      <c r="Z343">
        <v>0</v>
      </c>
      <c r="AA343">
        <v>0</v>
      </c>
      <c r="AB343">
        <v>9</v>
      </c>
      <c r="AC343">
        <v>1</v>
      </c>
      <c r="AD343">
        <v>26</v>
      </c>
    </row>
    <row r="344" spans="1:30" x14ac:dyDescent="0.25">
      <c r="A344" s="2" t="s">
        <v>69</v>
      </c>
      <c r="B344" s="1" t="s">
        <v>73</v>
      </c>
      <c r="C344" s="1" t="s">
        <v>37</v>
      </c>
      <c r="D344">
        <v>9</v>
      </c>
      <c r="E344">
        <v>14</v>
      </c>
      <c r="F344">
        <v>5</v>
      </c>
      <c r="G344">
        <v>28</v>
      </c>
      <c r="H344">
        <v>48</v>
      </c>
      <c r="I344">
        <v>17</v>
      </c>
      <c r="J344">
        <v>65</v>
      </c>
      <c r="K344">
        <v>140</v>
      </c>
      <c r="L344">
        <v>26</v>
      </c>
      <c r="M344">
        <v>0</v>
      </c>
      <c r="N344">
        <v>0</v>
      </c>
      <c r="O344">
        <v>1</v>
      </c>
      <c r="P344">
        <v>2</v>
      </c>
      <c r="Q344">
        <v>0</v>
      </c>
      <c r="R344">
        <v>0</v>
      </c>
      <c r="S344">
        <v>4</v>
      </c>
      <c r="T344">
        <v>0</v>
      </c>
      <c r="U344">
        <v>1</v>
      </c>
      <c r="V344">
        <v>0</v>
      </c>
      <c r="W344">
        <v>0</v>
      </c>
      <c r="X344">
        <v>0</v>
      </c>
      <c r="Y344">
        <v>0</v>
      </c>
      <c r="Z344">
        <v>0</v>
      </c>
      <c r="AA344">
        <v>0</v>
      </c>
      <c r="AB344">
        <v>0</v>
      </c>
      <c r="AC344">
        <v>0</v>
      </c>
      <c r="AD344">
        <v>34</v>
      </c>
    </row>
    <row r="345" spans="1:30" x14ac:dyDescent="0.25">
      <c r="A345" s="2" t="s">
        <v>69</v>
      </c>
      <c r="B345" s="1" t="s">
        <v>73</v>
      </c>
      <c r="C345" s="1" t="s">
        <v>38</v>
      </c>
      <c r="D345">
        <v>11</v>
      </c>
      <c r="E345">
        <v>28</v>
      </c>
      <c r="F345">
        <v>5</v>
      </c>
      <c r="G345">
        <v>44</v>
      </c>
      <c r="H345">
        <v>137</v>
      </c>
      <c r="I345">
        <v>25</v>
      </c>
      <c r="J345">
        <v>162</v>
      </c>
      <c r="K345">
        <v>255</v>
      </c>
      <c r="L345">
        <v>13</v>
      </c>
      <c r="M345">
        <v>0</v>
      </c>
      <c r="N345">
        <v>7</v>
      </c>
      <c r="O345">
        <v>1</v>
      </c>
      <c r="P345">
        <v>2</v>
      </c>
      <c r="Q345">
        <v>1</v>
      </c>
      <c r="R345">
        <v>1</v>
      </c>
      <c r="S345">
        <v>1</v>
      </c>
      <c r="T345">
        <v>1</v>
      </c>
      <c r="U345">
        <v>0</v>
      </c>
      <c r="V345">
        <v>5</v>
      </c>
      <c r="W345">
        <v>1</v>
      </c>
      <c r="X345">
        <v>2</v>
      </c>
      <c r="Y345">
        <v>0</v>
      </c>
      <c r="Z345">
        <v>0</v>
      </c>
      <c r="AA345">
        <v>2</v>
      </c>
      <c r="AB345">
        <v>0</v>
      </c>
      <c r="AC345">
        <v>5</v>
      </c>
      <c r="AD345">
        <v>42</v>
      </c>
    </row>
    <row r="346" spans="1:30" x14ac:dyDescent="0.25">
      <c r="A346" s="2" t="s">
        <v>69</v>
      </c>
      <c r="B346" s="1" t="s">
        <v>73</v>
      </c>
      <c r="C346" s="1" t="s">
        <v>39</v>
      </c>
      <c r="D346">
        <v>11</v>
      </c>
      <c r="E346">
        <v>37</v>
      </c>
      <c r="F346">
        <v>6</v>
      </c>
      <c r="G346">
        <v>54</v>
      </c>
      <c r="H346">
        <v>85</v>
      </c>
      <c r="I346">
        <v>17</v>
      </c>
      <c r="J346">
        <v>102</v>
      </c>
      <c r="K346">
        <v>313</v>
      </c>
      <c r="L346">
        <v>34</v>
      </c>
      <c r="M346">
        <v>0</v>
      </c>
      <c r="N346">
        <v>6</v>
      </c>
      <c r="O346">
        <v>1</v>
      </c>
      <c r="P346">
        <v>1</v>
      </c>
      <c r="Q346">
        <v>0</v>
      </c>
      <c r="R346">
        <v>0</v>
      </c>
      <c r="S346">
        <v>6</v>
      </c>
      <c r="T346">
        <v>1</v>
      </c>
      <c r="U346">
        <v>0</v>
      </c>
      <c r="V346">
        <v>4</v>
      </c>
      <c r="W346">
        <v>0</v>
      </c>
      <c r="X346">
        <v>0</v>
      </c>
      <c r="Y346">
        <v>0</v>
      </c>
      <c r="Z346">
        <v>0</v>
      </c>
      <c r="AA346">
        <v>0</v>
      </c>
      <c r="AB346">
        <v>5</v>
      </c>
      <c r="AC346">
        <v>9</v>
      </c>
      <c r="AD346">
        <v>67</v>
      </c>
    </row>
    <row r="347" spans="1:30" x14ac:dyDescent="0.25">
      <c r="A347" s="2" t="s">
        <v>69</v>
      </c>
      <c r="B347" s="1" t="s">
        <v>73</v>
      </c>
      <c r="C347" s="1" t="s">
        <v>40</v>
      </c>
      <c r="D347">
        <v>20</v>
      </c>
      <c r="E347">
        <v>31</v>
      </c>
      <c r="F347">
        <v>9</v>
      </c>
      <c r="G347">
        <v>60</v>
      </c>
      <c r="H347">
        <v>133</v>
      </c>
      <c r="I347">
        <v>28</v>
      </c>
      <c r="J347">
        <v>161</v>
      </c>
      <c r="K347">
        <v>487</v>
      </c>
      <c r="L347">
        <v>44</v>
      </c>
      <c r="M347">
        <v>0</v>
      </c>
      <c r="N347">
        <v>4</v>
      </c>
      <c r="O347">
        <v>0</v>
      </c>
      <c r="P347">
        <v>11</v>
      </c>
      <c r="Q347">
        <v>1</v>
      </c>
      <c r="R347">
        <v>0</v>
      </c>
      <c r="S347">
        <v>4</v>
      </c>
      <c r="T347">
        <v>3</v>
      </c>
      <c r="U347">
        <v>0</v>
      </c>
      <c r="V347">
        <v>6</v>
      </c>
      <c r="W347">
        <v>0</v>
      </c>
      <c r="X347">
        <v>1</v>
      </c>
      <c r="Y347">
        <v>0</v>
      </c>
      <c r="Z347">
        <v>0</v>
      </c>
      <c r="AA347">
        <v>1</v>
      </c>
      <c r="AB347">
        <v>17</v>
      </c>
      <c r="AC347">
        <v>5</v>
      </c>
      <c r="AD347">
        <v>97</v>
      </c>
    </row>
    <row r="348" spans="1:30" x14ac:dyDescent="0.25">
      <c r="A348" s="2" t="s">
        <v>69</v>
      </c>
      <c r="B348" s="1" t="s">
        <v>73</v>
      </c>
      <c r="C348" s="1" t="s">
        <v>41</v>
      </c>
      <c r="D348">
        <v>7</v>
      </c>
      <c r="E348">
        <v>12</v>
      </c>
      <c r="F348">
        <v>1</v>
      </c>
      <c r="G348">
        <v>20</v>
      </c>
      <c r="H348">
        <v>46</v>
      </c>
      <c r="I348">
        <v>16</v>
      </c>
      <c r="J348">
        <v>62</v>
      </c>
      <c r="K348">
        <v>100</v>
      </c>
      <c r="L348">
        <v>38</v>
      </c>
      <c r="M348">
        <v>0</v>
      </c>
      <c r="N348">
        <v>0</v>
      </c>
      <c r="O348">
        <v>0</v>
      </c>
      <c r="P348">
        <v>0</v>
      </c>
      <c r="Q348">
        <v>0</v>
      </c>
      <c r="R348">
        <v>0</v>
      </c>
      <c r="S348">
        <v>0</v>
      </c>
      <c r="T348">
        <v>2</v>
      </c>
      <c r="U348">
        <v>0</v>
      </c>
      <c r="V348">
        <v>0</v>
      </c>
      <c r="W348">
        <v>0</v>
      </c>
      <c r="X348">
        <v>0</v>
      </c>
      <c r="Y348">
        <v>1</v>
      </c>
      <c r="Z348">
        <v>0</v>
      </c>
      <c r="AA348">
        <v>0</v>
      </c>
      <c r="AB348">
        <v>1</v>
      </c>
      <c r="AC348">
        <v>0</v>
      </c>
      <c r="AD348">
        <v>42</v>
      </c>
    </row>
    <row r="349" spans="1:30" x14ac:dyDescent="0.25">
      <c r="A349" s="2" t="s">
        <v>69</v>
      </c>
      <c r="B349" s="1" t="s">
        <v>73</v>
      </c>
      <c r="C349" s="1" t="s">
        <v>42</v>
      </c>
      <c r="D349">
        <v>12</v>
      </c>
      <c r="E349">
        <v>32</v>
      </c>
      <c r="F349">
        <v>4</v>
      </c>
      <c r="G349">
        <v>48</v>
      </c>
      <c r="H349">
        <v>177</v>
      </c>
      <c r="I349">
        <v>18</v>
      </c>
      <c r="J349">
        <v>195</v>
      </c>
      <c r="K349">
        <v>400</v>
      </c>
      <c r="L349">
        <v>17</v>
      </c>
      <c r="M349">
        <v>0</v>
      </c>
      <c r="N349">
        <v>4</v>
      </c>
      <c r="O349">
        <v>1</v>
      </c>
      <c r="P349">
        <v>9</v>
      </c>
      <c r="Q349">
        <v>1</v>
      </c>
      <c r="R349">
        <v>0</v>
      </c>
      <c r="S349">
        <v>0</v>
      </c>
      <c r="T349">
        <v>0</v>
      </c>
      <c r="U349">
        <v>0</v>
      </c>
      <c r="V349">
        <v>4</v>
      </c>
      <c r="W349">
        <v>0</v>
      </c>
      <c r="X349">
        <v>0</v>
      </c>
      <c r="Y349">
        <v>0</v>
      </c>
      <c r="Z349">
        <v>0</v>
      </c>
      <c r="AA349">
        <v>0</v>
      </c>
      <c r="AB349">
        <v>10</v>
      </c>
      <c r="AC349">
        <v>6</v>
      </c>
      <c r="AD349">
        <v>52</v>
      </c>
    </row>
    <row r="350" spans="1:30" x14ac:dyDescent="0.25">
      <c r="A350" s="2" t="s">
        <v>69</v>
      </c>
      <c r="B350" s="1" t="s">
        <v>73</v>
      </c>
      <c r="C350" s="1" t="s">
        <v>43</v>
      </c>
      <c r="D350">
        <v>56</v>
      </c>
      <c r="E350">
        <v>314</v>
      </c>
      <c r="F350">
        <v>94</v>
      </c>
      <c r="G350">
        <v>464</v>
      </c>
      <c r="H350">
        <v>784</v>
      </c>
      <c r="I350">
        <v>109</v>
      </c>
      <c r="J350">
        <v>893</v>
      </c>
      <c r="K350">
        <v>2399</v>
      </c>
      <c r="L350">
        <v>369</v>
      </c>
      <c r="M350">
        <v>5</v>
      </c>
      <c r="N350">
        <v>11</v>
      </c>
      <c r="O350">
        <v>5</v>
      </c>
      <c r="P350">
        <v>26</v>
      </c>
      <c r="Q350">
        <v>12</v>
      </c>
      <c r="R350">
        <v>7</v>
      </c>
      <c r="S350">
        <v>14</v>
      </c>
      <c r="T350">
        <v>31</v>
      </c>
      <c r="U350">
        <v>0</v>
      </c>
      <c r="V350">
        <v>33</v>
      </c>
      <c r="W350">
        <v>5</v>
      </c>
      <c r="X350">
        <v>0</v>
      </c>
      <c r="Y350">
        <v>0</v>
      </c>
      <c r="Z350">
        <v>0</v>
      </c>
      <c r="AA350">
        <v>2</v>
      </c>
      <c r="AB350">
        <v>156</v>
      </c>
      <c r="AC350">
        <v>23</v>
      </c>
      <c r="AD350">
        <v>699</v>
      </c>
    </row>
    <row r="351" spans="1:30" x14ac:dyDescent="0.25">
      <c r="A351" s="2" t="s">
        <v>69</v>
      </c>
      <c r="B351" s="1" t="s">
        <v>73</v>
      </c>
      <c r="C351" s="1" t="s">
        <v>44</v>
      </c>
      <c r="D351">
        <v>6</v>
      </c>
      <c r="E351">
        <v>49</v>
      </c>
      <c r="F351">
        <v>3</v>
      </c>
      <c r="G351">
        <v>58</v>
      </c>
      <c r="H351">
        <v>165</v>
      </c>
      <c r="I351">
        <v>9</v>
      </c>
      <c r="J351">
        <v>174</v>
      </c>
      <c r="K351">
        <v>298</v>
      </c>
      <c r="L351">
        <v>19</v>
      </c>
      <c r="M351">
        <v>1</v>
      </c>
      <c r="N351">
        <v>2</v>
      </c>
      <c r="O351">
        <v>2</v>
      </c>
      <c r="P351">
        <v>2</v>
      </c>
      <c r="Q351">
        <v>6</v>
      </c>
      <c r="R351">
        <v>0</v>
      </c>
      <c r="S351">
        <v>0</v>
      </c>
      <c r="T351">
        <v>21</v>
      </c>
      <c r="U351">
        <v>0</v>
      </c>
      <c r="V351">
        <v>0</v>
      </c>
      <c r="W351">
        <v>0</v>
      </c>
      <c r="X351">
        <v>0</v>
      </c>
      <c r="Y351">
        <v>0</v>
      </c>
      <c r="Z351">
        <v>0</v>
      </c>
      <c r="AA351">
        <v>0</v>
      </c>
      <c r="AB351">
        <v>18</v>
      </c>
      <c r="AC351">
        <v>3</v>
      </c>
      <c r="AD351">
        <v>74</v>
      </c>
    </row>
    <row r="352" spans="1:30" x14ac:dyDescent="0.25">
      <c r="A352" s="2" t="s">
        <v>69</v>
      </c>
      <c r="B352" s="1" t="s">
        <v>73</v>
      </c>
      <c r="C352" s="1" t="s">
        <v>45</v>
      </c>
      <c r="D352">
        <v>3</v>
      </c>
      <c r="E352">
        <v>12</v>
      </c>
      <c r="F352">
        <v>2</v>
      </c>
      <c r="G352">
        <v>17</v>
      </c>
      <c r="H352">
        <v>45</v>
      </c>
      <c r="I352">
        <v>4</v>
      </c>
      <c r="J352">
        <v>49</v>
      </c>
      <c r="K352">
        <v>145</v>
      </c>
      <c r="L352">
        <v>3</v>
      </c>
      <c r="M352">
        <v>0</v>
      </c>
      <c r="N352">
        <v>1</v>
      </c>
      <c r="O352">
        <v>0</v>
      </c>
      <c r="P352">
        <v>1</v>
      </c>
      <c r="Q352">
        <v>0</v>
      </c>
      <c r="R352">
        <v>0</v>
      </c>
      <c r="S352">
        <v>0</v>
      </c>
      <c r="T352">
        <v>4</v>
      </c>
      <c r="U352">
        <v>0</v>
      </c>
      <c r="V352">
        <v>1</v>
      </c>
      <c r="W352">
        <v>0</v>
      </c>
      <c r="X352">
        <v>0</v>
      </c>
      <c r="Y352">
        <v>0</v>
      </c>
      <c r="Z352">
        <v>0</v>
      </c>
      <c r="AA352">
        <v>0</v>
      </c>
      <c r="AB352">
        <v>5</v>
      </c>
      <c r="AC352">
        <v>4</v>
      </c>
      <c r="AD352">
        <v>19</v>
      </c>
    </row>
    <row r="353" spans="1:30" x14ac:dyDescent="0.25">
      <c r="A353" s="2" t="s">
        <v>69</v>
      </c>
      <c r="B353" s="1" t="s">
        <v>73</v>
      </c>
      <c r="C353" s="1" t="s">
        <v>46</v>
      </c>
      <c r="D353">
        <v>22</v>
      </c>
      <c r="E353">
        <v>124</v>
      </c>
      <c r="F353">
        <v>1</v>
      </c>
      <c r="G353">
        <v>147</v>
      </c>
      <c r="H353">
        <v>503</v>
      </c>
      <c r="I353">
        <v>46</v>
      </c>
      <c r="J353">
        <v>549</v>
      </c>
      <c r="K353">
        <v>842</v>
      </c>
      <c r="L353">
        <v>201</v>
      </c>
      <c r="M353">
        <v>0</v>
      </c>
      <c r="N353">
        <v>9</v>
      </c>
      <c r="O353">
        <v>0</v>
      </c>
      <c r="P353">
        <v>0</v>
      </c>
      <c r="Q353">
        <v>9</v>
      </c>
      <c r="R353">
        <v>0</v>
      </c>
      <c r="S353">
        <v>7</v>
      </c>
      <c r="T353">
        <v>1</v>
      </c>
      <c r="U353">
        <v>1</v>
      </c>
      <c r="V353">
        <v>9</v>
      </c>
      <c r="W353">
        <v>7</v>
      </c>
      <c r="X353">
        <v>0</v>
      </c>
      <c r="Y353">
        <v>0</v>
      </c>
      <c r="Z353">
        <v>0</v>
      </c>
      <c r="AA353">
        <v>1</v>
      </c>
      <c r="AB353">
        <v>4</v>
      </c>
      <c r="AC353">
        <v>3</v>
      </c>
      <c r="AD353">
        <v>252</v>
      </c>
    </row>
    <row r="354" spans="1:30" x14ac:dyDescent="0.25">
      <c r="A354" s="2" t="s">
        <v>69</v>
      </c>
      <c r="B354" s="1" t="s">
        <v>73</v>
      </c>
      <c r="C354" s="1" t="s">
        <v>47</v>
      </c>
      <c r="D354">
        <v>64</v>
      </c>
      <c r="E354">
        <v>120</v>
      </c>
      <c r="F354">
        <v>8</v>
      </c>
      <c r="G354">
        <v>192</v>
      </c>
      <c r="H354">
        <v>744</v>
      </c>
      <c r="I354">
        <v>164</v>
      </c>
      <c r="J354">
        <v>908</v>
      </c>
      <c r="K354">
        <v>1462</v>
      </c>
      <c r="L354">
        <v>119</v>
      </c>
      <c r="M354">
        <v>0</v>
      </c>
      <c r="N354">
        <v>9</v>
      </c>
      <c r="O354">
        <v>4</v>
      </c>
      <c r="P354">
        <v>2</v>
      </c>
      <c r="Q354">
        <v>2</v>
      </c>
      <c r="R354">
        <v>1</v>
      </c>
      <c r="S354">
        <v>27</v>
      </c>
      <c r="T354">
        <v>19</v>
      </c>
      <c r="U354">
        <v>0</v>
      </c>
      <c r="V354">
        <v>8</v>
      </c>
      <c r="W354">
        <v>0</v>
      </c>
      <c r="X354">
        <v>0</v>
      </c>
      <c r="Y354">
        <v>2</v>
      </c>
      <c r="Z354">
        <v>0</v>
      </c>
      <c r="AA354">
        <v>3</v>
      </c>
      <c r="AB354">
        <v>0</v>
      </c>
      <c r="AC354">
        <v>4</v>
      </c>
      <c r="AD354">
        <v>200</v>
      </c>
    </row>
    <row r="355" spans="1:30" x14ac:dyDescent="0.25">
      <c r="A355" s="2" t="s">
        <v>69</v>
      </c>
      <c r="B355" s="1" t="s">
        <v>73</v>
      </c>
      <c r="C355" s="1" t="s">
        <v>48</v>
      </c>
      <c r="D355">
        <v>34</v>
      </c>
      <c r="E355">
        <v>65</v>
      </c>
      <c r="F355">
        <v>5</v>
      </c>
      <c r="G355">
        <v>104</v>
      </c>
      <c r="H355">
        <v>330</v>
      </c>
      <c r="I355">
        <v>57</v>
      </c>
      <c r="J355">
        <v>387</v>
      </c>
      <c r="K355">
        <v>631</v>
      </c>
      <c r="L355">
        <v>96</v>
      </c>
      <c r="M355">
        <v>0</v>
      </c>
      <c r="N355">
        <v>1</v>
      </c>
      <c r="O355">
        <v>0</v>
      </c>
      <c r="P355">
        <v>2</v>
      </c>
      <c r="Q355">
        <v>1</v>
      </c>
      <c r="R355">
        <v>2</v>
      </c>
      <c r="S355">
        <v>2</v>
      </c>
      <c r="T355">
        <v>5</v>
      </c>
      <c r="U355">
        <v>0</v>
      </c>
      <c r="V355">
        <v>8</v>
      </c>
      <c r="W355">
        <v>1</v>
      </c>
      <c r="X355">
        <v>1</v>
      </c>
      <c r="Y355">
        <v>0</v>
      </c>
      <c r="Z355">
        <v>0</v>
      </c>
      <c r="AA355">
        <v>0</v>
      </c>
      <c r="AB355">
        <v>13</v>
      </c>
      <c r="AC355">
        <v>3</v>
      </c>
      <c r="AD355">
        <v>135</v>
      </c>
    </row>
    <row r="356" spans="1:30" x14ac:dyDescent="0.25">
      <c r="A356" s="2" t="s">
        <v>69</v>
      </c>
      <c r="B356" s="1" t="s">
        <v>73</v>
      </c>
      <c r="C356" s="1" t="s">
        <v>49</v>
      </c>
      <c r="D356">
        <v>26</v>
      </c>
      <c r="E356">
        <v>28</v>
      </c>
      <c r="F356">
        <v>0</v>
      </c>
      <c r="G356">
        <v>54</v>
      </c>
      <c r="H356">
        <v>221</v>
      </c>
      <c r="I356">
        <v>77</v>
      </c>
      <c r="J356">
        <v>298</v>
      </c>
      <c r="K356">
        <v>417</v>
      </c>
      <c r="L356">
        <v>43</v>
      </c>
      <c r="M356">
        <v>0</v>
      </c>
      <c r="N356">
        <v>6</v>
      </c>
      <c r="O356">
        <v>2</v>
      </c>
      <c r="P356">
        <v>1</v>
      </c>
      <c r="Q356">
        <v>0</v>
      </c>
      <c r="R356">
        <v>0</v>
      </c>
      <c r="S356">
        <v>0</v>
      </c>
      <c r="T356">
        <v>2</v>
      </c>
      <c r="U356">
        <v>0</v>
      </c>
      <c r="V356">
        <v>1</v>
      </c>
      <c r="W356">
        <v>0</v>
      </c>
      <c r="X356">
        <v>0</v>
      </c>
      <c r="Y356">
        <v>0</v>
      </c>
      <c r="Z356">
        <v>0</v>
      </c>
      <c r="AA356">
        <v>0</v>
      </c>
      <c r="AB356">
        <v>10</v>
      </c>
      <c r="AC356">
        <v>2</v>
      </c>
      <c r="AD356">
        <v>67</v>
      </c>
    </row>
    <row r="357" spans="1:30" x14ac:dyDescent="0.25">
      <c r="A357" s="2" t="s">
        <v>69</v>
      </c>
      <c r="B357" s="1" t="s">
        <v>73</v>
      </c>
      <c r="C357" s="1" t="s">
        <v>50</v>
      </c>
      <c r="D357">
        <v>16</v>
      </c>
      <c r="E357">
        <v>36</v>
      </c>
      <c r="F357">
        <v>0</v>
      </c>
      <c r="G357">
        <v>52</v>
      </c>
      <c r="H357">
        <v>154</v>
      </c>
      <c r="I357">
        <v>39</v>
      </c>
      <c r="J357">
        <v>193</v>
      </c>
      <c r="K357">
        <v>259</v>
      </c>
      <c r="L357">
        <v>45</v>
      </c>
      <c r="M357">
        <v>0</v>
      </c>
      <c r="N357">
        <v>0</v>
      </c>
      <c r="O357">
        <v>0</v>
      </c>
      <c r="P357">
        <v>0</v>
      </c>
      <c r="Q357">
        <v>1</v>
      </c>
      <c r="R357">
        <v>0</v>
      </c>
      <c r="S357">
        <v>2</v>
      </c>
      <c r="T357">
        <v>1</v>
      </c>
      <c r="U357">
        <v>0</v>
      </c>
      <c r="V357">
        <v>1</v>
      </c>
      <c r="W357">
        <v>0</v>
      </c>
      <c r="X357">
        <v>0</v>
      </c>
      <c r="Y357">
        <v>0</v>
      </c>
      <c r="Z357">
        <v>0</v>
      </c>
      <c r="AA357">
        <v>0</v>
      </c>
      <c r="AB357">
        <v>3</v>
      </c>
      <c r="AC357">
        <v>0</v>
      </c>
      <c r="AD357">
        <v>53</v>
      </c>
    </row>
    <row r="358" spans="1:30" x14ac:dyDescent="0.25">
      <c r="A358" s="2" t="s">
        <v>69</v>
      </c>
      <c r="B358" s="1" t="s">
        <v>73</v>
      </c>
      <c r="C358" s="1" t="s">
        <v>51</v>
      </c>
      <c r="D358">
        <v>21</v>
      </c>
      <c r="E358">
        <v>72</v>
      </c>
      <c r="F358">
        <v>17</v>
      </c>
      <c r="G358">
        <v>110</v>
      </c>
      <c r="H358">
        <v>305</v>
      </c>
      <c r="I358">
        <v>36</v>
      </c>
      <c r="J358">
        <v>341</v>
      </c>
      <c r="K358">
        <v>838</v>
      </c>
      <c r="L358">
        <v>99</v>
      </c>
      <c r="M358">
        <v>0</v>
      </c>
      <c r="N358">
        <v>15</v>
      </c>
      <c r="O358">
        <v>3</v>
      </c>
      <c r="P358">
        <v>9</v>
      </c>
      <c r="Q358">
        <v>0</v>
      </c>
      <c r="R358">
        <v>0</v>
      </c>
      <c r="S358">
        <v>14</v>
      </c>
      <c r="T358">
        <v>0</v>
      </c>
      <c r="U358">
        <v>0</v>
      </c>
      <c r="V358">
        <v>13</v>
      </c>
      <c r="W358">
        <v>5</v>
      </c>
      <c r="X358">
        <v>4</v>
      </c>
      <c r="Y358">
        <v>0</v>
      </c>
      <c r="Z358">
        <v>0</v>
      </c>
      <c r="AA358">
        <v>5</v>
      </c>
      <c r="AB358">
        <v>4</v>
      </c>
      <c r="AC358">
        <v>5</v>
      </c>
      <c r="AD358">
        <v>176</v>
      </c>
    </row>
    <row r="359" spans="1:30" x14ac:dyDescent="0.25">
      <c r="A359" s="2" t="s">
        <v>69</v>
      </c>
      <c r="B359" s="1" t="s">
        <v>73</v>
      </c>
      <c r="C359" s="1" t="s">
        <v>52</v>
      </c>
      <c r="D359">
        <v>17</v>
      </c>
      <c r="E359">
        <v>62</v>
      </c>
      <c r="F359">
        <v>1</v>
      </c>
      <c r="G359">
        <v>80</v>
      </c>
      <c r="H359">
        <v>267</v>
      </c>
      <c r="I359">
        <v>30</v>
      </c>
      <c r="J359">
        <v>297</v>
      </c>
      <c r="K359">
        <v>643</v>
      </c>
      <c r="L359">
        <v>96</v>
      </c>
      <c r="M359">
        <v>0</v>
      </c>
      <c r="N359">
        <v>5</v>
      </c>
      <c r="O359">
        <v>4</v>
      </c>
      <c r="P359">
        <v>2</v>
      </c>
      <c r="Q359">
        <v>0</v>
      </c>
      <c r="R359">
        <v>2</v>
      </c>
      <c r="S359">
        <v>7</v>
      </c>
      <c r="T359">
        <v>2</v>
      </c>
      <c r="U359">
        <v>0</v>
      </c>
      <c r="V359">
        <v>0</v>
      </c>
      <c r="W359">
        <v>0</v>
      </c>
      <c r="X359">
        <v>0</v>
      </c>
      <c r="Y359">
        <v>0</v>
      </c>
      <c r="Z359">
        <v>0</v>
      </c>
      <c r="AA359">
        <v>0</v>
      </c>
      <c r="AB359">
        <v>1</v>
      </c>
      <c r="AC359">
        <v>1</v>
      </c>
      <c r="AD359">
        <v>120</v>
      </c>
    </row>
    <row r="360" spans="1:30" x14ac:dyDescent="0.25">
      <c r="A360" s="2" t="s">
        <v>69</v>
      </c>
      <c r="B360" s="1" t="s">
        <v>73</v>
      </c>
      <c r="C360" s="1" t="s">
        <v>53</v>
      </c>
      <c r="D360">
        <v>20</v>
      </c>
      <c r="E360">
        <v>74</v>
      </c>
      <c r="F360">
        <v>52</v>
      </c>
      <c r="G360">
        <v>146</v>
      </c>
      <c r="H360">
        <v>201</v>
      </c>
      <c r="I360">
        <v>57</v>
      </c>
      <c r="J360">
        <v>258</v>
      </c>
      <c r="K360">
        <v>699</v>
      </c>
      <c r="L360">
        <v>79</v>
      </c>
      <c r="M360">
        <v>0</v>
      </c>
      <c r="N360">
        <v>5</v>
      </c>
      <c r="O360">
        <v>14</v>
      </c>
      <c r="P360">
        <v>8</v>
      </c>
      <c r="Q360">
        <v>0</v>
      </c>
      <c r="R360">
        <v>0</v>
      </c>
      <c r="S360">
        <v>8</v>
      </c>
      <c r="T360">
        <v>3</v>
      </c>
      <c r="U360">
        <v>0</v>
      </c>
      <c r="V360">
        <v>6</v>
      </c>
      <c r="W360">
        <v>0</v>
      </c>
      <c r="X360">
        <v>0</v>
      </c>
      <c r="Y360">
        <v>3</v>
      </c>
      <c r="Z360">
        <v>0</v>
      </c>
      <c r="AA360">
        <v>0</v>
      </c>
      <c r="AB360">
        <v>0</v>
      </c>
      <c r="AC360">
        <v>18</v>
      </c>
      <c r="AD360">
        <v>144</v>
      </c>
    </row>
    <row r="361" spans="1:30" x14ac:dyDescent="0.25">
      <c r="A361" s="2" t="s">
        <v>69</v>
      </c>
      <c r="B361" s="1" t="s">
        <v>73</v>
      </c>
      <c r="C361" s="1" t="s">
        <v>54</v>
      </c>
      <c r="D361">
        <v>36</v>
      </c>
      <c r="E361">
        <v>195</v>
      </c>
      <c r="F361">
        <v>10</v>
      </c>
      <c r="G361">
        <v>241</v>
      </c>
      <c r="H361">
        <v>626</v>
      </c>
      <c r="I361">
        <v>78</v>
      </c>
      <c r="J361">
        <v>704</v>
      </c>
      <c r="K361">
        <v>1210</v>
      </c>
      <c r="L361">
        <v>129</v>
      </c>
      <c r="M361">
        <v>0</v>
      </c>
      <c r="N361">
        <v>4</v>
      </c>
      <c r="O361">
        <v>2</v>
      </c>
      <c r="P361">
        <v>3</v>
      </c>
      <c r="Q361">
        <v>3</v>
      </c>
      <c r="R361">
        <v>0</v>
      </c>
      <c r="S361">
        <v>19</v>
      </c>
      <c r="T361">
        <v>45</v>
      </c>
      <c r="U361">
        <v>0</v>
      </c>
      <c r="V361">
        <v>21</v>
      </c>
      <c r="W361">
        <v>3</v>
      </c>
      <c r="X361">
        <v>0</v>
      </c>
      <c r="Y361">
        <v>1</v>
      </c>
      <c r="Z361">
        <v>0</v>
      </c>
      <c r="AA361">
        <v>0</v>
      </c>
      <c r="AB361">
        <v>39</v>
      </c>
      <c r="AC361">
        <v>37</v>
      </c>
      <c r="AD361">
        <v>306</v>
      </c>
    </row>
    <row r="362" spans="1:30" x14ac:dyDescent="0.25">
      <c r="A362" s="2" t="s">
        <v>69</v>
      </c>
      <c r="B362" s="1" t="s">
        <v>73</v>
      </c>
      <c r="C362" s="1" t="s">
        <v>55</v>
      </c>
      <c r="D362">
        <v>19</v>
      </c>
      <c r="E362">
        <v>100</v>
      </c>
      <c r="F362">
        <v>5</v>
      </c>
      <c r="G362">
        <v>124</v>
      </c>
      <c r="H362">
        <v>308</v>
      </c>
      <c r="I362">
        <v>41</v>
      </c>
      <c r="J362">
        <v>349</v>
      </c>
      <c r="K362">
        <v>546</v>
      </c>
      <c r="L362">
        <v>120</v>
      </c>
      <c r="M362">
        <v>0</v>
      </c>
      <c r="N362">
        <v>3</v>
      </c>
      <c r="O362">
        <v>1</v>
      </c>
      <c r="P362">
        <v>5</v>
      </c>
      <c r="Q362">
        <v>1</v>
      </c>
      <c r="R362">
        <v>1</v>
      </c>
      <c r="S362">
        <v>9</v>
      </c>
      <c r="T362">
        <v>4</v>
      </c>
      <c r="U362">
        <v>1</v>
      </c>
      <c r="V362">
        <v>3</v>
      </c>
      <c r="W362">
        <v>0</v>
      </c>
      <c r="X362">
        <v>0</v>
      </c>
      <c r="Y362">
        <v>0</v>
      </c>
      <c r="Z362">
        <v>0</v>
      </c>
      <c r="AA362">
        <v>9</v>
      </c>
      <c r="AB362">
        <v>3</v>
      </c>
      <c r="AC362">
        <v>7</v>
      </c>
      <c r="AD362">
        <v>167</v>
      </c>
    </row>
    <row r="363" spans="1:30" x14ac:dyDescent="0.25">
      <c r="A363" s="2" t="s">
        <v>69</v>
      </c>
      <c r="B363" s="1" t="s">
        <v>73</v>
      </c>
      <c r="C363" s="1" t="s">
        <v>56</v>
      </c>
      <c r="D363">
        <v>69</v>
      </c>
      <c r="E363">
        <v>175</v>
      </c>
      <c r="F363">
        <v>62</v>
      </c>
      <c r="G363">
        <v>306</v>
      </c>
      <c r="H363">
        <v>718</v>
      </c>
      <c r="I363">
        <v>102</v>
      </c>
      <c r="J363">
        <v>820</v>
      </c>
      <c r="K363">
        <v>1817</v>
      </c>
      <c r="L363">
        <v>313</v>
      </c>
      <c r="M363">
        <v>2</v>
      </c>
      <c r="N363">
        <v>28</v>
      </c>
      <c r="O363">
        <v>13</v>
      </c>
      <c r="P363">
        <v>17</v>
      </c>
      <c r="Q363">
        <v>0</v>
      </c>
      <c r="R363">
        <v>0</v>
      </c>
      <c r="S363">
        <v>29</v>
      </c>
      <c r="T363">
        <v>7</v>
      </c>
      <c r="U363">
        <v>0</v>
      </c>
      <c r="V363">
        <v>34</v>
      </c>
      <c r="W363">
        <v>1</v>
      </c>
      <c r="X363">
        <v>0</v>
      </c>
      <c r="Y363">
        <v>1</v>
      </c>
      <c r="Z363">
        <v>0</v>
      </c>
      <c r="AA363">
        <v>0</v>
      </c>
      <c r="AB363">
        <v>6</v>
      </c>
      <c r="AC363">
        <v>27</v>
      </c>
      <c r="AD363">
        <v>478</v>
      </c>
    </row>
    <row r="364" spans="1:30" x14ac:dyDescent="0.25">
      <c r="A364" s="2" t="s">
        <v>69</v>
      </c>
      <c r="B364" s="1" t="s">
        <v>73</v>
      </c>
      <c r="C364" s="1" t="s">
        <v>57</v>
      </c>
      <c r="D364">
        <v>34</v>
      </c>
      <c r="E364">
        <v>99</v>
      </c>
      <c r="F364">
        <v>6</v>
      </c>
      <c r="G364">
        <v>139</v>
      </c>
      <c r="H364">
        <v>356</v>
      </c>
      <c r="I364">
        <v>59</v>
      </c>
      <c r="J364">
        <v>415</v>
      </c>
      <c r="K364">
        <v>1034</v>
      </c>
      <c r="L364">
        <v>103</v>
      </c>
      <c r="M364">
        <v>0</v>
      </c>
      <c r="N364">
        <v>7</v>
      </c>
      <c r="O364">
        <v>3</v>
      </c>
      <c r="P364">
        <v>4</v>
      </c>
      <c r="Q364">
        <v>0</v>
      </c>
      <c r="R364">
        <v>0</v>
      </c>
      <c r="S364">
        <v>10</v>
      </c>
      <c r="T364">
        <v>13</v>
      </c>
      <c r="U364">
        <v>5</v>
      </c>
      <c r="V364">
        <v>3</v>
      </c>
      <c r="W364">
        <v>1</v>
      </c>
      <c r="X364">
        <v>0</v>
      </c>
      <c r="Y364">
        <v>0</v>
      </c>
      <c r="Z364">
        <v>0</v>
      </c>
      <c r="AA364">
        <v>1</v>
      </c>
      <c r="AB364">
        <v>0</v>
      </c>
      <c r="AC364">
        <v>1</v>
      </c>
      <c r="AD364">
        <v>151</v>
      </c>
    </row>
    <row r="365" spans="1:30" x14ac:dyDescent="0.25">
      <c r="A365" s="2" t="s">
        <v>69</v>
      </c>
      <c r="B365" s="1" t="s">
        <v>73</v>
      </c>
      <c r="C365" s="1" t="s">
        <v>58</v>
      </c>
      <c r="D365">
        <v>10</v>
      </c>
      <c r="E365">
        <v>80</v>
      </c>
      <c r="F365">
        <v>5</v>
      </c>
      <c r="G365">
        <v>95</v>
      </c>
      <c r="H365">
        <v>327</v>
      </c>
      <c r="I365">
        <v>30</v>
      </c>
      <c r="J365">
        <v>357</v>
      </c>
      <c r="K365">
        <v>823</v>
      </c>
      <c r="L365">
        <v>78</v>
      </c>
      <c r="M365">
        <v>0</v>
      </c>
      <c r="N365">
        <v>10</v>
      </c>
      <c r="O365">
        <v>3</v>
      </c>
      <c r="P365">
        <v>6</v>
      </c>
      <c r="Q365">
        <v>1</v>
      </c>
      <c r="R365">
        <v>2</v>
      </c>
      <c r="S365">
        <v>5</v>
      </c>
      <c r="T365">
        <v>5</v>
      </c>
      <c r="U365">
        <v>0</v>
      </c>
      <c r="V365">
        <v>11</v>
      </c>
      <c r="W365">
        <v>0</v>
      </c>
      <c r="X365">
        <v>0</v>
      </c>
      <c r="Y365">
        <v>0</v>
      </c>
      <c r="Z365">
        <v>0</v>
      </c>
      <c r="AA365">
        <v>0</v>
      </c>
      <c r="AB365">
        <v>0</v>
      </c>
      <c r="AC365">
        <v>1</v>
      </c>
      <c r="AD365">
        <v>122</v>
      </c>
    </row>
    <row r="366" spans="1:30" x14ac:dyDescent="0.25">
      <c r="A366" s="2" t="s">
        <v>69</v>
      </c>
      <c r="B366" s="1" t="s">
        <v>73</v>
      </c>
      <c r="C366" s="1" t="s">
        <v>59</v>
      </c>
      <c r="D366">
        <v>45</v>
      </c>
      <c r="E366">
        <v>115</v>
      </c>
      <c r="F366">
        <v>6</v>
      </c>
      <c r="G366">
        <v>166</v>
      </c>
      <c r="H366">
        <v>514</v>
      </c>
      <c r="I366">
        <v>84</v>
      </c>
      <c r="J366">
        <v>598</v>
      </c>
      <c r="K366">
        <v>1243</v>
      </c>
      <c r="L366">
        <v>105</v>
      </c>
      <c r="M366">
        <v>0</v>
      </c>
      <c r="N366">
        <v>19</v>
      </c>
      <c r="O366">
        <v>6</v>
      </c>
      <c r="P366">
        <v>4</v>
      </c>
      <c r="Q366">
        <v>2</v>
      </c>
      <c r="R366">
        <v>3</v>
      </c>
      <c r="S366">
        <v>15</v>
      </c>
      <c r="T366">
        <v>19</v>
      </c>
      <c r="U366">
        <v>2</v>
      </c>
      <c r="V366">
        <v>16</v>
      </c>
      <c r="W366">
        <v>2</v>
      </c>
      <c r="X366">
        <v>0</v>
      </c>
      <c r="Y366">
        <v>0</v>
      </c>
      <c r="Z366">
        <v>0</v>
      </c>
      <c r="AA366">
        <v>2</v>
      </c>
      <c r="AB366">
        <v>0</v>
      </c>
      <c r="AC366">
        <v>1</v>
      </c>
      <c r="AD366">
        <v>196</v>
      </c>
    </row>
    <row r="367" spans="1:30" x14ac:dyDescent="0.25">
      <c r="A367" s="2" t="s">
        <v>69</v>
      </c>
      <c r="B367" s="1" t="s">
        <v>73</v>
      </c>
      <c r="C367" s="1" t="s">
        <v>60</v>
      </c>
      <c r="D367">
        <v>16</v>
      </c>
      <c r="E367">
        <v>51</v>
      </c>
      <c r="F367">
        <v>13</v>
      </c>
      <c r="G367">
        <v>80</v>
      </c>
      <c r="H367">
        <v>227</v>
      </c>
      <c r="I367">
        <v>32</v>
      </c>
      <c r="J367">
        <v>259</v>
      </c>
      <c r="K367">
        <v>552</v>
      </c>
      <c r="L367">
        <v>38</v>
      </c>
      <c r="M367">
        <v>0</v>
      </c>
      <c r="N367">
        <v>5</v>
      </c>
      <c r="O367">
        <v>8</v>
      </c>
      <c r="P367">
        <v>10</v>
      </c>
      <c r="Q367">
        <v>0</v>
      </c>
      <c r="R367">
        <v>0</v>
      </c>
      <c r="S367">
        <v>4</v>
      </c>
      <c r="T367">
        <v>9</v>
      </c>
      <c r="U367">
        <v>0</v>
      </c>
      <c r="V367">
        <v>5</v>
      </c>
      <c r="W367">
        <v>3</v>
      </c>
      <c r="X367">
        <v>0</v>
      </c>
      <c r="Y367">
        <v>1</v>
      </c>
      <c r="Z367">
        <v>0</v>
      </c>
      <c r="AA367">
        <v>2</v>
      </c>
      <c r="AB367">
        <v>1</v>
      </c>
      <c r="AC367">
        <v>6</v>
      </c>
      <c r="AD367">
        <v>92</v>
      </c>
    </row>
    <row r="368" spans="1:30" x14ac:dyDescent="0.25">
      <c r="A368" s="2" t="s">
        <v>69</v>
      </c>
      <c r="B368" s="1" t="s">
        <v>73</v>
      </c>
      <c r="C368" s="1" t="s">
        <v>61</v>
      </c>
      <c r="D368">
        <v>8</v>
      </c>
      <c r="E368">
        <v>9</v>
      </c>
      <c r="F368">
        <v>4</v>
      </c>
      <c r="G368">
        <v>21</v>
      </c>
      <c r="H368">
        <v>42</v>
      </c>
      <c r="I368">
        <v>9</v>
      </c>
      <c r="J368">
        <v>51</v>
      </c>
      <c r="K368">
        <v>204</v>
      </c>
      <c r="L368">
        <v>8</v>
      </c>
      <c r="M368">
        <v>0</v>
      </c>
      <c r="N368">
        <v>1</v>
      </c>
      <c r="O368">
        <v>0</v>
      </c>
      <c r="P368">
        <v>8</v>
      </c>
      <c r="Q368">
        <v>0</v>
      </c>
      <c r="R368">
        <v>0</v>
      </c>
      <c r="S368">
        <v>3</v>
      </c>
      <c r="T368">
        <v>3</v>
      </c>
      <c r="U368">
        <v>0</v>
      </c>
      <c r="V368">
        <v>2</v>
      </c>
      <c r="W368">
        <v>0</v>
      </c>
      <c r="X368">
        <v>0</v>
      </c>
      <c r="Y368">
        <v>0</v>
      </c>
      <c r="Z368">
        <v>0</v>
      </c>
      <c r="AA368">
        <v>0</v>
      </c>
      <c r="AB368">
        <v>0</v>
      </c>
      <c r="AC368">
        <v>0</v>
      </c>
      <c r="AD368">
        <v>25</v>
      </c>
    </row>
    <row r="369" spans="1:30" x14ac:dyDescent="0.25">
      <c r="A369" s="2" t="s">
        <v>69</v>
      </c>
      <c r="B369" s="1" t="s">
        <v>73</v>
      </c>
      <c r="C369" s="1" t="s">
        <v>62</v>
      </c>
      <c r="D369">
        <v>24</v>
      </c>
      <c r="E369">
        <v>23</v>
      </c>
      <c r="F369">
        <v>1</v>
      </c>
      <c r="G369">
        <v>48</v>
      </c>
      <c r="H369">
        <v>146</v>
      </c>
      <c r="I369">
        <v>38</v>
      </c>
      <c r="J369">
        <v>184</v>
      </c>
      <c r="K369">
        <v>256</v>
      </c>
      <c r="L369">
        <v>31</v>
      </c>
      <c r="M369">
        <v>0</v>
      </c>
      <c r="N369">
        <v>3</v>
      </c>
      <c r="O369">
        <v>1</v>
      </c>
      <c r="P369">
        <v>1</v>
      </c>
      <c r="Q369">
        <v>0</v>
      </c>
      <c r="R369">
        <v>0</v>
      </c>
      <c r="S369">
        <v>6</v>
      </c>
      <c r="T369">
        <v>15</v>
      </c>
      <c r="U369">
        <v>0</v>
      </c>
      <c r="V369">
        <v>1</v>
      </c>
      <c r="W369">
        <v>0</v>
      </c>
      <c r="X369">
        <v>1</v>
      </c>
      <c r="Y369">
        <v>0</v>
      </c>
      <c r="Z369">
        <v>0</v>
      </c>
      <c r="AA369">
        <v>2</v>
      </c>
      <c r="AB369">
        <v>0</v>
      </c>
      <c r="AC369">
        <v>4</v>
      </c>
      <c r="AD369">
        <v>65</v>
      </c>
    </row>
    <row r="370" spans="1:30" x14ac:dyDescent="0.25">
      <c r="A370" s="2" t="s">
        <v>69</v>
      </c>
      <c r="B370" s="1" t="s">
        <v>73</v>
      </c>
      <c r="C370" s="1" t="s">
        <v>63</v>
      </c>
      <c r="D370">
        <v>5</v>
      </c>
      <c r="E370">
        <v>75</v>
      </c>
      <c r="F370">
        <v>1</v>
      </c>
      <c r="G370">
        <v>81</v>
      </c>
      <c r="H370">
        <v>217</v>
      </c>
      <c r="I370">
        <v>8</v>
      </c>
      <c r="J370">
        <v>225</v>
      </c>
      <c r="K370">
        <v>435</v>
      </c>
      <c r="L370">
        <v>18</v>
      </c>
      <c r="M370">
        <v>0</v>
      </c>
      <c r="N370">
        <v>1</v>
      </c>
      <c r="O370">
        <v>0</v>
      </c>
      <c r="P370">
        <v>0</v>
      </c>
      <c r="Q370">
        <v>4</v>
      </c>
      <c r="R370">
        <v>1</v>
      </c>
      <c r="S370">
        <v>4</v>
      </c>
      <c r="T370">
        <v>27</v>
      </c>
      <c r="U370">
        <v>3</v>
      </c>
      <c r="V370">
        <v>7</v>
      </c>
      <c r="W370">
        <v>0</v>
      </c>
      <c r="X370">
        <v>0</v>
      </c>
      <c r="Y370">
        <v>0</v>
      </c>
      <c r="Z370">
        <v>0</v>
      </c>
      <c r="AA370">
        <v>0</v>
      </c>
      <c r="AB370">
        <v>21</v>
      </c>
      <c r="AC370">
        <v>6</v>
      </c>
      <c r="AD370">
        <v>92</v>
      </c>
    </row>
    <row r="371" spans="1:30" x14ac:dyDescent="0.25">
      <c r="A371" s="2" t="s">
        <v>69</v>
      </c>
      <c r="B371" s="1" t="s">
        <v>73</v>
      </c>
      <c r="C371" s="1" t="s">
        <v>64</v>
      </c>
      <c r="D371">
        <v>17</v>
      </c>
      <c r="E371">
        <v>27</v>
      </c>
      <c r="F371">
        <v>4</v>
      </c>
      <c r="G371">
        <v>48</v>
      </c>
      <c r="H371">
        <v>191</v>
      </c>
      <c r="I371">
        <v>60</v>
      </c>
      <c r="J371">
        <v>251</v>
      </c>
      <c r="K371">
        <v>365</v>
      </c>
      <c r="L371">
        <v>26</v>
      </c>
      <c r="M371">
        <v>0</v>
      </c>
      <c r="N371">
        <v>1</v>
      </c>
      <c r="O371">
        <v>0</v>
      </c>
      <c r="P371">
        <v>1</v>
      </c>
      <c r="Q371">
        <v>0</v>
      </c>
      <c r="R371">
        <v>0</v>
      </c>
      <c r="S371">
        <v>2</v>
      </c>
      <c r="T371">
        <v>2</v>
      </c>
      <c r="U371">
        <v>0</v>
      </c>
      <c r="V371">
        <v>2</v>
      </c>
      <c r="W371">
        <v>0</v>
      </c>
      <c r="X371">
        <v>0</v>
      </c>
      <c r="Y371">
        <v>0</v>
      </c>
      <c r="Z371">
        <v>0</v>
      </c>
      <c r="AA371">
        <v>0</v>
      </c>
      <c r="AB371">
        <v>1</v>
      </c>
      <c r="AC371">
        <v>21</v>
      </c>
      <c r="AD371">
        <v>56</v>
      </c>
    </row>
    <row r="372" spans="1:30" x14ac:dyDescent="0.25">
      <c r="A372" s="2" t="s">
        <v>69</v>
      </c>
      <c r="B372" s="1" t="s">
        <v>73</v>
      </c>
      <c r="C372" s="1" t="s">
        <v>65</v>
      </c>
      <c r="D372">
        <v>5</v>
      </c>
      <c r="E372">
        <v>24</v>
      </c>
      <c r="F372">
        <v>0</v>
      </c>
      <c r="G372">
        <v>29</v>
      </c>
      <c r="H372">
        <v>77</v>
      </c>
      <c r="I372">
        <v>12</v>
      </c>
      <c r="J372">
        <v>89</v>
      </c>
      <c r="K372">
        <v>157</v>
      </c>
      <c r="L372">
        <v>22</v>
      </c>
      <c r="M372">
        <v>0</v>
      </c>
      <c r="N372">
        <v>1</v>
      </c>
      <c r="O372">
        <v>1</v>
      </c>
      <c r="P372">
        <v>1</v>
      </c>
      <c r="Q372">
        <v>0</v>
      </c>
      <c r="R372">
        <v>0</v>
      </c>
      <c r="S372">
        <v>6</v>
      </c>
      <c r="T372">
        <v>2</v>
      </c>
      <c r="U372">
        <v>0</v>
      </c>
      <c r="V372">
        <v>0</v>
      </c>
      <c r="W372">
        <v>0</v>
      </c>
      <c r="X372">
        <v>0</v>
      </c>
      <c r="Y372">
        <v>0</v>
      </c>
      <c r="Z372">
        <v>0</v>
      </c>
      <c r="AA372">
        <v>0</v>
      </c>
      <c r="AB372">
        <v>0</v>
      </c>
      <c r="AC372">
        <v>1</v>
      </c>
      <c r="AD372">
        <v>34</v>
      </c>
    </row>
    <row r="373" spans="1:30" x14ac:dyDescent="0.25">
      <c r="A373" s="2" t="s">
        <v>67</v>
      </c>
      <c r="B373" s="1" t="s">
        <v>73</v>
      </c>
      <c r="C373" s="1" t="s">
        <v>29</v>
      </c>
      <c r="D373">
        <v>7</v>
      </c>
      <c r="E373">
        <v>13</v>
      </c>
      <c r="F373">
        <v>13</v>
      </c>
      <c r="G373">
        <v>33</v>
      </c>
      <c r="H373">
        <v>89</v>
      </c>
      <c r="I373">
        <v>7</v>
      </c>
      <c r="J373">
        <v>96</v>
      </c>
      <c r="K373">
        <v>209</v>
      </c>
      <c r="L373">
        <v>12</v>
      </c>
      <c r="M373">
        <v>0</v>
      </c>
      <c r="N373">
        <v>6</v>
      </c>
      <c r="O373">
        <v>1</v>
      </c>
      <c r="P373">
        <v>7</v>
      </c>
      <c r="Q373">
        <v>0</v>
      </c>
      <c r="R373">
        <v>0</v>
      </c>
      <c r="S373">
        <v>0</v>
      </c>
      <c r="T373">
        <v>1</v>
      </c>
      <c r="U373">
        <v>0</v>
      </c>
      <c r="V373">
        <v>0</v>
      </c>
      <c r="W373">
        <v>0</v>
      </c>
      <c r="X373">
        <v>0</v>
      </c>
      <c r="Y373">
        <v>0</v>
      </c>
      <c r="Z373">
        <v>0</v>
      </c>
      <c r="AA373">
        <v>0</v>
      </c>
      <c r="AB373">
        <v>0</v>
      </c>
      <c r="AC373">
        <v>8</v>
      </c>
      <c r="AD373">
        <v>35</v>
      </c>
    </row>
    <row r="374" spans="1:30" x14ac:dyDescent="0.25">
      <c r="A374" s="2" t="s">
        <v>67</v>
      </c>
      <c r="B374" s="1" t="s">
        <v>73</v>
      </c>
      <c r="C374" s="1" t="s">
        <v>30</v>
      </c>
      <c r="D374">
        <v>7</v>
      </c>
      <c r="E374">
        <v>27</v>
      </c>
      <c r="F374">
        <v>0</v>
      </c>
      <c r="G374">
        <v>34</v>
      </c>
      <c r="H374">
        <v>117</v>
      </c>
      <c r="I374">
        <v>17</v>
      </c>
      <c r="J374">
        <v>134</v>
      </c>
      <c r="K374">
        <v>213</v>
      </c>
      <c r="L374">
        <v>22</v>
      </c>
      <c r="M374">
        <v>1</v>
      </c>
      <c r="N374">
        <v>2</v>
      </c>
      <c r="O374">
        <v>0</v>
      </c>
      <c r="P374">
        <v>0</v>
      </c>
      <c r="Q374">
        <v>0</v>
      </c>
      <c r="R374">
        <v>0</v>
      </c>
      <c r="S374">
        <v>0</v>
      </c>
      <c r="T374">
        <v>2</v>
      </c>
      <c r="U374">
        <v>0</v>
      </c>
      <c r="V374">
        <v>0</v>
      </c>
      <c r="W374">
        <v>1</v>
      </c>
      <c r="X374">
        <v>0</v>
      </c>
      <c r="Y374">
        <v>0</v>
      </c>
      <c r="Z374">
        <v>0</v>
      </c>
      <c r="AA374">
        <v>0</v>
      </c>
      <c r="AB374">
        <v>0</v>
      </c>
      <c r="AC374">
        <v>6</v>
      </c>
      <c r="AD374">
        <v>34</v>
      </c>
    </row>
    <row r="375" spans="1:30" x14ac:dyDescent="0.25">
      <c r="A375" s="2" t="s">
        <v>67</v>
      </c>
      <c r="B375" s="1" t="s">
        <v>73</v>
      </c>
      <c r="C375" s="1" t="s">
        <v>31</v>
      </c>
      <c r="D375">
        <v>7</v>
      </c>
      <c r="E375">
        <v>14</v>
      </c>
      <c r="F375">
        <v>2</v>
      </c>
      <c r="G375">
        <v>23</v>
      </c>
      <c r="H375">
        <v>75</v>
      </c>
      <c r="I375">
        <v>15</v>
      </c>
      <c r="J375">
        <v>90</v>
      </c>
      <c r="K375">
        <v>164</v>
      </c>
      <c r="L375">
        <v>16</v>
      </c>
      <c r="M375">
        <v>0</v>
      </c>
      <c r="N375">
        <v>2</v>
      </c>
      <c r="O375">
        <v>0</v>
      </c>
      <c r="P375">
        <v>1</v>
      </c>
      <c r="Q375">
        <v>0</v>
      </c>
      <c r="R375">
        <v>0</v>
      </c>
      <c r="S375">
        <v>0</v>
      </c>
      <c r="T375">
        <v>3</v>
      </c>
      <c r="U375">
        <v>0</v>
      </c>
      <c r="V375">
        <v>0</v>
      </c>
      <c r="W375">
        <v>0</v>
      </c>
      <c r="X375">
        <v>0</v>
      </c>
      <c r="Y375">
        <v>0</v>
      </c>
      <c r="Z375">
        <v>0</v>
      </c>
      <c r="AA375">
        <v>0</v>
      </c>
      <c r="AB375">
        <v>0</v>
      </c>
      <c r="AC375">
        <v>1</v>
      </c>
      <c r="AD375">
        <v>23</v>
      </c>
    </row>
    <row r="376" spans="1:30" x14ac:dyDescent="0.25">
      <c r="A376" s="2" t="s">
        <v>67</v>
      </c>
      <c r="B376" s="1" t="s">
        <v>73</v>
      </c>
      <c r="C376" s="1" t="s">
        <v>32</v>
      </c>
      <c r="D376">
        <v>10</v>
      </c>
      <c r="E376">
        <v>20</v>
      </c>
      <c r="F376">
        <v>10</v>
      </c>
      <c r="G376">
        <v>40</v>
      </c>
      <c r="H376">
        <v>121</v>
      </c>
      <c r="I376">
        <v>14</v>
      </c>
      <c r="J376">
        <v>135</v>
      </c>
      <c r="K376">
        <v>344</v>
      </c>
      <c r="L376">
        <v>21</v>
      </c>
      <c r="M376">
        <v>1</v>
      </c>
      <c r="N376">
        <v>2</v>
      </c>
      <c r="O376">
        <v>5</v>
      </c>
      <c r="P376">
        <v>12</v>
      </c>
      <c r="Q376">
        <v>0</v>
      </c>
      <c r="R376">
        <v>0</v>
      </c>
      <c r="S376">
        <v>0</v>
      </c>
      <c r="T376">
        <v>0</v>
      </c>
      <c r="U376">
        <v>0</v>
      </c>
      <c r="V376">
        <v>0</v>
      </c>
      <c r="W376">
        <v>0</v>
      </c>
      <c r="X376">
        <v>0</v>
      </c>
      <c r="Y376">
        <v>0</v>
      </c>
      <c r="Z376">
        <v>0</v>
      </c>
      <c r="AA376">
        <v>0</v>
      </c>
      <c r="AB376">
        <v>2</v>
      </c>
      <c r="AC376">
        <v>5</v>
      </c>
      <c r="AD376">
        <v>48</v>
      </c>
    </row>
    <row r="377" spans="1:30" x14ac:dyDescent="0.25">
      <c r="A377" s="2" t="s">
        <v>67</v>
      </c>
      <c r="B377" s="1" t="s">
        <v>73</v>
      </c>
      <c r="C377" s="1" t="s">
        <v>33</v>
      </c>
      <c r="D377">
        <v>42</v>
      </c>
      <c r="E377">
        <v>79</v>
      </c>
      <c r="F377">
        <v>1</v>
      </c>
      <c r="G377">
        <v>122</v>
      </c>
      <c r="H377">
        <v>523</v>
      </c>
      <c r="I377">
        <v>93</v>
      </c>
      <c r="J377">
        <v>616</v>
      </c>
      <c r="K377">
        <v>888</v>
      </c>
      <c r="L377">
        <v>72</v>
      </c>
      <c r="M377">
        <v>0</v>
      </c>
      <c r="N377">
        <v>4</v>
      </c>
      <c r="O377">
        <v>2</v>
      </c>
      <c r="P377">
        <v>2</v>
      </c>
      <c r="Q377">
        <v>1</v>
      </c>
      <c r="R377">
        <v>2</v>
      </c>
      <c r="S377">
        <v>9</v>
      </c>
      <c r="T377">
        <v>11</v>
      </c>
      <c r="U377">
        <v>5</v>
      </c>
      <c r="V377">
        <v>2</v>
      </c>
      <c r="W377">
        <v>2</v>
      </c>
      <c r="X377">
        <v>0</v>
      </c>
      <c r="Y377">
        <v>0</v>
      </c>
      <c r="Z377">
        <v>0</v>
      </c>
      <c r="AA377">
        <v>1</v>
      </c>
      <c r="AB377">
        <v>6</v>
      </c>
      <c r="AC377">
        <v>42</v>
      </c>
      <c r="AD377">
        <v>161</v>
      </c>
    </row>
    <row r="378" spans="1:30" x14ac:dyDescent="0.25">
      <c r="A378" s="2" t="s">
        <v>67</v>
      </c>
      <c r="B378" s="1" t="s">
        <v>73</v>
      </c>
      <c r="C378" s="1" t="s">
        <v>34</v>
      </c>
      <c r="D378">
        <v>1</v>
      </c>
      <c r="E378">
        <v>5</v>
      </c>
      <c r="F378">
        <v>2</v>
      </c>
      <c r="G378">
        <v>8</v>
      </c>
      <c r="H378">
        <v>17</v>
      </c>
      <c r="I378">
        <v>1</v>
      </c>
      <c r="J378">
        <v>18</v>
      </c>
      <c r="K378">
        <v>27</v>
      </c>
      <c r="L378">
        <v>4</v>
      </c>
      <c r="M378">
        <v>0</v>
      </c>
      <c r="N378">
        <v>1</v>
      </c>
      <c r="O378">
        <v>0</v>
      </c>
      <c r="P378">
        <v>0</v>
      </c>
      <c r="Q378">
        <v>0</v>
      </c>
      <c r="R378">
        <v>0</v>
      </c>
      <c r="S378">
        <v>0</v>
      </c>
      <c r="T378">
        <v>0</v>
      </c>
      <c r="U378">
        <v>0</v>
      </c>
      <c r="V378">
        <v>0</v>
      </c>
      <c r="W378">
        <v>0</v>
      </c>
      <c r="X378">
        <v>0</v>
      </c>
      <c r="Y378">
        <v>0</v>
      </c>
      <c r="Z378">
        <v>0</v>
      </c>
      <c r="AA378">
        <v>0</v>
      </c>
      <c r="AB378">
        <v>0</v>
      </c>
      <c r="AC378">
        <v>4</v>
      </c>
      <c r="AD378">
        <v>9</v>
      </c>
    </row>
    <row r="379" spans="1:30" x14ac:dyDescent="0.25">
      <c r="A379" s="2" t="s">
        <v>67</v>
      </c>
      <c r="B379" s="1" t="s">
        <v>73</v>
      </c>
      <c r="C379" s="1" t="s">
        <v>35</v>
      </c>
      <c r="D379">
        <v>20</v>
      </c>
      <c r="E379">
        <v>49</v>
      </c>
      <c r="F379">
        <v>4</v>
      </c>
      <c r="G379">
        <v>73</v>
      </c>
      <c r="H379">
        <v>225</v>
      </c>
      <c r="I379">
        <v>24</v>
      </c>
      <c r="J379">
        <v>249</v>
      </c>
      <c r="K379">
        <v>395</v>
      </c>
      <c r="L379">
        <v>52</v>
      </c>
      <c r="M379">
        <v>0</v>
      </c>
      <c r="N379">
        <v>7</v>
      </c>
      <c r="O379">
        <v>1</v>
      </c>
      <c r="P379">
        <v>3</v>
      </c>
      <c r="Q379">
        <v>0</v>
      </c>
      <c r="R379">
        <v>0</v>
      </c>
      <c r="S379">
        <v>0</v>
      </c>
      <c r="T379">
        <v>0</v>
      </c>
      <c r="U379">
        <v>0</v>
      </c>
      <c r="V379">
        <v>4</v>
      </c>
      <c r="W379">
        <v>1</v>
      </c>
      <c r="X379">
        <v>0</v>
      </c>
      <c r="Y379">
        <v>1</v>
      </c>
      <c r="Z379">
        <v>0</v>
      </c>
      <c r="AA379">
        <v>0</v>
      </c>
      <c r="AB379">
        <v>0</v>
      </c>
      <c r="AC379">
        <v>8</v>
      </c>
      <c r="AD379">
        <v>77</v>
      </c>
    </row>
    <row r="380" spans="1:30" x14ac:dyDescent="0.25">
      <c r="A380" s="2" t="s">
        <v>67</v>
      </c>
      <c r="B380" s="1" t="s">
        <v>73</v>
      </c>
      <c r="C380" s="1" t="s">
        <v>36</v>
      </c>
      <c r="D380">
        <v>10</v>
      </c>
      <c r="E380">
        <v>28</v>
      </c>
      <c r="F380">
        <v>1</v>
      </c>
      <c r="G380">
        <v>39</v>
      </c>
      <c r="H380">
        <v>207</v>
      </c>
      <c r="I380">
        <v>66</v>
      </c>
      <c r="J380">
        <v>273</v>
      </c>
      <c r="K380">
        <v>375</v>
      </c>
      <c r="L380">
        <v>5</v>
      </c>
      <c r="M380">
        <v>0</v>
      </c>
      <c r="N380">
        <v>3</v>
      </c>
      <c r="O380">
        <v>3</v>
      </c>
      <c r="P380">
        <v>0</v>
      </c>
      <c r="Q380">
        <v>0</v>
      </c>
      <c r="R380">
        <v>0</v>
      </c>
      <c r="S380">
        <v>0</v>
      </c>
      <c r="T380">
        <v>3</v>
      </c>
      <c r="U380">
        <v>0</v>
      </c>
      <c r="V380">
        <v>0</v>
      </c>
      <c r="W380">
        <v>0</v>
      </c>
      <c r="X380">
        <v>0</v>
      </c>
      <c r="Y380">
        <v>0</v>
      </c>
      <c r="Z380">
        <v>0</v>
      </c>
      <c r="AA380">
        <v>0</v>
      </c>
      <c r="AB380">
        <v>25</v>
      </c>
      <c r="AC380">
        <v>8</v>
      </c>
      <c r="AD380">
        <v>47</v>
      </c>
    </row>
    <row r="381" spans="1:30" x14ac:dyDescent="0.25">
      <c r="A381" s="2" t="s">
        <v>67</v>
      </c>
      <c r="B381" s="1" t="s">
        <v>73</v>
      </c>
      <c r="C381" s="1" t="s">
        <v>37</v>
      </c>
      <c r="D381">
        <v>12</v>
      </c>
      <c r="E381">
        <v>21</v>
      </c>
      <c r="F381">
        <v>6</v>
      </c>
      <c r="G381">
        <v>39</v>
      </c>
      <c r="H381">
        <v>81</v>
      </c>
      <c r="I381">
        <v>21</v>
      </c>
      <c r="J381">
        <v>102</v>
      </c>
      <c r="K381">
        <v>257</v>
      </c>
      <c r="L381">
        <v>27</v>
      </c>
      <c r="M381">
        <v>0</v>
      </c>
      <c r="N381">
        <v>0</v>
      </c>
      <c r="O381">
        <v>1</v>
      </c>
      <c r="P381">
        <v>6</v>
      </c>
      <c r="Q381">
        <v>0</v>
      </c>
      <c r="R381">
        <v>0</v>
      </c>
      <c r="S381">
        <v>2</v>
      </c>
      <c r="T381">
        <v>1</v>
      </c>
      <c r="U381">
        <v>0</v>
      </c>
      <c r="V381">
        <v>1</v>
      </c>
      <c r="W381">
        <v>0</v>
      </c>
      <c r="X381">
        <v>0</v>
      </c>
      <c r="Y381">
        <v>0</v>
      </c>
      <c r="Z381">
        <v>0</v>
      </c>
      <c r="AA381">
        <v>0</v>
      </c>
      <c r="AB381">
        <v>0</v>
      </c>
      <c r="AC381">
        <v>13</v>
      </c>
      <c r="AD381">
        <v>51</v>
      </c>
    </row>
    <row r="382" spans="1:30" x14ac:dyDescent="0.25">
      <c r="A382" s="2" t="s">
        <v>67</v>
      </c>
      <c r="B382" s="1" t="s">
        <v>73</v>
      </c>
      <c r="C382" s="1" t="s">
        <v>38</v>
      </c>
      <c r="D382">
        <v>17</v>
      </c>
      <c r="E382">
        <v>25</v>
      </c>
      <c r="F382">
        <v>6</v>
      </c>
      <c r="G382">
        <v>48</v>
      </c>
      <c r="H382">
        <v>174</v>
      </c>
      <c r="I382">
        <v>30</v>
      </c>
      <c r="J382">
        <v>204</v>
      </c>
      <c r="K382">
        <v>306</v>
      </c>
      <c r="L382">
        <v>27</v>
      </c>
      <c r="M382">
        <v>0</v>
      </c>
      <c r="N382">
        <v>4</v>
      </c>
      <c r="O382">
        <v>0</v>
      </c>
      <c r="P382">
        <v>5</v>
      </c>
      <c r="Q382">
        <v>2</v>
      </c>
      <c r="R382">
        <v>0</v>
      </c>
      <c r="S382">
        <v>0</v>
      </c>
      <c r="T382">
        <v>0</v>
      </c>
      <c r="U382">
        <v>2</v>
      </c>
      <c r="V382">
        <v>6</v>
      </c>
      <c r="W382">
        <v>0</v>
      </c>
      <c r="X382">
        <v>1</v>
      </c>
      <c r="Y382">
        <v>0</v>
      </c>
      <c r="Z382">
        <v>0</v>
      </c>
      <c r="AA382">
        <v>0</v>
      </c>
      <c r="AB382">
        <v>2</v>
      </c>
      <c r="AC382">
        <v>7</v>
      </c>
      <c r="AD382">
        <v>56</v>
      </c>
    </row>
    <row r="383" spans="1:30" x14ac:dyDescent="0.25">
      <c r="A383" s="2" t="s">
        <v>67</v>
      </c>
      <c r="B383" s="1" t="s">
        <v>73</v>
      </c>
      <c r="C383" s="1" t="s">
        <v>39</v>
      </c>
      <c r="D383">
        <v>9</v>
      </c>
      <c r="E383">
        <v>39</v>
      </c>
      <c r="F383">
        <v>7</v>
      </c>
      <c r="G383">
        <v>55</v>
      </c>
      <c r="H383">
        <v>118</v>
      </c>
      <c r="I383">
        <v>19</v>
      </c>
      <c r="J383">
        <v>137</v>
      </c>
      <c r="K383">
        <v>368</v>
      </c>
      <c r="L383">
        <v>16</v>
      </c>
      <c r="M383">
        <v>0</v>
      </c>
      <c r="N383">
        <v>11</v>
      </c>
      <c r="O383">
        <v>2</v>
      </c>
      <c r="P383">
        <v>1</v>
      </c>
      <c r="Q383">
        <v>0</v>
      </c>
      <c r="R383">
        <v>0</v>
      </c>
      <c r="S383">
        <v>1</v>
      </c>
      <c r="T383">
        <v>0</v>
      </c>
      <c r="U383">
        <v>0</v>
      </c>
      <c r="V383">
        <v>1</v>
      </c>
      <c r="W383">
        <v>0</v>
      </c>
      <c r="X383">
        <v>0</v>
      </c>
      <c r="Y383">
        <v>0</v>
      </c>
      <c r="Z383">
        <v>0</v>
      </c>
      <c r="AA383">
        <v>0</v>
      </c>
      <c r="AB383">
        <v>4</v>
      </c>
      <c r="AC383">
        <v>25</v>
      </c>
      <c r="AD383">
        <v>61</v>
      </c>
    </row>
    <row r="384" spans="1:30" x14ac:dyDescent="0.25">
      <c r="A384" s="2" t="s">
        <v>67</v>
      </c>
      <c r="B384" s="1" t="s">
        <v>73</v>
      </c>
      <c r="C384" s="1" t="s">
        <v>40</v>
      </c>
      <c r="D384">
        <v>15</v>
      </c>
      <c r="E384">
        <v>34</v>
      </c>
      <c r="F384">
        <v>14</v>
      </c>
      <c r="G384">
        <v>63</v>
      </c>
      <c r="H384">
        <v>142</v>
      </c>
      <c r="I384">
        <v>23</v>
      </c>
      <c r="J384">
        <v>165</v>
      </c>
      <c r="K384">
        <v>487</v>
      </c>
      <c r="L384">
        <v>10</v>
      </c>
      <c r="M384">
        <v>0</v>
      </c>
      <c r="N384">
        <v>5</v>
      </c>
      <c r="O384">
        <v>5</v>
      </c>
      <c r="P384">
        <v>18</v>
      </c>
      <c r="Q384">
        <v>2</v>
      </c>
      <c r="R384">
        <v>0</v>
      </c>
      <c r="S384">
        <v>1</v>
      </c>
      <c r="T384">
        <v>0</v>
      </c>
      <c r="U384">
        <v>2</v>
      </c>
      <c r="V384">
        <v>2</v>
      </c>
      <c r="W384">
        <v>0</v>
      </c>
      <c r="X384">
        <v>0</v>
      </c>
      <c r="Y384">
        <v>1</v>
      </c>
      <c r="Z384">
        <v>0</v>
      </c>
      <c r="AA384">
        <v>0</v>
      </c>
      <c r="AB384">
        <v>25</v>
      </c>
      <c r="AC384">
        <v>27</v>
      </c>
      <c r="AD384">
        <v>98</v>
      </c>
    </row>
    <row r="385" spans="1:30" x14ac:dyDescent="0.25">
      <c r="A385" s="2" t="s">
        <v>67</v>
      </c>
      <c r="B385" s="1" t="s">
        <v>73</v>
      </c>
      <c r="C385" s="1" t="s">
        <v>41</v>
      </c>
      <c r="D385">
        <v>8</v>
      </c>
      <c r="E385">
        <v>10</v>
      </c>
      <c r="F385">
        <v>1</v>
      </c>
      <c r="G385">
        <v>19</v>
      </c>
      <c r="H385">
        <v>40</v>
      </c>
      <c r="I385">
        <v>9</v>
      </c>
      <c r="J385">
        <v>49</v>
      </c>
      <c r="K385">
        <v>101</v>
      </c>
      <c r="L385">
        <v>11</v>
      </c>
      <c r="M385">
        <v>0</v>
      </c>
      <c r="N385">
        <v>1</v>
      </c>
      <c r="O385">
        <v>2</v>
      </c>
      <c r="P385">
        <v>0</v>
      </c>
      <c r="Q385">
        <v>1</v>
      </c>
      <c r="R385">
        <v>0</v>
      </c>
      <c r="S385">
        <v>0</v>
      </c>
      <c r="T385">
        <v>1</v>
      </c>
      <c r="U385">
        <v>0</v>
      </c>
      <c r="V385">
        <v>0</v>
      </c>
      <c r="W385">
        <v>0</v>
      </c>
      <c r="X385">
        <v>0</v>
      </c>
      <c r="Y385">
        <v>0</v>
      </c>
      <c r="Z385">
        <v>0</v>
      </c>
      <c r="AA385">
        <v>0</v>
      </c>
      <c r="AB385">
        <v>0</v>
      </c>
      <c r="AC385">
        <v>14</v>
      </c>
      <c r="AD385">
        <v>30</v>
      </c>
    </row>
    <row r="386" spans="1:30" x14ac:dyDescent="0.25">
      <c r="A386" s="2" t="s">
        <v>67</v>
      </c>
      <c r="B386" s="1" t="s">
        <v>73</v>
      </c>
      <c r="C386" s="1" t="s">
        <v>42</v>
      </c>
      <c r="D386">
        <v>12</v>
      </c>
      <c r="E386">
        <v>41</v>
      </c>
      <c r="F386">
        <v>3</v>
      </c>
      <c r="G386">
        <v>56</v>
      </c>
      <c r="H386">
        <v>157</v>
      </c>
      <c r="I386">
        <v>19</v>
      </c>
      <c r="J386">
        <v>176</v>
      </c>
      <c r="K386">
        <v>481</v>
      </c>
      <c r="L386">
        <v>33</v>
      </c>
      <c r="M386">
        <v>0</v>
      </c>
      <c r="N386">
        <v>2</v>
      </c>
      <c r="O386">
        <v>2</v>
      </c>
      <c r="P386">
        <v>17</v>
      </c>
      <c r="Q386">
        <v>1</v>
      </c>
      <c r="R386">
        <v>0</v>
      </c>
      <c r="S386">
        <v>0</v>
      </c>
      <c r="T386">
        <v>1</v>
      </c>
      <c r="U386">
        <v>0</v>
      </c>
      <c r="V386">
        <v>3</v>
      </c>
      <c r="W386">
        <v>0</v>
      </c>
      <c r="X386">
        <v>0</v>
      </c>
      <c r="Y386">
        <v>1</v>
      </c>
      <c r="Z386">
        <v>0</v>
      </c>
      <c r="AA386">
        <v>0</v>
      </c>
      <c r="AB386">
        <v>2</v>
      </c>
      <c r="AC386">
        <v>11</v>
      </c>
      <c r="AD386">
        <v>73</v>
      </c>
    </row>
    <row r="387" spans="1:30" x14ac:dyDescent="0.25">
      <c r="A387" s="2" t="s">
        <v>67</v>
      </c>
      <c r="B387" s="1" t="s">
        <v>73</v>
      </c>
      <c r="C387" s="1" t="s">
        <v>43</v>
      </c>
      <c r="D387">
        <v>79</v>
      </c>
      <c r="E387">
        <v>345</v>
      </c>
      <c r="F387">
        <v>58</v>
      </c>
      <c r="G387">
        <v>482</v>
      </c>
      <c r="H387">
        <v>791</v>
      </c>
      <c r="I387">
        <v>127</v>
      </c>
      <c r="J387">
        <v>918</v>
      </c>
      <c r="K387">
        <v>2103</v>
      </c>
      <c r="L387">
        <v>120</v>
      </c>
      <c r="M387">
        <v>5</v>
      </c>
      <c r="N387">
        <v>18</v>
      </c>
      <c r="O387">
        <v>9</v>
      </c>
      <c r="P387">
        <v>17</v>
      </c>
      <c r="Q387">
        <v>5</v>
      </c>
      <c r="R387">
        <v>5</v>
      </c>
      <c r="S387">
        <v>5</v>
      </c>
      <c r="T387">
        <v>41</v>
      </c>
      <c r="U387">
        <v>0</v>
      </c>
      <c r="V387">
        <v>36</v>
      </c>
      <c r="W387">
        <v>3</v>
      </c>
      <c r="X387">
        <v>3</v>
      </c>
      <c r="Y387">
        <v>0</v>
      </c>
      <c r="Z387">
        <v>0</v>
      </c>
      <c r="AA387">
        <v>158</v>
      </c>
      <c r="AB387">
        <v>195</v>
      </c>
      <c r="AC387">
        <v>244</v>
      </c>
      <c r="AD387">
        <v>864</v>
      </c>
    </row>
    <row r="388" spans="1:30" x14ac:dyDescent="0.25">
      <c r="A388" s="2" t="s">
        <v>67</v>
      </c>
      <c r="B388" s="1" t="s">
        <v>73</v>
      </c>
      <c r="C388" s="1" t="s">
        <v>44</v>
      </c>
      <c r="D388">
        <v>27</v>
      </c>
      <c r="E388">
        <v>84</v>
      </c>
      <c r="F388">
        <v>4</v>
      </c>
      <c r="G388">
        <v>115</v>
      </c>
      <c r="H388">
        <v>363</v>
      </c>
      <c r="I388">
        <v>47</v>
      </c>
      <c r="J388">
        <v>410</v>
      </c>
      <c r="K388">
        <v>656</v>
      </c>
      <c r="L388">
        <v>33</v>
      </c>
      <c r="M388">
        <v>0</v>
      </c>
      <c r="N388">
        <v>3</v>
      </c>
      <c r="O388">
        <v>7</v>
      </c>
      <c r="P388">
        <v>1</v>
      </c>
      <c r="Q388">
        <v>3</v>
      </c>
      <c r="R388">
        <v>0</v>
      </c>
      <c r="S388">
        <v>0</v>
      </c>
      <c r="T388">
        <v>18</v>
      </c>
      <c r="U388">
        <v>0</v>
      </c>
      <c r="V388">
        <v>2</v>
      </c>
      <c r="W388">
        <v>0</v>
      </c>
      <c r="X388">
        <v>0</v>
      </c>
      <c r="Y388">
        <v>0</v>
      </c>
      <c r="Z388">
        <v>0</v>
      </c>
      <c r="AA388">
        <v>0</v>
      </c>
      <c r="AB388">
        <v>19</v>
      </c>
      <c r="AC388">
        <v>50</v>
      </c>
      <c r="AD388">
        <v>136</v>
      </c>
    </row>
    <row r="389" spans="1:30" x14ac:dyDescent="0.25">
      <c r="A389" s="2" t="s">
        <v>67</v>
      </c>
      <c r="B389" s="1" t="s">
        <v>73</v>
      </c>
      <c r="C389" s="1" t="s">
        <v>45</v>
      </c>
      <c r="D389">
        <v>9</v>
      </c>
      <c r="E389">
        <v>21</v>
      </c>
      <c r="F389">
        <v>1</v>
      </c>
      <c r="G389">
        <v>31</v>
      </c>
      <c r="H389">
        <v>97</v>
      </c>
      <c r="I389">
        <v>21</v>
      </c>
      <c r="J389">
        <v>118</v>
      </c>
      <c r="K389">
        <v>235</v>
      </c>
      <c r="L389">
        <v>6</v>
      </c>
      <c r="M389">
        <v>0</v>
      </c>
      <c r="N389">
        <v>1</v>
      </c>
      <c r="O389">
        <v>0</v>
      </c>
      <c r="P389">
        <v>3</v>
      </c>
      <c r="Q389">
        <v>0</v>
      </c>
      <c r="R389">
        <v>0</v>
      </c>
      <c r="S389">
        <v>0</v>
      </c>
      <c r="T389">
        <v>7</v>
      </c>
      <c r="U389">
        <v>0</v>
      </c>
      <c r="V389">
        <v>0</v>
      </c>
      <c r="W389">
        <v>0</v>
      </c>
      <c r="X389">
        <v>0</v>
      </c>
      <c r="Y389">
        <v>0</v>
      </c>
      <c r="Z389">
        <v>0</v>
      </c>
      <c r="AA389">
        <v>0</v>
      </c>
      <c r="AB389">
        <v>3</v>
      </c>
      <c r="AC389">
        <v>6</v>
      </c>
      <c r="AD389">
        <v>26</v>
      </c>
    </row>
    <row r="390" spans="1:30" x14ac:dyDescent="0.25">
      <c r="A390" s="2" t="s">
        <v>67</v>
      </c>
      <c r="B390" s="1" t="s">
        <v>73</v>
      </c>
      <c r="C390" s="1" t="s">
        <v>46</v>
      </c>
      <c r="D390">
        <v>44</v>
      </c>
      <c r="E390">
        <v>134</v>
      </c>
      <c r="F390">
        <v>1</v>
      </c>
      <c r="G390">
        <v>179</v>
      </c>
      <c r="H390">
        <v>624</v>
      </c>
      <c r="I390">
        <v>44</v>
      </c>
      <c r="J390">
        <v>668</v>
      </c>
      <c r="K390">
        <v>1043</v>
      </c>
      <c r="L390">
        <v>128</v>
      </c>
      <c r="M390">
        <v>1</v>
      </c>
      <c r="N390">
        <v>7</v>
      </c>
      <c r="O390">
        <v>1</v>
      </c>
      <c r="P390">
        <v>0</v>
      </c>
      <c r="Q390">
        <v>13</v>
      </c>
      <c r="R390">
        <v>2</v>
      </c>
      <c r="S390">
        <v>5</v>
      </c>
      <c r="T390">
        <v>5</v>
      </c>
      <c r="U390">
        <v>0</v>
      </c>
      <c r="V390">
        <v>6</v>
      </c>
      <c r="W390">
        <v>11</v>
      </c>
      <c r="X390">
        <v>0</v>
      </c>
      <c r="Y390">
        <v>0</v>
      </c>
      <c r="Z390">
        <v>0</v>
      </c>
      <c r="AA390">
        <v>1</v>
      </c>
      <c r="AB390">
        <v>3</v>
      </c>
      <c r="AC390">
        <v>128</v>
      </c>
      <c r="AD390">
        <v>311</v>
      </c>
    </row>
    <row r="391" spans="1:30" x14ac:dyDescent="0.25">
      <c r="A391" s="2" t="s">
        <v>67</v>
      </c>
      <c r="B391" s="1" t="s">
        <v>73</v>
      </c>
      <c r="C391" s="1" t="s">
        <v>47</v>
      </c>
      <c r="D391">
        <v>69</v>
      </c>
      <c r="E391">
        <v>132</v>
      </c>
      <c r="F391">
        <v>4</v>
      </c>
      <c r="G391">
        <v>205</v>
      </c>
      <c r="H391">
        <v>810</v>
      </c>
      <c r="I391">
        <v>142</v>
      </c>
      <c r="J391">
        <v>952</v>
      </c>
      <c r="K391">
        <v>1728</v>
      </c>
      <c r="L391">
        <v>133</v>
      </c>
      <c r="M391">
        <v>0</v>
      </c>
      <c r="N391">
        <v>13</v>
      </c>
      <c r="O391">
        <v>4</v>
      </c>
      <c r="P391">
        <v>3</v>
      </c>
      <c r="Q391">
        <v>0</v>
      </c>
      <c r="R391">
        <v>1</v>
      </c>
      <c r="S391">
        <v>4</v>
      </c>
      <c r="T391">
        <v>10</v>
      </c>
      <c r="U391">
        <v>0</v>
      </c>
      <c r="V391">
        <v>15</v>
      </c>
      <c r="W391">
        <v>1</v>
      </c>
      <c r="X391">
        <v>0</v>
      </c>
      <c r="Y391">
        <v>0</v>
      </c>
      <c r="Z391">
        <v>0</v>
      </c>
      <c r="AA391">
        <v>10</v>
      </c>
      <c r="AB391">
        <v>0</v>
      </c>
      <c r="AC391">
        <v>9</v>
      </c>
      <c r="AD391">
        <v>203</v>
      </c>
    </row>
    <row r="392" spans="1:30" x14ac:dyDescent="0.25">
      <c r="A392" s="2" t="s">
        <v>67</v>
      </c>
      <c r="B392" s="1" t="s">
        <v>73</v>
      </c>
      <c r="C392" s="1" t="s">
        <v>48</v>
      </c>
      <c r="D392">
        <v>51</v>
      </c>
      <c r="E392">
        <v>69</v>
      </c>
      <c r="F392">
        <v>0</v>
      </c>
      <c r="G392">
        <v>120</v>
      </c>
      <c r="H392">
        <v>411</v>
      </c>
      <c r="I392">
        <v>94</v>
      </c>
      <c r="J392">
        <v>505</v>
      </c>
      <c r="K392">
        <v>781</v>
      </c>
      <c r="L392">
        <v>66</v>
      </c>
      <c r="M392">
        <v>0</v>
      </c>
      <c r="N392">
        <v>6</v>
      </c>
      <c r="O392">
        <v>0</v>
      </c>
      <c r="P392">
        <v>0</v>
      </c>
      <c r="Q392">
        <v>4</v>
      </c>
      <c r="R392">
        <v>0</v>
      </c>
      <c r="S392">
        <v>6</v>
      </c>
      <c r="T392">
        <v>11</v>
      </c>
      <c r="U392">
        <v>0</v>
      </c>
      <c r="V392">
        <v>6</v>
      </c>
      <c r="W392">
        <v>0</v>
      </c>
      <c r="X392">
        <v>0</v>
      </c>
      <c r="Y392">
        <v>0</v>
      </c>
      <c r="Z392">
        <v>0</v>
      </c>
      <c r="AA392">
        <v>0</v>
      </c>
      <c r="AB392">
        <v>5</v>
      </c>
      <c r="AC392">
        <v>43</v>
      </c>
      <c r="AD392">
        <v>147</v>
      </c>
    </row>
    <row r="393" spans="1:30" x14ac:dyDescent="0.25">
      <c r="A393" s="2" t="s">
        <v>67</v>
      </c>
      <c r="B393" s="1" t="s">
        <v>73</v>
      </c>
      <c r="C393" s="1" t="s">
        <v>49</v>
      </c>
      <c r="D393">
        <v>14</v>
      </c>
      <c r="E393">
        <v>22</v>
      </c>
      <c r="F393">
        <v>0</v>
      </c>
      <c r="G393">
        <v>36</v>
      </c>
      <c r="H393">
        <v>169</v>
      </c>
      <c r="I393">
        <v>32</v>
      </c>
      <c r="J393">
        <v>201</v>
      </c>
      <c r="K393">
        <v>278</v>
      </c>
      <c r="L393">
        <v>21</v>
      </c>
      <c r="M393">
        <v>0</v>
      </c>
      <c r="N393">
        <v>3</v>
      </c>
      <c r="O393">
        <v>0</v>
      </c>
      <c r="P393">
        <v>0</v>
      </c>
      <c r="Q393">
        <v>1</v>
      </c>
      <c r="R393">
        <v>0</v>
      </c>
      <c r="S393">
        <v>2</v>
      </c>
      <c r="T393">
        <v>3</v>
      </c>
      <c r="U393">
        <v>0</v>
      </c>
      <c r="V393">
        <v>2</v>
      </c>
      <c r="W393">
        <v>0</v>
      </c>
      <c r="X393">
        <v>0</v>
      </c>
      <c r="Y393">
        <v>0</v>
      </c>
      <c r="Z393">
        <v>0</v>
      </c>
      <c r="AA393">
        <v>0</v>
      </c>
      <c r="AB393">
        <v>4</v>
      </c>
      <c r="AC393">
        <v>8</v>
      </c>
      <c r="AD393">
        <v>44</v>
      </c>
    </row>
    <row r="394" spans="1:30" x14ac:dyDescent="0.25">
      <c r="A394" s="2" t="s">
        <v>67</v>
      </c>
      <c r="B394" s="1" t="s">
        <v>73</v>
      </c>
      <c r="C394" s="1" t="s">
        <v>50</v>
      </c>
      <c r="D394">
        <v>16</v>
      </c>
      <c r="E394">
        <v>28</v>
      </c>
      <c r="F394">
        <v>0</v>
      </c>
      <c r="G394">
        <v>44</v>
      </c>
      <c r="H394">
        <v>186</v>
      </c>
      <c r="I394">
        <v>43</v>
      </c>
      <c r="J394">
        <v>229</v>
      </c>
      <c r="K394">
        <v>391</v>
      </c>
      <c r="L394">
        <v>13</v>
      </c>
      <c r="M394">
        <v>0</v>
      </c>
      <c r="N394">
        <v>0</v>
      </c>
      <c r="O394">
        <v>0</v>
      </c>
      <c r="P394">
        <v>0</v>
      </c>
      <c r="Q394">
        <v>1</v>
      </c>
      <c r="R394">
        <v>0</v>
      </c>
      <c r="S394">
        <v>0</v>
      </c>
      <c r="T394">
        <v>1</v>
      </c>
      <c r="U394">
        <v>0</v>
      </c>
      <c r="V394">
        <v>0</v>
      </c>
      <c r="W394">
        <v>0</v>
      </c>
      <c r="X394">
        <v>0</v>
      </c>
      <c r="Y394">
        <v>0</v>
      </c>
      <c r="Z394">
        <v>0</v>
      </c>
      <c r="AA394">
        <v>0</v>
      </c>
      <c r="AB394">
        <v>0</v>
      </c>
      <c r="AC394">
        <v>30</v>
      </c>
      <c r="AD394">
        <v>45</v>
      </c>
    </row>
    <row r="395" spans="1:30" x14ac:dyDescent="0.25">
      <c r="A395" s="2" t="s">
        <v>67</v>
      </c>
      <c r="B395" s="1" t="s">
        <v>73</v>
      </c>
      <c r="C395" s="1" t="s">
        <v>51</v>
      </c>
      <c r="D395">
        <v>40</v>
      </c>
      <c r="E395">
        <v>88</v>
      </c>
      <c r="F395">
        <v>10</v>
      </c>
      <c r="G395">
        <v>138</v>
      </c>
      <c r="H395">
        <v>413</v>
      </c>
      <c r="I395">
        <v>81</v>
      </c>
      <c r="J395">
        <v>494</v>
      </c>
      <c r="K395">
        <v>1287</v>
      </c>
      <c r="L395">
        <v>82</v>
      </c>
      <c r="M395">
        <v>1</v>
      </c>
      <c r="N395">
        <v>6</v>
      </c>
      <c r="O395">
        <v>5</v>
      </c>
      <c r="P395">
        <v>16</v>
      </c>
      <c r="Q395">
        <v>2</v>
      </c>
      <c r="R395">
        <v>0</v>
      </c>
      <c r="S395">
        <v>0</v>
      </c>
      <c r="T395">
        <v>8</v>
      </c>
      <c r="U395">
        <v>0</v>
      </c>
      <c r="V395">
        <v>13</v>
      </c>
      <c r="W395">
        <v>7</v>
      </c>
      <c r="X395">
        <v>0</v>
      </c>
      <c r="Y395">
        <v>0</v>
      </c>
      <c r="Z395">
        <v>0</v>
      </c>
      <c r="AA395">
        <v>0</v>
      </c>
      <c r="AB395">
        <v>6</v>
      </c>
      <c r="AC395">
        <v>35</v>
      </c>
      <c r="AD395">
        <v>181</v>
      </c>
    </row>
    <row r="396" spans="1:30" x14ac:dyDescent="0.25">
      <c r="A396" s="2" t="s">
        <v>67</v>
      </c>
      <c r="B396" s="1" t="s">
        <v>73</v>
      </c>
      <c r="C396" s="1" t="s">
        <v>52</v>
      </c>
      <c r="D396">
        <v>24</v>
      </c>
      <c r="E396">
        <v>64</v>
      </c>
      <c r="F396">
        <v>3</v>
      </c>
      <c r="G396">
        <v>91</v>
      </c>
      <c r="H396">
        <v>252</v>
      </c>
      <c r="I396">
        <v>54</v>
      </c>
      <c r="J396">
        <v>306</v>
      </c>
      <c r="K396">
        <v>632</v>
      </c>
      <c r="L396">
        <v>49</v>
      </c>
      <c r="M396">
        <v>1</v>
      </c>
      <c r="N396">
        <v>12</v>
      </c>
      <c r="O396">
        <v>7</v>
      </c>
      <c r="P396">
        <v>6</v>
      </c>
      <c r="Q396">
        <v>0</v>
      </c>
      <c r="R396">
        <v>1</v>
      </c>
      <c r="S396">
        <v>0</v>
      </c>
      <c r="T396">
        <v>5</v>
      </c>
      <c r="U396">
        <v>1</v>
      </c>
      <c r="V396">
        <v>4</v>
      </c>
      <c r="W396">
        <v>1</v>
      </c>
      <c r="X396">
        <v>0</v>
      </c>
      <c r="Y396">
        <v>0</v>
      </c>
      <c r="Z396">
        <v>0</v>
      </c>
      <c r="AA396">
        <v>0</v>
      </c>
      <c r="AB396">
        <v>3</v>
      </c>
      <c r="AC396">
        <v>52</v>
      </c>
      <c r="AD396">
        <v>142</v>
      </c>
    </row>
    <row r="397" spans="1:30" x14ac:dyDescent="0.25">
      <c r="A397" s="2" t="s">
        <v>67</v>
      </c>
      <c r="B397" s="1" t="s">
        <v>73</v>
      </c>
      <c r="C397" s="1" t="s">
        <v>53</v>
      </c>
      <c r="D397">
        <v>37</v>
      </c>
      <c r="E397">
        <v>80</v>
      </c>
      <c r="F397">
        <v>50</v>
      </c>
      <c r="G397">
        <v>167</v>
      </c>
      <c r="H397">
        <v>268</v>
      </c>
      <c r="I397">
        <v>42</v>
      </c>
      <c r="J397">
        <v>310</v>
      </c>
      <c r="K397">
        <v>808</v>
      </c>
      <c r="L397">
        <v>92</v>
      </c>
      <c r="M397">
        <v>0</v>
      </c>
      <c r="N397">
        <v>6</v>
      </c>
      <c r="O397">
        <v>11</v>
      </c>
      <c r="P397">
        <v>25</v>
      </c>
      <c r="Q397">
        <v>0</v>
      </c>
      <c r="R397">
        <v>0</v>
      </c>
      <c r="S397">
        <v>0</v>
      </c>
      <c r="T397">
        <v>6</v>
      </c>
      <c r="U397">
        <v>0</v>
      </c>
      <c r="V397">
        <v>3</v>
      </c>
      <c r="W397">
        <v>0</v>
      </c>
      <c r="X397">
        <v>0</v>
      </c>
      <c r="Y397">
        <v>0</v>
      </c>
      <c r="Z397">
        <v>0</v>
      </c>
      <c r="AA397">
        <v>0</v>
      </c>
      <c r="AB397">
        <v>0</v>
      </c>
      <c r="AC397">
        <v>12</v>
      </c>
      <c r="AD397">
        <v>155</v>
      </c>
    </row>
    <row r="398" spans="1:30" x14ac:dyDescent="0.25">
      <c r="A398" s="2" t="s">
        <v>67</v>
      </c>
      <c r="B398" s="1" t="s">
        <v>73</v>
      </c>
      <c r="C398" s="1" t="s">
        <v>54</v>
      </c>
      <c r="D398">
        <v>34</v>
      </c>
      <c r="E398">
        <v>189</v>
      </c>
      <c r="F398">
        <v>11</v>
      </c>
      <c r="G398">
        <v>234</v>
      </c>
      <c r="H398">
        <v>580</v>
      </c>
      <c r="I398">
        <v>57</v>
      </c>
      <c r="J398">
        <v>637</v>
      </c>
      <c r="K398">
        <v>1216</v>
      </c>
      <c r="L398">
        <v>105</v>
      </c>
      <c r="M398">
        <v>1</v>
      </c>
      <c r="N398">
        <v>10</v>
      </c>
      <c r="O398">
        <v>29</v>
      </c>
      <c r="P398">
        <v>10</v>
      </c>
      <c r="Q398">
        <v>1</v>
      </c>
      <c r="R398">
        <v>0</v>
      </c>
      <c r="S398">
        <v>0</v>
      </c>
      <c r="T398">
        <v>27</v>
      </c>
      <c r="U398">
        <v>0</v>
      </c>
      <c r="V398">
        <v>11</v>
      </c>
      <c r="W398">
        <v>5</v>
      </c>
      <c r="X398">
        <v>0</v>
      </c>
      <c r="Y398">
        <v>0</v>
      </c>
      <c r="Z398">
        <v>0</v>
      </c>
      <c r="AA398">
        <v>0</v>
      </c>
      <c r="AB398">
        <v>42</v>
      </c>
      <c r="AC398">
        <v>47</v>
      </c>
      <c r="AD398">
        <v>288</v>
      </c>
    </row>
    <row r="399" spans="1:30" x14ac:dyDescent="0.25">
      <c r="A399" s="2" t="s">
        <v>67</v>
      </c>
      <c r="B399" s="1" t="s">
        <v>73</v>
      </c>
      <c r="C399" s="1" t="s">
        <v>55</v>
      </c>
      <c r="D399">
        <v>44</v>
      </c>
      <c r="E399">
        <v>97</v>
      </c>
      <c r="F399">
        <v>4</v>
      </c>
      <c r="G399">
        <v>145</v>
      </c>
      <c r="H399">
        <v>553</v>
      </c>
      <c r="I399">
        <v>96</v>
      </c>
      <c r="J399">
        <v>649</v>
      </c>
      <c r="K399">
        <v>1075</v>
      </c>
      <c r="L399">
        <v>90</v>
      </c>
      <c r="M399">
        <v>0</v>
      </c>
      <c r="N399">
        <v>4</v>
      </c>
      <c r="O399">
        <v>2</v>
      </c>
      <c r="P399">
        <v>10</v>
      </c>
      <c r="Q399">
        <v>1</v>
      </c>
      <c r="R399">
        <v>0</v>
      </c>
      <c r="S399">
        <v>1</v>
      </c>
      <c r="T399">
        <v>6</v>
      </c>
      <c r="U399">
        <v>1</v>
      </c>
      <c r="V399">
        <v>5</v>
      </c>
      <c r="W399">
        <v>0</v>
      </c>
      <c r="X399">
        <v>0</v>
      </c>
      <c r="Y399">
        <v>2</v>
      </c>
      <c r="Z399">
        <v>0</v>
      </c>
      <c r="AA399">
        <v>7</v>
      </c>
      <c r="AB399">
        <v>1</v>
      </c>
      <c r="AC399">
        <v>65</v>
      </c>
      <c r="AD399">
        <v>195</v>
      </c>
    </row>
    <row r="400" spans="1:30" x14ac:dyDescent="0.25">
      <c r="A400" s="2" t="s">
        <v>67</v>
      </c>
      <c r="B400" s="1" t="s">
        <v>73</v>
      </c>
      <c r="C400" s="1" t="s">
        <v>56</v>
      </c>
      <c r="D400">
        <v>56</v>
      </c>
      <c r="E400">
        <v>192</v>
      </c>
      <c r="F400">
        <v>53</v>
      </c>
      <c r="G400">
        <v>301</v>
      </c>
      <c r="H400">
        <v>663</v>
      </c>
      <c r="I400">
        <v>77</v>
      </c>
      <c r="J400">
        <v>740</v>
      </c>
      <c r="K400">
        <v>1737</v>
      </c>
      <c r="L400">
        <v>183</v>
      </c>
      <c r="M400">
        <v>0</v>
      </c>
      <c r="N400">
        <v>19</v>
      </c>
      <c r="O400">
        <v>10</v>
      </c>
      <c r="P400">
        <v>9</v>
      </c>
      <c r="Q400">
        <v>0</v>
      </c>
      <c r="R400">
        <v>0</v>
      </c>
      <c r="S400">
        <v>0</v>
      </c>
      <c r="T400">
        <v>15</v>
      </c>
      <c r="U400">
        <v>0</v>
      </c>
      <c r="V400">
        <v>33</v>
      </c>
      <c r="W400">
        <v>0</v>
      </c>
      <c r="X400">
        <v>0</v>
      </c>
      <c r="Y400">
        <v>1</v>
      </c>
      <c r="Z400">
        <v>0</v>
      </c>
      <c r="AA400">
        <v>0</v>
      </c>
      <c r="AB400">
        <v>6</v>
      </c>
      <c r="AC400">
        <v>202</v>
      </c>
      <c r="AD400">
        <v>478</v>
      </c>
    </row>
    <row r="401" spans="1:30" x14ac:dyDescent="0.25">
      <c r="A401" s="2" t="s">
        <v>67</v>
      </c>
      <c r="B401" s="1" t="s">
        <v>73</v>
      </c>
      <c r="C401" s="1" t="s">
        <v>57</v>
      </c>
      <c r="D401">
        <v>23</v>
      </c>
      <c r="E401">
        <v>78</v>
      </c>
      <c r="F401">
        <v>8</v>
      </c>
      <c r="G401">
        <v>109</v>
      </c>
      <c r="H401">
        <v>247</v>
      </c>
      <c r="I401">
        <v>33</v>
      </c>
      <c r="J401">
        <v>280</v>
      </c>
      <c r="K401">
        <v>593</v>
      </c>
      <c r="L401">
        <v>81</v>
      </c>
      <c r="M401">
        <v>0</v>
      </c>
      <c r="N401">
        <v>4</v>
      </c>
      <c r="O401">
        <v>2</v>
      </c>
      <c r="P401">
        <v>3</v>
      </c>
      <c r="Q401">
        <v>1</v>
      </c>
      <c r="R401">
        <v>0</v>
      </c>
      <c r="S401">
        <v>0</v>
      </c>
      <c r="T401">
        <v>16</v>
      </c>
      <c r="U401">
        <v>6</v>
      </c>
      <c r="V401">
        <v>1</v>
      </c>
      <c r="W401">
        <v>2</v>
      </c>
      <c r="X401">
        <v>0</v>
      </c>
      <c r="Y401">
        <v>0</v>
      </c>
      <c r="Z401">
        <v>0</v>
      </c>
      <c r="AA401">
        <v>1</v>
      </c>
      <c r="AB401">
        <v>0</v>
      </c>
      <c r="AC401">
        <v>16</v>
      </c>
      <c r="AD401">
        <v>133</v>
      </c>
    </row>
    <row r="402" spans="1:30" x14ac:dyDescent="0.25">
      <c r="A402" s="2" t="s">
        <v>67</v>
      </c>
      <c r="B402" s="1" t="s">
        <v>73</v>
      </c>
      <c r="C402" s="1" t="s">
        <v>58</v>
      </c>
      <c r="D402">
        <v>19</v>
      </c>
      <c r="E402">
        <v>73</v>
      </c>
      <c r="F402">
        <v>9</v>
      </c>
      <c r="G402">
        <v>101</v>
      </c>
      <c r="H402">
        <v>319</v>
      </c>
      <c r="I402">
        <v>39</v>
      </c>
      <c r="J402">
        <v>358</v>
      </c>
      <c r="K402">
        <v>795</v>
      </c>
      <c r="L402">
        <v>64</v>
      </c>
      <c r="M402">
        <v>0</v>
      </c>
      <c r="N402">
        <v>14</v>
      </c>
      <c r="O402">
        <v>5</v>
      </c>
      <c r="P402">
        <v>6</v>
      </c>
      <c r="Q402">
        <v>2</v>
      </c>
      <c r="R402">
        <v>0</v>
      </c>
      <c r="S402">
        <v>0</v>
      </c>
      <c r="T402">
        <v>3</v>
      </c>
      <c r="U402">
        <v>4</v>
      </c>
      <c r="V402">
        <v>16</v>
      </c>
      <c r="W402">
        <v>1</v>
      </c>
      <c r="X402">
        <v>0</v>
      </c>
      <c r="Y402">
        <v>0</v>
      </c>
      <c r="Z402">
        <v>2</v>
      </c>
      <c r="AA402">
        <v>0</v>
      </c>
      <c r="AB402">
        <v>0</v>
      </c>
      <c r="AC402">
        <v>9</v>
      </c>
      <c r="AD402">
        <v>126</v>
      </c>
    </row>
    <row r="403" spans="1:30" x14ac:dyDescent="0.25">
      <c r="A403" s="2" t="s">
        <v>67</v>
      </c>
      <c r="B403" s="1" t="s">
        <v>73</v>
      </c>
      <c r="C403" s="1" t="s">
        <v>59</v>
      </c>
      <c r="D403">
        <v>53</v>
      </c>
      <c r="E403">
        <v>108</v>
      </c>
      <c r="F403">
        <v>4</v>
      </c>
      <c r="G403">
        <v>165</v>
      </c>
      <c r="H403">
        <v>423</v>
      </c>
      <c r="I403">
        <v>84</v>
      </c>
      <c r="J403">
        <v>507</v>
      </c>
      <c r="K403">
        <v>984</v>
      </c>
      <c r="L403">
        <v>115</v>
      </c>
      <c r="M403">
        <v>1</v>
      </c>
      <c r="N403">
        <v>8</v>
      </c>
      <c r="O403">
        <v>7</v>
      </c>
      <c r="P403">
        <v>4</v>
      </c>
      <c r="Q403">
        <v>1</v>
      </c>
      <c r="R403">
        <v>0</v>
      </c>
      <c r="S403">
        <v>0</v>
      </c>
      <c r="T403">
        <v>25</v>
      </c>
      <c r="U403">
        <v>2</v>
      </c>
      <c r="V403">
        <v>17</v>
      </c>
      <c r="W403">
        <v>2</v>
      </c>
      <c r="X403">
        <v>1</v>
      </c>
      <c r="Y403">
        <v>0</v>
      </c>
      <c r="Z403">
        <v>0</v>
      </c>
      <c r="AA403">
        <v>2</v>
      </c>
      <c r="AB403">
        <v>0</v>
      </c>
      <c r="AC403">
        <v>24</v>
      </c>
      <c r="AD403">
        <v>209</v>
      </c>
    </row>
    <row r="404" spans="1:30" x14ac:dyDescent="0.25">
      <c r="A404" s="2" t="s">
        <v>67</v>
      </c>
      <c r="B404" s="1" t="s">
        <v>73</v>
      </c>
      <c r="C404" s="1" t="s">
        <v>60</v>
      </c>
      <c r="D404">
        <v>18</v>
      </c>
      <c r="E404">
        <v>56</v>
      </c>
      <c r="F404">
        <v>10</v>
      </c>
      <c r="G404">
        <v>84</v>
      </c>
      <c r="H404">
        <v>254</v>
      </c>
      <c r="I404">
        <v>29</v>
      </c>
      <c r="J404">
        <v>283</v>
      </c>
      <c r="K404">
        <v>522</v>
      </c>
      <c r="L404">
        <v>27</v>
      </c>
      <c r="M404">
        <v>0</v>
      </c>
      <c r="N404">
        <v>2</v>
      </c>
      <c r="O404">
        <v>20</v>
      </c>
      <c r="P404">
        <v>2</v>
      </c>
      <c r="Q404">
        <v>0</v>
      </c>
      <c r="R404">
        <v>0</v>
      </c>
      <c r="S404">
        <v>2</v>
      </c>
      <c r="T404">
        <v>4</v>
      </c>
      <c r="U404">
        <v>0</v>
      </c>
      <c r="V404">
        <v>0</v>
      </c>
      <c r="W404">
        <v>2</v>
      </c>
      <c r="X404">
        <v>0</v>
      </c>
      <c r="Y404">
        <v>0</v>
      </c>
      <c r="Z404">
        <v>0</v>
      </c>
      <c r="AA404">
        <v>0</v>
      </c>
      <c r="AB404">
        <v>0</v>
      </c>
      <c r="AC404">
        <v>25</v>
      </c>
      <c r="AD404">
        <v>84</v>
      </c>
    </row>
    <row r="405" spans="1:30" x14ac:dyDescent="0.25">
      <c r="A405" s="2" t="s">
        <v>67</v>
      </c>
      <c r="B405" s="1" t="s">
        <v>73</v>
      </c>
      <c r="C405" s="1" t="s">
        <v>61</v>
      </c>
      <c r="D405">
        <v>7</v>
      </c>
      <c r="E405">
        <v>10</v>
      </c>
      <c r="F405">
        <v>9</v>
      </c>
      <c r="G405">
        <v>26</v>
      </c>
      <c r="H405">
        <v>43</v>
      </c>
      <c r="I405">
        <v>16</v>
      </c>
      <c r="J405">
        <v>59</v>
      </c>
      <c r="K405">
        <v>156</v>
      </c>
      <c r="L405">
        <v>6</v>
      </c>
      <c r="M405">
        <v>0</v>
      </c>
      <c r="N405">
        <v>2</v>
      </c>
      <c r="O405">
        <v>1</v>
      </c>
      <c r="P405">
        <v>4</v>
      </c>
      <c r="Q405">
        <v>0</v>
      </c>
      <c r="R405">
        <v>0</v>
      </c>
      <c r="S405">
        <v>1</v>
      </c>
      <c r="T405">
        <v>4</v>
      </c>
      <c r="U405">
        <v>1</v>
      </c>
      <c r="V405">
        <v>3</v>
      </c>
      <c r="W405">
        <v>0</v>
      </c>
      <c r="X405">
        <v>0</v>
      </c>
      <c r="Y405">
        <v>0</v>
      </c>
      <c r="Z405">
        <v>0</v>
      </c>
      <c r="AA405">
        <v>0</v>
      </c>
      <c r="AB405">
        <v>0</v>
      </c>
      <c r="AC405">
        <v>7</v>
      </c>
      <c r="AD405">
        <v>29</v>
      </c>
    </row>
    <row r="406" spans="1:30" x14ac:dyDescent="0.25">
      <c r="A406" s="2" t="s">
        <v>67</v>
      </c>
      <c r="B406" s="1" t="s">
        <v>73</v>
      </c>
      <c r="C406" s="1" t="s">
        <v>62</v>
      </c>
      <c r="D406">
        <v>18</v>
      </c>
      <c r="E406">
        <v>19</v>
      </c>
      <c r="F406">
        <v>0</v>
      </c>
      <c r="G406">
        <v>37</v>
      </c>
      <c r="H406">
        <v>148</v>
      </c>
      <c r="I406">
        <v>26</v>
      </c>
      <c r="J406">
        <v>174</v>
      </c>
      <c r="K406">
        <v>259</v>
      </c>
      <c r="L406">
        <v>19</v>
      </c>
      <c r="M406">
        <v>0</v>
      </c>
      <c r="N406">
        <v>0</v>
      </c>
      <c r="O406">
        <v>0</v>
      </c>
      <c r="P406">
        <v>2</v>
      </c>
      <c r="Q406">
        <v>1</v>
      </c>
      <c r="R406">
        <v>0</v>
      </c>
      <c r="S406">
        <v>1</v>
      </c>
      <c r="T406">
        <v>6</v>
      </c>
      <c r="U406">
        <v>0</v>
      </c>
      <c r="V406">
        <v>3</v>
      </c>
      <c r="W406">
        <v>0</v>
      </c>
      <c r="X406">
        <v>0</v>
      </c>
      <c r="Y406">
        <v>2</v>
      </c>
      <c r="Z406">
        <v>0</v>
      </c>
      <c r="AA406">
        <v>0</v>
      </c>
      <c r="AB406">
        <v>0</v>
      </c>
      <c r="AC406">
        <v>16</v>
      </c>
      <c r="AD406">
        <v>50</v>
      </c>
    </row>
    <row r="407" spans="1:30" x14ac:dyDescent="0.25">
      <c r="A407" s="2" t="s">
        <v>67</v>
      </c>
      <c r="B407" s="1" t="s">
        <v>73</v>
      </c>
      <c r="C407" s="1" t="s">
        <v>63</v>
      </c>
      <c r="D407">
        <v>4</v>
      </c>
      <c r="E407">
        <v>64</v>
      </c>
      <c r="F407">
        <v>0</v>
      </c>
      <c r="G407">
        <v>68</v>
      </c>
      <c r="H407">
        <v>192</v>
      </c>
      <c r="I407">
        <v>8</v>
      </c>
      <c r="J407">
        <v>200</v>
      </c>
      <c r="K407">
        <v>361</v>
      </c>
      <c r="L407">
        <v>4</v>
      </c>
      <c r="M407">
        <v>0</v>
      </c>
      <c r="N407">
        <v>2</v>
      </c>
      <c r="O407">
        <v>1</v>
      </c>
      <c r="P407">
        <v>1</v>
      </c>
      <c r="Q407">
        <v>1</v>
      </c>
      <c r="R407">
        <v>0</v>
      </c>
      <c r="S407">
        <v>0</v>
      </c>
      <c r="T407">
        <v>25</v>
      </c>
      <c r="U407">
        <v>0</v>
      </c>
      <c r="V407">
        <v>4</v>
      </c>
      <c r="W407">
        <v>0</v>
      </c>
      <c r="X407">
        <v>0</v>
      </c>
      <c r="Y407">
        <v>0</v>
      </c>
      <c r="Z407">
        <v>0</v>
      </c>
      <c r="AA407">
        <v>0</v>
      </c>
      <c r="AB407">
        <v>34</v>
      </c>
      <c r="AC407">
        <v>11</v>
      </c>
      <c r="AD407">
        <v>83</v>
      </c>
    </row>
    <row r="408" spans="1:30" x14ac:dyDescent="0.25">
      <c r="A408" s="2" t="s">
        <v>67</v>
      </c>
      <c r="B408" s="1" t="s">
        <v>73</v>
      </c>
      <c r="C408" s="1" t="s">
        <v>64</v>
      </c>
      <c r="D408">
        <v>21</v>
      </c>
      <c r="E408">
        <v>34</v>
      </c>
      <c r="F408">
        <v>2</v>
      </c>
      <c r="G408">
        <v>57</v>
      </c>
      <c r="H408">
        <v>237</v>
      </c>
      <c r="I408">
        <v>35</v>
      </c>
      <c r="J408">
        <v>272</v>
      </c>
      <c r="K408">
        <v>423</v>
      </c>
      <c r="L408">
        <v>25</v>
      </c>
      <c r="M408">
        <v>3</v>
      </c>
      <c r="N408">
        <v>6</v>
      </c>
      <c r="O408">
        <v>6</v>
      </c>
      <c r="P408">
        <v>1</v>
      </c>
      <c r="Q408">
        <v>2</v>
      </c>
      <c r="R408">
        <v>0</v>
      </c>
      <c r="S408">
        <v>0</v>
      </c>
      <c r="T408">
        <v>1</v>
      </c>
      <c r="U408">
        <v>2</v>
      </c>
      <c r="V408">
        <v>1</v>
      </c>
      <c r="W408">
        <v>0</v>
      </c>
      <c r="X408">
        <v>1</v>
      </c>
      <c r="Y408">
        <v>0</v>
      </c>
      <c r="Z408">
        <v>0</v>
      </c>
      <c r="AA408">
        <v>0</v>
      </c>
      <c r="AB408">
        <v>2</v>
      </c>
      <c r="AC408">
        <v>18</v>
      </c>
      <c r="AD408">
        <v>68</v>
      </c>
    </row>
    <row r="409" spans="1:30" x14ac:dyDescent="0.25">
      <c r="A409" s="2" t="s">
        <v>67</v>
      </c>
      <c r="B409" s="1" t="s">
        <v>73</v>
      </c>
      <c r="C409" s="1" t="s">
        <v>65</v>
      </c>
      <c r="D409">
        <v>11</v>
      </c>
      <c r="E409">
        <v>19</v>
      </c>
      <c r="F409">
        <v>0</v>
      </c>
      <c r="G409">
        <v>30</v>
      </c>
      <c r="H409">
        <v>103</v>
      </c>
      <c r="I409">
        <v>23</v>
      </c>
      <c r="J409">
        <v>126</v>
      </c>
      <c r="K409">
        <v>174</v>
      </c>
      <c r="L409">
        <v>13</v>
      </c>
      <c r="M409">
        <v>1</v>
      </c>
      <c r="N409">
        <v>2</v>
      </c>
      <c r="O409">
        <v>0</v>
      </c>
      <c r="P409">
        <v>0</v>
      </c>
      <c r="Q409">
        <v>1</v>
      </c>
      <c r="R409">
        <v>1</v>
      </c>
      <c r="S409">
        <v>2</v>
      </c>
      <c r="T409">
        <v>0</v>
      </c>
      <c r="U409">
        <v>0</v>
      </c>
      <c r="V409">
        <v>3</v>
      </c>
      <c r="W409">
        <v>0</v>
      </c>
      <c r="X409">
        <v>0</v>
      </c>
      <c r="Y409">
        <v>0</v>
      </c>
      <c r="Z409">
        <v>0</v>
      </c>
      <c r="AA409">
        <v>0</v>
      </c>
      <c r="AB409">
        <v>1</v>
      </c>
      <c r="AC409">
        <v>11</v>
      </c>
      <c r="AD409">
        <v>35</v>
      </c>
    </row>
    <row r="410" spans="1:30" x14ac:dyDescent="0.25">
      <c r="A410" s="2" t="s">
        <v>72</v>
      </c>
      <c r="B410" s="1" t="s">
        <v>74</v>
      </c>
      <c r="C410" s="1" t="s">
        <v>29</v>
      </c>
      <c r="D410">
        <v>7</v>
      </c>
      <c r="E410">
        <v>5</v>
      </c>
      <c r="F410">
        <v>0</v>
      </c>
      <c r="G410">
        <v>12</v>
      </c>
      <c r="H410">
        <v>45</v>
      </c>
      <c r="I410">
        <v>16</v>
      </c>
      <c r="J410">
        <v>61</v>
      </c>
      <c r="K410">
        <v>81</v>
      </c>
      <c r="L410">
        <v>7</v>
      </c>
      <c r="M410">
        <v>0</v>
      </c>
      <c r="N410">
        <v>3</v>
      </c>
      <c r="O410">
        <v>0</v>
      </c>
      <c r="P410">
        <v>0</v>
      </c>
      <c r="Q410">
        <v>1</v>
      </c>
      <c r="R410">
        <v>0</v>
      </c>
      <c r="S410">
        <v>0</v>
      </c>
      <c r="T410">
        <v>2</v>
      </c>
      <c r="U410">
        <v>0</v>
      </c>
      <c r="V410">
        <v>0</v>
      </c>
      <c r="W410">
        <v>0</v>
      </c>
      <c r="X410">
        <v>0</v>
      </c>
      <c r="Y410">
        <v>0</v>
      </c>
      <c r="Z410">
        <v>0</v>
      </c>
      <c r="AA410">
        <v>0</v>
      </c>
      <c r="AB410">
        <v>1</v>
      </c>
      <c r="AC410">
        <v>0</v>
      </c>
      <c r="AD410">
        <v>14</v>
      </c>
    </row>
    <row r="411" spans="1:30" x14ac:dyDescent="0.25">
      <c r="A411" s="2" t="s">
        <v>72</v>
      </c>
      <c r="B411" s="1" t="s">
        <v>74</v>
      </c>
      <c r="C411" s="1" t="s">
        <v>30</v>
      </c>
      <c r="D411">
        <v>13</v>
      </c>
      <c r="E411">
        <v>40</v>
      </c>
      <c r="F411">
        <v>0</v>
      </c>
      <c r="G411">
        <v>53</v>
      </c>
      <c r="H411">
        <v>152</v>
      </c>
      <c r="I411">
        <v>20</v>
      </c>
      <c r="J411">
        <v>172</v>
      </c>
      <c r="K411">
        <v>272</v>
      </c>
      <c r="L411">
        <v>35</v>
      </c>
      <c r="M411">
        <v>0</v>
      </c>
      <c r="N411">
        <v>0</v>
      </c>
      <c r="O411">
        <v>1</v>
      </c>
      <c r="P411">
        <v>0</v>
      </c>
      <c r="Q411">
        <v>1</v>
      </c>
      <c r="R411">
        <v>0</v>
      </c>
      <c r="S411">
        <v>4</v>
      </c>
      <c r="T411">
        <v>5</v>
      </c>
      <c r="U411">
        <v>0</v>
      </c>
      <c r="V411">
        <v>1</v>
      </c>
      <c r="W411">
        <v>0</v>
      </c>
      <c r="X411">
        <v>0</v>
      </c>
      <c r="Y411">
        <v>0</v>
      </c>
      <c r="Z411">
        <v>0</v>
      </c>
      <c r="AA411">
        <v>0</v>
      </c>
      <c r="AB411">
        <v>7</v>
      </c>
      <c r="AC411">
        <v>2</v>
      </c>
      <c r="AD411">
        <v>56</v>
      </c>
    </row>
    <row r="412" spans="1:30" x14ac:dyDescent="0.25">
      <c r="A412" s="2" t="s">
        <v>72</v>
      </c>
      <c r="B412" s="1" t="s">
        <v>74</v>
      </c>
      <c r="C412" s="1" t="s">
        <v>31</v>
      </c>
      <c r="D412">
        <v>3</v>
      </c>
      <c r="E412">
        <v>6</v>
      </c>
      <c r="F412">
        <v>0</v>
      </c>
      <c r="G412">
        <v>9</v>
      </c>
      <c r="H412">
        <v>16</v>
      </c>
      <c r="I412">
        <v>3</v>
      </c>
      <c r="J412">
        <v>19</v>
      </c>
      <c r="K412">
        <v>32</v>
      </c>
      <c r="L412">
        <v>4</v>
      </c>
      <c r="M412">
        <v>0</v>
      </c>
      <c r="N412">
        <v>1</v>
      </c>
      <c r="O412">
        <v>0</v>
      </c>
      <c r="P412">
        <v>0</v>
      </c>
      <c r="Q412">
        <v>0</v>
      </c>
      <c r="R412">
        <v>0</v>
      </c>
      <c r="S412">
        <v>1</v>
      </c>
      <c r="T412">
        <v>2</v>
      </c>
      <c r="U412">
        <v>0</v>
      </c>
      <c r="V412">
        <v>1</v>
      </c>
      <c r="W412">
        <v>0</v>
      </c>
      <c r="X412">
        <v>0</v>
      </c>
      <c r="Y412">
        <v>0</v>
      </c>
      <c r="Z412">
        <v>0</v>
      </c>
      <c r="AA412">
        <v>0</v>
      </c>
      <c r="AB412">
        <v>1</v>
      </c>
      <c r="AC412">
        <v>1</v>
      </c>
      <c r="AD412">
        <v>11</v>
      </c>
    </row>
    <row r="413" spans="1:30" x14ac:dyDescent="0.25">
      <c r="A413" s="2" t="s">
        <v>72</v>
      </c>
      <c r="B413" s="1" t="s">
        <v>74</v>
      </c>
      <c r="C413" s="1" t="s">
        <v>32</v>
      </c>
      <c r="D413">
        <v>4</v>
      </c>
      <c r="E413">
        <v>8</v>
      </c>
      <c r="F413">
        <v>3</v>
      </c>
      <c r="G413">
        <v>15</v>
      </c>
      <c r="H413">
        <v>76</v>
      </c>
      <c r="I413">
        <v>3</v>
      </c>
      <c r="J413">
        <v>79</v>
      </c>
      <c r="K413">
        <v>161</v>
      </c>
      <c r="L413">
        <v>8</v>
      </c>
      <c r="M413">
        <v>0</v>
      </c>
      <c r="N413">
        <v>0</v>
      </c>
      <c r="O413">
        <v>3</v>
      </c>
      <c r="P413">
        <v>1</v>
      </c>
      <c r="Q413">
        <v>0</v>
      </c>
      <c r="R413">
        <v>0</v>
      </c>
      <c r="S413">
        <v>2</v>
      </c>
      <c r="T413">
        <v>0</v>
      </c>
      <c r="U413">
        <v>0</v>
      </c>
      <c r="V413">
        <v>2</v>
      </c>
      <c r="W413">
        <v>0</v>
      </c>
      <c r="X413">
        <v>0</v>
      </c>
      <c r="Y413">
        <v>0</v>
      </c>
      <c r="Z413">
        <v>0</v>
      </c>
      <c r="AA413">
        <v>0</v>
      </c>
      <c r="AB413">
        <v>1</v>
      </c>
      <c r="AC413">
        <v>2</v>
      </c>
      <c r="AD413">
        <v>19</v>
      </c>
    </row>
    <row r="414" spans="1:30" x14ac:dyDescent="0.25">
      <c r="A414" s="2" t="s">
        <v>72</v>
      </c>
      <c r="B414" s="1" t="s">
        <v>74</v>
      </c>
      <c r="C414" s="1" t="s">
        <v>33</v>
      </c>
      <c r="D414">
        <v>43</v>
      </c>
      <c r="E414">
        <v>56</v>
      </c>
      <c r="F414">
        <v>11</v>
      </c>
      <c r="G414">
        <v>110</v>
      </c>
      <c r="H414">
        <v>473</v>
      </c>
      <c r="I414">
        <v>139</v>
      </c>
      <c r="J414">
        <v>612</v>
      </c>
      <c r="K414">
        <v>826</v>
      </c>
      <c r="L414">
        <v>79</v>
      </c>
      <c r="M414">
        <v>0</v>
      </c>
      <c r="N414">
        <v>12</v>
      </c>
      <c r="O414">
        <v>3</v>
      </c>
      <c r="P414">
        <v>2</v>
      </c>
      <c r="Q414">
        <v>2</v>
      </c>
      <c r="R414">
        <v>1</v>
      </c>
      <c r="S414">
        <v>24</v>
      </c>
      <c r="T414">
        <v>5</v>
      </c>
      <c r="U414">
        <v>2</v>
      </c>
      <c r="V414">
        <v>4</v>
      </c>
      <c r="W414">
        <v>4</v>
      </c>
      <c r="X414">
        <v>0</v>
      </c>
      <c r="Y414">
        <v>0</v>
      </c>
      <c r="Z414">
        <v>0</v>
      </c>
      <c r="AA414">
        <v>0</v>
      </c>
      <c r="AB414">
        <v>7</v>
      </c>
      <c r="AC414">
        <v>10</v>
      </c>
      <c r="AD414">
        <v>155</v>
      </c>
    </row>
    <row r="415" spans="1:30" x14ac:dyDescent="0.25">
      <c r="A415" s="2" t="s">
        <v>72</v>
      </c>
      <c r="B415" s="1" t="s">
        <v>74</v>
      </c>
      <c r="C415" s="1" t="s">
        <v>34</v>
      </c>
      <c r="D415">
        <v>2</v>
      </c>
      <c r="E415">
        <v>2</v>
      </c>
      <c r="F415">
        <v>2</v>
      </c>
      <c r="G415">
        <v>6</v>
      </c>
      <c r="H415">
        <v>11</v>
      </c>
      <c r="I415">
        <v>1</v>
      </c>
      <c r="J415">
        <v>12</v>
      </c>
      <c r="K415">
        <v>28</v>
      </c>
      <c r="L415">
        <v>8</v>
      </c>
      <c r="M415">
        <v>0</v>
      </c>
      <c r="N415">
        <v>1</v>
      </c>
      <c r="O415">
        <v>0</v>
      </c>
      <c r="P415">
        <v>0</v>
      </c>
      <c r="Q415">
        <v>1</v>
      </c>
      <c r="R415">
        <v>0</v>
      </c>
      <c r="S415">
        <v>0</v>
      </c>
      <c r="T415">
        <v>0</v>
      </c>
      <c r="U415">
        <v>0</v>
      </c>
      <c r="V415">
        <v>0</v>
      </c>
      <c r="W415">
        <v>0</v>
      </c>
      <c r="X415">
        <v>0</v>
      </c>
      <c r="Y415">
        <v>0</v>
      </c>
      <c r="Z415">
        <v>0</v>
      </c>
      <c r="AA415">
        <v>0</v>
      </c>
      <c r="AB415">
        <v>0</v>
      </c>
      <c r="AC415">
        <v>0</v>
      </c>
      <c r="AD415">
        <v>10</v>
      </c>
    </row>
    <row r="416" spans="1:30" x14ac:dyDescent="0.25">
      <c r="A416" s="2" t="s">
        <v>72</v>
      </c>
      <c r="B416" s="1" t="s">
        <v>74</v>
      </c>
      <c r="C416" s="1" t="s">
        <v>35</v>
      </c>
      <c r="D416">
        <v>3</v>
      </c>
      <c r="E416">
        <v>27</v>
      </c>
      <c r="F416">
        <v>7</v>
      </c>
      <c r="G416">
        <v>37</v>
      </c>
      <c r="H416">
        <v>84</v>
      </c>
      <c r="I416">
        <v>4</v>
      </c>
      <c r="J416">
        <v>88</v>
      </c>
      <c r="K416">
        <v>226</v>
      </c>
      <c r="L416">
        <v>19</v>
      </c>
      <c r="M416">
        <v>0</v>
      </c>
      <c r="N416">
        <v>1</v>
      </c>
      <c r="O416">
        <v>2</v>
      </c>
      <c r="P416">
        <v>1</v>
      </c>
      <c r="Q416">
        <v>0</v>
      </c>
      <c r="R416">
        <v>0</v>
      </c>
      <c r="S416">
        <v>3</v>
      </c>
      <c r="T416">
        <v>1</v>
      </c>
      <c r="U416">
        <v>0</v>
      </c>
      <c r="V416">
        <v>4</v>
      </c>
      <c r="W416">
        <v>1</v>
      </c>
      <c r="X416">
        <v>0</v>
      </c>
      <c r="Y416">
        <v>0</v>
      </c>
      <c r="Z416">
        <v>0</v>
      </c>
      <c r="AA416">
        <v>0</v>
      </c>
      <c r="AB416">
        <v>0</v>
      </c>
      <c r="AC416">
        <v>5</v>
      </c>
      <c r="AD416">
        <v>37</v>
      </c>
    </row>
    <row r="417" spans="1:30" x14ac:dyDescent="0.25">
      <c r="A417" s="2" t="s">
        <v>72</v>
      </c>
      <c r="B417" s="1" t="s">
        <v>74</v>
      </c>
      <c r="C417" s="1" t="s">
        <v>36</v>
      </c>
      <c r="D417">
        <v>6</v>
      </c>
      <c r="E417">
        <v>17</v>
      </c>
      <c r="F417">
        <v>3</v>
      </c>
      <c r="G417">
        <v>26</v>
      </c>
      <c r="H417">
        <v>76</v>
      </c>
      <c r="I417">
        <v>9</v>
      </c>
      <c r="J417">
        <v>85</v>
      </c>
      <c r="K417">
        <v>115</v>
      </c>
      <c r="L417">
        <v>6</v>
      </c>
      <c r="M417">
        <v>0</v>
      </c>
      <c r="N417">
        <v>7</v>
      </c>
      <c r="O417">
        <v>1</v>
      </c>
      <c r="P417">
        <v>0</v>
      </c>
      <c r="Q417">
        <v>0</v>
      </c>
      <c r="R417">
        <v>0</v>
      </c>
      <c r="S417">
        <v>0</v>
      </c>
      <c r="T417">
        <v>2</v>
      </c>
      <c r="U417">
        <v>0</v>
      </c>
      <c r="V417">
        <v>0</v>
      </c>
      <c r="W417">
        <v>0</v>
      </c>
      <c r="X417">
        <v>0</v>
      </c>
      <c r="Y417">
        <v>0</v>
      </c>
      <c r="Z417">
        <v>0</v>
      </c>
      <c r="AA417">
        <v>0</v>
      </c>
      <c r="AB417">
        <v>9</v>
      </c>
      <c r="AC417">
        <v>1</v>
      </c>
      <c r="AD417">
        <v>26</v>
      </c>
    </row>
    <row r="418" spans="1:30" x14ac:dyDescent="0.25">
      <c r="A418" s="2" t="s">
        <v>72</v>
      </c>
      <c r="B418" s="1" t="s">
        <v>74</v>
      </c>
      <c r="C418" s="1" t="s">
        <v>37</v>
      </c>
      <c r="D418">
        <v>5</v>
      </c>
      <c r="E418">
        <v>7</v>
      </c>
      <c r="F418">
        <v>0</v>
      </c>
      <c r="G418">
        <v>12</v>
      </c>
      <c r="H418">
        <v>35</v>
      </c>
      <c r="I418">
        <v>7</v>
      </c>
      <c r="J418">
        <v>42</v>
      </c>
      <c r="K418">
        <v>76</v>
      </c>
      <c r="L418">
        <v>12</v>
      </c>
      <c r="M418">
        <v>0</v>
      </c>
      <c r="N418">
        <v>0</v>
      </c>
      <c r="O418">
        <v>0</v>
      </c>
      <c r="P418">
        <v>2</v>
      </c>
      <c r="Q418">
        <v>0</v>
      </c>
      <c r="R418">
        <v>0</v>
      </c>
      <c r="S418">
        <v>0</v>
      </c>
      <c r="T418">
        <v>0</v>
      </c>
      <c r="U418">
        <v>0</v>
      </c>
      <c r="V418">
        <v>1</v>
      </c>
      <c r="W418">
        <v>0</v>
      </c>
      <c r="X418">
        <v>0</v>
      </c>
      <c r="Y418">
        <v>0</v>
      </c>
      <c r="Z418">
        <v>0</v>
      </c>
      <c r="AA418">
        <v>0</v>
      </c>
      <c r="AB418">
        <v>0</v>
      </c>
      <c r="AC418">
        <v>0</v>
      </c>
      <c r="AD418">
        <v>15</v>
      </c>
    </row>
    <row r="419" spans="1:30" x14ac:dyDescent="0.25">
      <c r="A419" s="2" t="s">
        <v>72</v>
      </c>
      <c r="B419" s="1" t="s">
        <v>74</v>
      </c>
      <c r="C419" s="1" t="s">
        <v>38</v>
      </c>
      <c r="D419">
        <v>12</v>
      </c>
      <c r="E419">
        <v>7</v>
      </c>
      <c r="F419">
        <v>3</v>
      </c>
      <c r="G419">
        <v>22</v>
      </c>
      <c r="H419">
        <v>87</v>
      </c>
      <c r="I419">
        <v>34</v>
      </c>
      <c r="J419">
        <v>121</v>
      </c>
      <c r="K419">
        <v>174</v>
      </c>
      <c r="L419">
        <v>15</v>
      </c>
      <c r="M419">
        <v>0</v>
      </c>
      <c r="N419">
        <v>7</v>
      </c>
      <c r="O419">
        <v>0</v>
      </c>
      <c r="P419">
        <v>0</v>
      </c>
      <c r="Q419">
        <v>1</v>
      </c>
      <c r="R419">
        <v>0</v>
      </c>
      <c r="S419">
        <v>2</v>
      </c>
      <c r="T419">
        <v>0</v>
      </c>
      <c r="U419">
        <v>0</v>
      </c>
      <c r="V419">
        <v>0</v>
      </c>
      <c r="W419">
        <v>0</v>
      </c>
      <c r="X419">
        <v>2</v>
      </c>
      <c r="Y419">
        <v>0</v>
      </c>
      <c r="Z419">
        <v>0</v>
      </c>
      <c r="AA419">
        <v>0</v>
      </c>
      <c r="AB419">
        <v>7</v>
      </c>
      <c r="AC419">
        <v>0</v>
      </c>
      <c r="AD419">
        <v>34</v>
      </c>
    </row>
    <row r="420" spans="1:30" x14ac:dyDescent="0.25">
      <c r="A420" s="2" t="s">
        <v>72</v>
      </c>
      <c r="B420" s="1" t="s">
        <v>74</v>
      </c>
      <c r="C420" s="1" t="s">
        <v>39</v>
      </c>
      <c r="D420">
        <v>9</v>
      </c>
      <c r="E420">
        <v>30</v>
      </c>
      <c r="F420">
        <v>10</v>
      </c>
      <c r="G420">
        <v>49</v>
      </c>
      <c r="H420">
        <v>131</v>
      </c>
      <c r="I420">
        <v>14</v>
      </c>
      <c r="J420">
        <v>145</v>
      </c>
      <c r="K420">
        <v>366</v>
      </c>
      <c r="L420">
        <v>28</v>
      </c>
      <c r="M420">
        <v>0</v>
      </c>
      <c r="N420">
        <v>2</v>
      </c>
      <c r="O420">
        <v>2</v>
      </c>
      <c r="P420">
        <v>0</v>
      </c>
      <c r="Q420">
        <v>1</v>
      </c>
      <c r="R420">
        <v>0</v>
      </c>
      <c r="S420">
        <v>2</v>
      </c>
      <c r="T420">
        <v>1</v>
      </c>
      <c r="U420">
        <v>0</v>
      </c>
      <c r="V420">
        <v>0</v>
      </c>
      <c r="W420">
        <v>0</v>
      </c>
      <c r="X420">
        <v>0</v>
      </c>
      <c r="Y420">
        <v>1</v>
      </c>
      <c r="Z420">
        <v>0</v>
      </c>
      <c r="AA420">
        <v>0</v>
      </c>
      <c r="AB420">
        <v>0</v>
      </c>
      <c r="AC420">
        <v>16</v>
      </c>
      <c r="AD420">
        <v>53</v>
      </c>
    </row>
    <row r="421" spans="1:30" x14ac:dyDescent="0.25">
      <c r="A421" s="2" t="s">
        <v>72</v>
      </c>
      <c r="B421" s="1" t="s">
        <v>74</v>
      </c>
      <c r="C421" s="1" t="s">
        <v>40</v>
      </c>
      <c r="D421">
        <v>14</v>
      </c>
      <c r="E421">
        <v>37</v>
      </c>
      <c r="F421">
        <v>4</v>
      </c>
      <c r="G421">
        <v>55</v>
      </c>
      <c r="H421">
        <v>183</v>
      </c>
      <c r="I421">
        <v>41</v>
      </c>
      <c r="J421">
        <v>224</v>
      </c>
      <c r="K421">
        <v>426</v>
      </c>
      <c r="L421">
        <v>25</v>
      </c>
      <c r="M421">
        <v>0</v>
      </c>
      <c r="N421">
        <v>6</v>
      </c>
      <c r="O421">
        <v>11</v>
      </c>
      <c r="P421">
        <v>9</v>
      </c>
      <c r="Q421">
        <v>2</v>
      </c>
      <c r="R421">
        <v>0</v>
      </c>
      <c r="S421">
        <v>4</v>
      </c>
      <c r="T421">
        <v>3</v>
      </c>
      <c r="U421">
        <v>0</v>
      </c>
      <c r="V421">
        <v>0</v>
      </c>
      <c r="W421">
        <v>0</v>
      </c>
      <c r="X421">
        <v>0</v>
      </c>
      <c r="Y421">
        <v>0</v>
      </c>
      <c r="Z421">
        <v>0</v>
      </c>
      <c r="AA421">
        <v>0</v>
      </c>
      <c r="AB421">
        <v>33</v>
      </c>
      <c r="AC421">
        <v>1</v>
      </c>
      <c r="AD421">
        <v>94</v>
      </c>
    </row>
    <row r="422" spans="1:30" x14ac:dyDescent="0.25">
      <c r="A422" s="2" t="s">
        <v>72</v>
      </c>
      <c r="B422" s="1" t="s">
        <v>74</v>
      </c>
      <c r="C422" s="1" t="s">
        <v>41</v>
      </c>
      <c r="D422">
        <v>1</v>
      </c>
      <c r="E422">
        <v>14</v>
      </c>
      <c r="F422">
        <v>7</v>
      </c>
      <c r="G422">
        <v>22</v>
      </c>
      <c r="H422">
        <v>48</v>
      </c>
      <c r="I422">
        <v>2</v>
      </c>
      <c r="J422">
        <v>50</v>
      </c>
      <c r="K422">
        <v>120</v>
      </c>
      <c r="L422">
        <v>39</v>
      </c>
      <c r="M422">
        <v>0</v>
      </c>
      <c r="N422">
        <v>1</v>
      </c>
      <c r="O422">
        <v>2</v>
      </c>
      <c r="P422">
        <v>4</v>
      </c>
      <c r="Q422">
        <v>0</v>
      </c>
      <c r="R422">
        <v>0</v>
      </c>
      <c r="S422">
        <v>0</v>
      </c>
      <c r="T422">
        <v>1</v>
      </c>
      <c r="U422">
        <v>0</v>
      </c>
      <c r="V422">
        <v>1</v>
      </c>
      <c r="W422">
        <v>0</v>
      </c>
      <c r="X422">
        <v>0</v>
      </c>
      <c r="Y422">
        <v>1</v>
      </c>
      <c r="Z422">
        <v>0</v>
      </c>
      <c r="AA422">
        <v>0</v>
      </c>
      <c r="AB422">
        <v>1</v>
      </c>
      <c r="AC422">
        <v>0</v>
      </c>
      <c r="AD422">
        <v>50</v>
      </c>
    </row>
    <row r="423" spans="1:30" x14ac:dyDescent="0.25">
      <c r="A423" s="2" t="s">
        <v>72</v>
      </c>
      <c r="B423" s="1" t="s">
        <v>74</v>
      </c>
      <c r="C423" s="1" t="s">
        <v>42</v>
      </c>
      <c r="D423">
        <v>10</v>
      </c>
      <c r="E423">
        <v>23</v>
      </c>
      <c r="F423">
        <v>4</v>
      </c>
      <c r="G423">
        <v>37</v>
      </c>
      <c r="H423">
        <v>99</v>
      </c>
      <c r="I423">
        <v>21</v>
      </c>
      <c r="J423">
        <v>120</v>
      </c>
      <c r="K423">
        <v>237</v>
      </c>
      <c r="L423">
        <v>28</v>
      </c>
      <c r="M423">
        <v>0</v>
      </c>
      <c r="N423">
        <v>0</v>
      </c>
      <c r="O423">
        <v>0</v>
      </c>
      <c r="P423">
        <v>7</v>
      </c>
      <c r="Q423">
        <v>0</v>
      </c>
      <c r="R423">
        <v>0</v>
      </c>
      <c r="S423">
        <v>1</v>
      </c>
      <c r="T423">
        <v>3</v>
      </c>
      <c r="U423">
        <v>0</v>
      </c>
      <c r="V423">
        <v>2</v>
      </c>
      <c r="W423">
        <v>0</v>
      </c>
      <c r="X423">
        <v>0</v>
      </c>
      <c r="Y423">
        <v>0</v>
      </c>
      <c r="Z423">
        <v>0</v>
      </c>
      <c r="AA423">
        <v>0</v>
      </c>
      <c r="AB423">
        <v>4</v>
      </c>
      <c r="AC423">
        <v>3</v>
      </c>
      <c r="AD423">
        <v>48</v>
      </c>
    </row>
    <row r="424" spans="1:30" x14ac:dyDescent="0.25">
      <c r="A424" s="2" t="s">
        <v>72</v>
      </c>
      <c r="B424" s="1" t="s">
        <v>74</v>
      </c>
      <c r="C424" s="1" t="s">
        <v>43</v>
      </c>
      <c r="D424">
        <v>71</v>
      </c>
      <c r="E424">
        <v>245</v>
      </c>
      <c r="F424">
        <v>66</v>
      </c>
      <c r="G424">
        <v>382</v>
      </c>
      <c r="H424">
        <v>667</v>
      </c>
      <c r="I424">
        <v>100</v>
      </c>
      <c r="J424">
        <v>767</v>
      </c>
      <c r="K424">
        <v>1663</v>
      </c>
      <c r="L424">
        <v>300</v>
      </c>
      <c r="M424">
        <v>0</v>
      </c>
      <c r="N424">
        <v>21</v>
      </c>
      <c r="O424">
        <v>6</v>
      </c>
      <c r="P424">
        <v>11</v>
      </c>
      <c r="Q424">
        <v>2</v>
      </c>
      <c r="R424">
        <v>3</v>
      </c>
      <c r="S424">
        <v>3</v>
      </c>
      <c r="T424">
        <v>33</v>
      </c>
      <c r="U424">
        <v>5</v>
      </c>
      <c r="V424">
        <v>27</v>
      </c>
      <c r="W424">
        <v>5</v>
      </c>
      <c r="X424">
        <v>0</v>
      </c>
      <c r="Y424">
        <v>0</v>
      </c>
      <c r="Z424">
        <v>2</v>
      </c>
      <c r="AA424">
        <v>6</v>
      </c>
      <c r="AB424">
        <v>179</v>
      </c>
      <c r="AC424">
        <v>13</v>
      </c>
      <c r="AD424">
        <v>616</v>
      </c>
    </row>
    <row r="425" spans="1:30" x14ac:dyDescent="0.25">
      <c r="A425" s="2" t="s">
        <v>72</v>
      </c>
      <c r="B425" s="1" t="s">
        <v>74</v>
      </c>
      <c r="C425" s="1" t="s">
        <v>44</v>
      </c>
      <c r="D425">
        <v>12</v>
      </c>
      <c r="E425">
        <v>48</v>
      </c>
      <c r="F425">
        <v>1</v>
      </c>
      <c r="G425">
        <v>61</v>
      </c>
      <c r="H425">
        <v>240</v>
      </c>
      <c r="I425">
        <v>26</v>
      </c>
      <c r="J425">
        <v>266</v>
      </c>
      <c r="K425">
        <v>394</v>
      </c>
      <c r="L425">
        <v>47</v>
      </c>
      <c r="M425">
        <v>2</v>
      </c>
      <c r="N425">
        <v>0</v>
      </c>
      <c r="O425">
        <v>1</v>
      </c>
      <c r="P425">
        <v>0</v>
      </c>
      <c r="Q425">
        <v>0</v>
      </c>
      <c r="R425">
        <v>0</v>
      </c>
      <c r="S425">
        <v>0</v>
      </c>
      <c r="T425">
        <v>14</v>
      </c>
      <c r="U425">
        <v>0</v>
      </c>
      <c r="V425">
        <v>4</v>
      </c>
      <c r="W425">
        <v>0</v>
      </c>
      <c r="X425">
        <v>0</v>
      </c>
      <c r="Y425">
        <v>0</v>
      </c>
      <c r="Z425">
        <v>0</v>
      </c>
      <c r="AA425">
        <v>0</v>
      </c>
      <c r="AB425">
        <v>18</v>
      </c>
      <c r="AC425">
        <v>1</v>
      </c>
      <c r="AD425">
        <v>87</v>
      </c>
    </row>
    <row r="426" spans="1:30" x14ac:dyDescent="0.25">
      <c r="A426" s="2" t="s">
        <v>72</v>
      </c>
      <c r="B426" s="1" t="s">
        <v>74</v>
      </c>
      <c r="C426" s="1" t="s">
        <v>45</v>
      </c>
      <c r="D426">
        <v>9</v>
      </c>
      <c r="E426">
        <v>8</v>
      </c>
      <c r="F426">
        <v>1</v>
      </c>
      <c r="G426">
        <v>18</v>
      </c>
      <c r="H426">
        <v>58</v>
      </c>
      <c r="I426">
        <v>11</v>
      </c>
      <c r="J426">
        <v>69</v>
      </c>
      <c r="K426">
        <v>123</v>
      </c>
      <c r="L426">
        <v>8</v>
      </c>
      <c r="M426">
        <v>0</v>
      </c>
      <c r="N426">
        <v>0</v>
      </c>
      <c r="O426">
        <v>0</v>
      </c>
      <c r="P426">
        <v>2</v>
      </c>
      <c r="Q426">
        <v>0</v>
      </c>
      <c r="R426">
        <v>0</v>
      </c>
      <c r="S426">
        <v>2</v>
      </c>
      <c r="T426">
        <v>0</v>
      </c>
      <c r="U426">
        <v>1</v>
      </c>
      <c r="V426">
        <v>0</v>
      </c>
      <c r="W426">
        <v>0</v>
      </c>
      <c r="X426">
        <v>0</v>
      </c>
      <c r="Y426">
        <v>0</v>
      </c>
      <c r="Z426">
        <v>0</v>
      </c>
      <c r="AA426">
        <v>0</v>
      </c>
      <c r="AB426">
        <v>0</v>
      </c>
      <c r="AC426">
        <v>1</v>
      </c>
      <c r="AD426">
        <v>14</v>
      </c>
    </row>
    <row r="427" spans="1:30" x14ac:dyDescent="0.25">
      <c r="A427" s="2" t="s">
        <v>72</v>
      </c>
      <c r="B427" s="1" t="s">
        <v>74</v>
      </c>
      <c r="C427" s="1" t="s">
        <v>46</v>
      </c>
      <c r="D427">
        <v>23</v>
      </c>
      <c r="E427">
        <v>105</v>
      </c>
      <c r="F427">
        <v>1</v>
      </c>
      <c r="G427">
        <v>129</v>
      </c>
      <c r="H427">
        <v>400</v>
      </c>
      <c r="I427">
        <v>26</v>
      </c>
      <c r="J427">
        <v>426</v>
      </c>
      <c r="K427">
        <v>717</v>
      </c>
      <c r="L427">
        <v>185</v>
      </c>
      <c r="M427">
        <v>0</v>
      </c>
      <c r="N427">
        <v>6</v>
      </c>
      <c r="O427">
        <v>0</v>
      </c>
      <c r="P427">
        <v>0</v>
      </c>
      <c r="Q427">
        <v>3</v>
      </c>
      <c r="R427">
        <v>0</v>
      </c>
      <c r="S427">
        <v>7</v>
      </c>
      <c r="T427">
        <v>6</v>
      </c>
      <c r="U427">
        <v>0</v>
      </c>
      <c r="V427">
        <v>5</v>
      </c>
      <c r="W427">
        <v>0</v>
      </c>
      <c r="X427">
        <v>0</v>
      </c>
      <c r="Y427">
        <v>0</v>
      </c>
      <c r="Z427">
        <v>0</v>
      </c>
      <c r="AA427">
        <v>0</v>
      </c>
      <c r="AB427">
        <v>0</v>
      </c>
      <c r="AC427">
        <v>14</v>
      </c>
      <c r="AD427">
        <v>226</v>
      </c>
    </row>
    <row r="428" spans="1:30" x14ac:dyDescent="0.25">
      <c r="A428" s="2" t="s">
        <v>72</v>
      </c>
      <c r="B428" s="1" t="s">
        <v>74</v>
      </c>
      <c r="C428" s="1" t="s">
        <v>47</v>
      </c>
      <c r="D428">
        <v>65</v>
      </c>
      <c r="E428">
        <v>129</v>
      </c>
      <c r="F428">
        <v>9</v>
      </c>
      <c r="G428">
        <v>203</v>
      </c>
      <c r="H428">
        <v>782</v>
      </c>
      <c r="I428">
        <v>139</v>
      </c>
      <c r="J428">
        <v>921</v>
      </c>
      <c r="K428">
        <v>1730</v>
      </c>
      <c r="L428">
        <v>109</v>
      </c>
      <c r="M428">
        <v>0</v>
      </c>
      <c r="N428">
        <v>11</v>
      </c>
      <c r="O428">
        <v>3</v>
      </c>
      <c r="P428">
        <v>0</v>
      </c>
      <c r="Q428">
        <v>0</v>
      </c>
      <c r="R428">
        <v>1</v>
      </c>
      <c r="S428">
        <v>17</v>
      </c>
      <c r="T428">
        <v>26</v>
      </c>
      <c r="U428">
        <v>3</v>
      </c>
      <c r="V428">
        <v>16</v>
      </c>
      <c r="W428">
        <v>0</v>
      </c>
      <c r="X428">
        <v>0</v>
      </c>
      <c r="Y428">
        <v>0</v>
      </c>
      <c r="Z428">
        <v>0</v>
      </c>
      <c r="AA428">
        <v>8</v>
      </c>
      <c r="AB428">
        <v>0</v>
      </c>
      <c r="AC428">
        <v>1</v>
      </c>
      <c r="AD428">
        <v>195</v>
      </c>
    </row>
    <row r="429" spans="1:30" x14ac:dyDescent="0.25">
      <c r="A429" s="2" t="s">
        <v>72</v>
      </c>
      <c r="B429" s="1" t="s">
        <v>74</v>
      </c>
      <c r="C429" s="1" t="s">
        <v>48</v>
      </c>
      <c r="D429">
        <v>23</v>
      </c>
      <c r="E429">
        <v>39</v>
      </c>
      <c r="F429">
        <v>4</v>
      </c>
      <c r="G429">
        <v>66</v>
      </c>
      <c r="H429">
        <v>309</v>
      </c>
      <c r="I429">
        <v>69</v>
      </c>
      <c r="J429">
        <v>378</v>
      </c>
      <c r="K429">
        <v>587</v>
      </c>
      <c r="L429">
        <v>53</v>
      </c>
      <c r="M429">
        <v>0</v>
      </c>
      <c r="N429">
        <v>5</v>
      </c>
      <c r="O429">
        <v>1</v>
      </c>
      <c r="P429">
        <v>0</v>
      </c>
      <c r="Q429">
        <v>1</v>
      </c>
      <c r="R429">
        <v>0</v>
      </c>
      <c r="S429">
        <v>3</v>
      </c>
      <c r="T429">
        <v>6</v>
      </c>
      <c r="U429">
        <v>0</v>
      </c>
      <c r="V429">
        <v>1</v>
      </c>
      <c r="W429">
        <v>1</v>
      </c>
      <c r="X429">
        <v>0</v>
      </c>
      <c r="Y429">
        <v>0</v>
      </c>
      <c r="Z429">
        <v>0</v>
      </c>
      <c r="AA429">
        <v>0</v>
      </c>
      <c r="AB429">
        <v>5</v>
      </c>
      <c r="AC429">
        <v>2</v>
      </c>
      <c r="AD429">
        <v>78</v>
      </c>
    </row>
    <row r="430" spans="1:30" x14ac:dyDescent="0.25">
      <c r="A430" s="2" t="s">
        <v>72</v>
      </c>
      <c r="B430" s="1" t="s">
        <v>74</v>
      </c>
      <c r="C430" s="1" t="s">
        <v>49</v>
      </c>
      <c r="D430">
        <v>13</v>
      </c>
      <c r="E430">
        <v>10</v>
      </c>
      <c r="F430">
        <v>0</v>
      </c>
      <c r="G430">
        <v>23</v>
      </c>
      <c r="H430">
        <v>143</v>
      </c>
      <c r="I430">
        <v>29</v>
      </c>
      <c r="J430">
        <v>172</v>
      </c>
      <c r="K430">
        <v>206</v>
      </c>
      <c r="L430">
        <v>18</v>
      </c>
      <c r="M430">
        <v>0</v>
      </c>
      <c r="N430">
        <v>1</v>
      </c>
      <c r="O430">
        <v>0</v>
      </c>
      <c r="P430">
        <v>0</v>
      </c>
      <c r="Q430">
        <v>1</v>
      </c>
      <c r="R430">
        <v>0</v>
      </c>
      <c r="S430">
        <v>1</v>
      </c>
      <c r="T430">
        <v>1</v>
      </c>
      <c r="U430">
        <v>0</v>
      </c>
      <c r="V430">
        <v>1</v>
      </c>
      <c r="W430">
        <v>0</v>
      </c>
      <c r="X430">
        <v>0</v>
      </c>
      <c r="Y430">
        <v>0</v>
      </c>
      <c r="Z430">
        <v>0</v>
      </c>
      <c r="AA430">
        <v>0</v>
      </c>
      <c r="AB430">
        <v>2</v>
      </c>
      <c r="AC430">
        <v>0</v>
      </c>
      <c r="AD430">
        <v>25</v>
      </c>
    </row>
    <row r="431" spans="1:30" x14ac:dyDescent="0.25">
      <c r="A431" s="2" t="s">
        <v>72</v>
      </c>
      <c r="B431" s="1" t="s">
        <v>74</v>
      </c>
      <c r="C431" s="1" t="s">
        <v>50</v>
      </c>
      <c r="D431">
        <v>9</v>
      </c>
      <c r="E431">
        <v>18</v>
      </c>
      <c r="F431">
        <v>0</v>
      </c>
      <c r="G431">
        <v>27</v>
      </c>
      <c r="H431">
        <v>128</v>
      </c>
      <c r="I431">
        <v>62</v>
      </c>
      <c r="J431">
        <v>190</v>
      </c>
      <c r="K431">
        <v>252</v>
      </c>
      <c r="L431">
        <v>25</v>
      </c>
      <c r="M431">
        <v>0</v>
      </c>
      <c r="N431">
        <v>0</v>
      </c>
      <c r="O431">
        <v>0</v>
      </c>
      <c r="P431">
        <v>0</v>
      </c>
      <c r="Q431">
        <v>1</v>
      </c>
      <c r="R431">
        <v>0</v>
      </c>
      <c r="S431">
        <v>1</v>
      </c>
      <c r="T431">
        <v>2</v>
      </c>
      <c r="U431">
        <v>0</v>
      </c>
      <c r="V431">
        <v>0</v>
      </c>
      <c r="W431">
        <v>0</v>
      </c>
      <c r="X431">
        <v>0</v>
      </c>
      <c r="Y431">
        <v>0</v>
      </c>
      <c r="Z431">
        <v>0</v>
      </c>
      <c r="AA431">
        <v>0</v>
      </c>
      <c r="AB431">
        <v>1</v>
      </c>
      <c r="AC431">
        <v>1</v>
      </c>
      <c r="AD431">
        <v>31</v>
      </c>
    </row>
    <row r="432" spans="1:30" x14ac:dyDescent="0.25">
      <c r="A432" s="2" t="s">
        <v>72</v>
      </c>
      <c r="B432" s="1" t="s">
        <v>74</v>
      </c>
      <c r="C432" s="1" t="s">
        <v>51</v>
      </c>
      <c r="D432">
        <v>30</v>
      </c>
      <c r="E432">
        <v>61</v>
      </c>
      <c r="F432">
        <v>6</v>
      </c>
      <c r="G432">
        <v>97</v>
      </c>
      <c r="H432">
        <v>313</v>
      </c>
      <c r="I432">
        <v>64</v>
      </c>
      <c r="J432">
        <v>377</v>
      </c>
      <c r="K432">
        <v>718</v>
      </c>
      <c r="L432">
        <v>73</v>
      </c>
      <c r="M432">
        <v>1</v>
      </c>
      <c r="N432">
        <v>12</v>
      </c>
      <c r="O432">
        <v>7</v>
      </c>
      <c r="P432">
        <v>9</v>
      </c>
      <c r="Q432">
        <v>0</v>
      </c>
      <c r="R432">
        <v>0</v>
      </c>
      <c r="S432">
        <v>13</v>
      </c>
      <c r="T432">
        <v>2</v>
      </c>
      <c r="U432">
        <v>0</v>
      </c>
      <c r="V432">
        <v>8</v>
      </c>
      <c r="W432">
        <v>0</v>
      </c>
      <c r="X432">
        <v>1</v>
      </c>
      <c r="Y432">
        <v>0</v>
      </c>
      <c r="Z432">
        <v>0</v>
      </c>
      <c r="AA432">
        <v>1</v>
      </c>
      <c r="AB432">
        <v>0</v>
      </c>
      <c r="AC432">
        <v>4</v>
      </c>
      <c r="AD432">
        <v>131</v>
      </c>
    </row>
    <row r="433" spans="1:30" x14ac:dyDescent="0.25">
      <c r="A433" s="2" t="s">
        <v>72</v>
      </c>
      <c r="B433" s="1" t="s">
        <v>74</v>
      </c>
      <c r="C433" s="1" t="s">
        <v>52</v>
      </c>
      <c r="D433">
        <v>28</v>
      </c>
      <c r="E433">
        <v>60</v>
      </c>
      <c r="F433">
        <v>3</v>
      </c>
      <c r="G433">
        <v>91</v>
      </c>
      <c r="H433">
        <v>328</v>
      </c>
      <c r="I433">
        <v>54</v>
      </c>
      <c r="J433">
        <v>382</v>
      </c>
      <c r="K433">
        <v>663</v>
      </c>
      <c r="L433">
        <v>88</v>
      </c>
      <c r="M433">
        <v>0</v>
      </c>
      <c r="N433">
        <v>11</v>
      </c>
      <c r="O433">
        <v>8</v>
      </c>
      <c r="P433">
        <v>5</v>
      </c>
      <c r="Q433">
        <v>0</v>
      </c>
      <c r="R433">
        <v>0</v>
      </c>
      <c r="S433">
        <v>16</v>
      </c>
      <c r="T433">
        <v>1</v>
      </c>
      <c r="U433">
        <v>0</v>
      </c>
      <c r="V433">
        <v>3</v>
      </c>
      <c r="W433">
        <v>1</v>
      </c>
      <c r="X433">
        <v>0</v>
      </c>
      <c r="Y433">
        <v>1</v>
      </c>
      <c r="Z433">
        <v>0</v>
      </c>
      <c r="AA433">
        <v>0</v>
      </c>
      <c r="AB433">
        <v>2</v>
      </c>
      <c r="AC433">
        <v>3</v>
      </c>
      <c r="AD433">
        <v>139</v>
      </c>
    </row>
    <row r="434" spans="1:30" x14ac:dyDescent="0.25">
      <c r="A434" s="2" t="s">
        <v>72</v>
      </c>
      <c r="B434" s="1" t="s">
        <v>74</v>
      </c>
      <c r="C434" s="1" t="s">
        <v>53</v>
      </c>
      <c r="D434">
        <v>18</v>
      </c>
      <c r="E434">
        <v>60</v>
      </c>
      <c r="F434">
        <v>35</v>
      </c>
      <c r="G434">
        <v>113</v>
      </c>
      <c r="H434">
        <v>230</v>
      </c>
      <c r="I434">
        <v>40</v>
      </c>
      <c r="J434">
        <v>270</v>
      </c>
      <c r="K434">
        <v>613</v>
      </c>
      <c r="L434">
        <v>66</v>
      </c>
      <c r="M434">
        <v>0</v>
      </c>
      <c r="N434">
        <v>3</v>
      </c>
      <c r="O434">
        <v>8</v>
      </c>
      <c r="P434">
        <v>12</v>
      </c>
      <c r="Q434">
        <v>0</v>
      </c>
      <c r="R434">
        <v>0</v>
      </c>
      <c r="S434">
        <v>9</v>
      </c>
      <c r="T434">
        <v>1</v>
      </c>
      <c r="U434">
        <v>0</v>
      </c>
      <c r="V434">
        <v>4</v>
      </c>
      <c r="W434">
        <v>0</v>
      </c>
      <c r="X434">
        <v>0</v>
      </c>
      <c r="Y434">
        <v>0</v>
      </c>
      <c r="Z434">
        <v>0</v>
      </c>
      <c r="AA434">
        <v>1</v>
      </c>
      <c r="AB434">
        <v>0</v>
      </c>
      <c r="AC434">
        <v>9</v>
      </c>
      <c r="AD434">
        <v>113</v>
      </c>
    </row>
    <row r="435" spans="1:30" x14ac:dyDescent="0.25">
      <c r="A435" s="2" t="s">
        <v>72</v>
      </c>
      <c r="B435" s="1" t="s">
        <v>74</v>
      </c>
      <c r="C435" s="1" t="s">
        <v>54</v>
      </c>
      <c r="D435">
        <v>18</v>
      </c>
      <c r="E435">
        <v>118</v>
      </c>
      <c r="F435">
        <v>7</v>
      </c>
      <c r="G435">
        <v>143</v>
      </c>
      <c r="H435">
        <v>315</v>
      </c>
      <c r="I435">
        <v>23</v>
      </c>
      <c r="J435">
        <v>338</v>
      </c>
      <c r="K435">
        <v>565</v>
      </c>
      <c r="L435">
        <v>73</v>
      </c>
      <c r="M435">
        <v>0</v>
      </c>
      <c r="N435">
        <v>4</v>
      </c>
      <c r="O435">
        <v>5</v>
      </c>
      <c r="P435">
        <v>4</v>
      </c>
      <c r="Q435">
        <v>4</v>
      </c>
      <c r="R435">
        <v>0</v>
      </c>
      <c r="S435">
        <v>19</v>
      </c>
      <c r="T435">
        <v>16</v>
      </c>
      <c r="U435">
        <v>0</v>
      </c>
      <c r="V435">
        <v>9</v>
      </c>
      <c r="W435">
        <v>1</v>
      </c>
      <c r="X435">
        <v>0</v>
      </c>
      <c r="Y435">
        <v>0</v>
      </c>
      <c r="Z435">
        <v>0</v>
      </c>
      <c r="AA435">
        <v>0</v>
      </c>
      <c r="AB435">
        <v>34</v>
      </c>
      <c r="AC435">
        <v>14</v>
      </c>
      <c r="AD435">
        <v>183</v>
      </c>
    </row>
    <row r="436" spans="1:30" x14ac:dyDescent="0.25">
      <c r="A436" s="2" t="s">
        <v>72</v>
      </c>
      <c r="B436" s="1" t="s">
        <v>74</v>
      </c>
      <c r="C436" s="1" t="s">
        <v>55</v>
      </c>
      <c r="D436">
        <v>34</v>
      </c>
      <c r="E436">
        <v>83</v>
      </c>
      <c r="F436">
        <v>6</v>
      </c>
      <c r="G436">
        <v>123</v>
      </c>
      <c r="H436">
        <v>407</v>
      </c>
      <c r="I436">
        <v>94</v>
      </c>
      <c r="J436">
        <v>501</v>
      </c>
      <c r="K436">
        <v>895</v>
      </c>
      <c r="L436">
        <v>103</v>
      </c>
      <c r="M436">
        <v>0</v>
      </c>
      <c r="N436">
        <v>5</v>
      </c>
      <c r="O436">
        <v>1</v>
      </c>
      <c r="P436">
        <v>7</v>
      </c>
      <c r="Q436">
        <v>3</v>
      </c>
      <c r="R436">
        <v>2</v>
      </c>
      <c r="S436">
        <v>13</v>
      </c>
      <c r="T436">
        <v>6</v>
      </c>
      <c r="U436">
        <v>0</v>
      </c>
      <c r="V436">
        <v>2</v>
      </c>
      <c r="W436">
        <v>1</v>
      </c>
      <c r="X436">
        <v>0</v>
      </c>
      <c r="Y436">
        <v>0</v>
      </c>
      <c r="Z436">
        <v>1</v>
      </c>
      <c r="AA436">
        <v>3</v>
      </c>
      <c r="AB436">
        <v>4</v>
      </c>
      <c r="AC436">
        <v>10</v>
      </c>
      <c r="AD436">
        <v>161</v>
      </c>
    </row>
    <row r="437" spans="1:30" x14ac:dyDescent="0.25">
      <c r="A437" s="2" t="s">
        <v>72</v>
      </c>
      <c r="B437" s="1" t="s">
        <v>74</v>
      </c>
      <c r="C437" s="1" t="s">
        <v>56</v>
      </c>
      <c r="D437">
        <v>60</v>
      </c>
      <c r="E437">
        <v>175</v>
      </c>
      <c r="F437">
        <v>34</v>
      </c>
      <c r="G437">
        <v>269</v>
      </c>
      <c r="H437">
        <v>707</v>
      </c>
      <c r="I437">
        <v>113</v>
      </c>
      <c r="J437">
        <v>820</v>
      </c>
      <c r="K437">
        <v>1742</v>
      </c>
      <c r="L437">
        <v>320</v>
      </c>
      <c r="M437">
        <v>0</v>
      </c>
      <c r="N437">
        <v>14</v>
      </c>
      <c r="O437">
        <v>14</v>
      </c>
      <c r="P437">
        <v>16</v>
      </c>
      <c r="Q437">
        <v>3</v>
      </c>
      <c r="R437">
        <v>0</v>
      </c>
      <c r="S437">
        <v>18</v>
      </c>
      <c r="T437">
        <v>4</v>
      </c>
      <c r="U437">
        <v>0</v>
      </c>
      <c r="V437">
        <v>20</v>
      </c>
      <c r="W437">
        <v>5</v>
      </c>
      <c r="X437">
        <v>4</v>
      </c>
      <c r="Y437">
        <v>1</v>
      </c>
      <c r="Z437">
        <v>0</v>
      </c>
      <c r="AA437">
        <v>6</v>
      </c>
      <c r="AB437">
        <v>7</v>
      </c>
      <c r="AC437">
        <v>25</v>
      </c>
      <c r="AD437">
        <v>457</v>
      </c>
    </row>
    <row r="438" spans="1:30" x14ac:dyDescent="0.25">
      <c r="A438" s="2" t="s">
        <v>72</v>
      </c>
      <c r="B438" s="1" t="s">
        <v>74</v>
      </c>
      <c r="C438" s="1" t="s">
        <v>57</v>
      </c>
      <c r="D438">
        <v>23</v>
      </c>
      <c r="E438">
        <v>71</v>
      </c>
      <c r="F438">
        <v>5</v>
      </c>
      <c r="G438">
        <v>99</v>
      </c>
      <c r="H438">
        <v>239</v>
      </c>
      <c r="I438">
        <v>43</v>
      </c>
      <c r="J438">
        <v>282</v>
      </c>
      <c r="K438">
        <v>618</v>
      </c>
      <c r="L438">
        <v>70</v>
      </c>
      <c r="M438">
        <v>1</v>
      </c>
      <c r="N438">
        <v>12</v>
      </c>
      <c r="O438">
        <v>0</v>
      </c>
      <c r="P438">
        <v>4</v>
      </c>
      <c r="Q438">
        <v>0</v>
      </c>
      <c r="R438">
        <v>0</v>
      </c>
      <c r="S438">
        <v>1</v>
      </c>
      <c r="T438">
        <v>12</v>
      </c>
      <c r="U438">
        <v>1</v>
      </c>
      <c r="V438">
        <v>6</v>
      </c>
      <c r="W438">
        <v>1</v>
      </c>
      <c r="X438">
        <v>1</v>
      </c>
      <c r="Y438">
        <v>0</v>
      </c>
      <c r="Z438">
        <v>0</v>
      </c>
      <c r="AA438">
        <v>1</v>
      </c>
      <c r="AB438">
        <v>0</v>
      </c>
      <c r="AC438">
        <v>2</v>
      </c>
      <c r="AD438">
        <v>112</v>
      </c>
    </row>
    <row r="439" spans="1:30" x14ac:dyDescent="0.25">
      <c r="A439" s="2" t="s">
        <v>72</v>
      </c>
      <c r="B439" s="1" t="s">
        <v>74</v>
      </c>
      <c r="C439" s="1" t="s">
        <v>58</v>
      </c>
      <c r="D439">
        <v>10</v>
      </c>
      <c r="E439">
        <v>54</v>
      </c>
      <c r="F439">
        <v>5</v>
      </c>
      <c r="G439">
        <v>69</v>
      </c>
      <c r="H439">
        <v>255</v>
      </c>
      <c r="I439">
        <v>13</v>
      </c>
      <c r="J439">
        <v>268</v>
      </c>
      <c r="K439">
        <v>559</v>
      </c>
      <c r="L439">
        <v>53</v>
      </c>
      <c r="M439">
        <v>0</v>
      </c>
      <c r="N439">
        <v>11</v>
      </c>
      <c r="O439">
        <v>2</v>
      </c>
      <c r="P439">
        <v>0</v>
      </c>
      <c r="Q439">
        <v>0</v>
      </c>
      <c r="R439">
        <v>4</v>
      </c>
      <c r="S439">
        <v>2</v>
      </c>
      <c r="T439">
        <v>1</v>
      </c>
      <c r="U439">
        <v>0</v>
      </c>
      <c r="V439">
        <v>8</v>
      </c>
      <c r="W439">
        <v>0</v>
      </c>
      <c r="X439">
        <v>0</v>
      </c>
      <c r="Y439">
        <v>0</v>
      </c>
      <c r="Z439">
        <v>0</v>
      </c>
      <c r="AA439">
        <v>0</v>
      </c>
      <c r="AB439">
        <v>0</v>
      </c>
      <c r="AC439">
        <v>2</v>
      </c>
      <c r="AD439">
        <v>83</v>
      </c>
    </row>
    <row r="440" spans="1:30" x14ac:dyDescent="0.25">
      <c r="A440" s="2" t="s">
        <v>72</v>
      </c>
      <c r="B440" s="1" t="s">
        <v>74</v>
      </c>
      <c r="C440" s="1" t="s">
        <v>59</v>
      </c>
      <c r="D440">
        <v>32</v>
      </c>
      <c r="E440">
        <v>69</v>
      </c>
      <c r="F440">
        <v>5</v>
      </c>
      <c r="G440">
        <v>106</v>
      </c>
      <c r="H440">
        <v>247</v>
      </c>
      <c r="I440">
        <v>53</v>
      </c>
      <c r="J440">
        <v>300</v>
      </c>
      <c r="K440">
        <v>591</v>
      </c>
      <c r="L440">
        <v>84</v>
      </c>
      <c r="M440">
        <v>0</v>
      </c>
      <c r="N440">
        <v>8</v>
      </c>
      <c r="O440">
        <v>5</v>
      </c>
      <c r="P440">
        <v>9</v>
      </c>
      <c r="Q440">
        <v>2</v>
      </c>
      <c r="R440">
        <v>3</v>
      </c>
      <c r="S440">
        <v>6</v>
      </c>
      <c r="T440">
        <v>12</v>
      </c>
      <c r="U440">
        <v>2</v>
      </c>
      <c r="V440">
        <v>3</v>
      </c>
      <c r="W440">
        <v>0</v>
      </c>
      <c r="X440">
        <v>0</v>
      </c>
      <c r="Y440">
        <v>0</v>
      </c>
      <c r="Z440">
        <v>0</v>
      </c>
      <c r="AA440">
        <v>1</v>
      </c>
      <c r="AB440">
        <v>0</v>
      </c>
      <c r="AC440">
        <v>1</v>
      </c>
      <c r="AD440">
        <v>136</v>
      </c>
    </row>
    <row r="441" spans="1:30" x14ac:dyDescent="0.25">
      <c r="A441" s="2" t="s">
        <v>72</v>
      </c>
      <c r="B441" s="1" t="s">
        <v>74</v>
      </c>
      <c r="C441" s="1" t="s">
        <v>60</v>
      </c>
      <c r="D441">
        <v>23</v>
      </c>
      <c r="E441">
        <v>70</v>
      </c>
      <c r="F441">
        <v>7</v>
      </c>
      <c r="G441">
        <v>100</v>
      </c>
      <c r="H441">
        <v>420</v>
      </c>
      <c r="I441">
        <v>55</v>
      </c>
      <c r="J441">
        <v>475</v>
      </c>
      <c r="K441">
        <v>824</v>
      </c>
      <c r="L441">
        <v>42</v>
      </c>
      <c r="M441">
        <v>0</v>
      </c>
      <c r="N441">
        <v>1</v>
      </c>
      <c r="O441">
        <v>18</v>
      </c>
      <c r="P441">
        <v>11</v>
      </c>
      <c r="Q441">
        <v>2</v>
      </c>
      <c r="R441">
        <v>1</v>
      </c>
      <c r="S441">
        <v>13</v>
      </c>
      <c r="T441">
        <v>18</v>
      </c>
      <c r="U441">
        <v>0</v>
      </c>
      <c r="V441">
        <v>0</v>
      </c>
      <c r="W441">
        <v>3</v>
      </c>
      <c r="X441">
        <v>0</v>
      </c>
      <c r="Y441">
        <v>0</v>
      </c>
      <c r="Z441">
        <v>0</v>
      </c>
      <c r="AA441">
        <v>0</v>
      </c>
      <c r="AB441">
        <v>2</v>
      </c>
      <c r="AC441">
        <v>9</v>
      </c>
      <c r="AD441">
        <v>120</v>
      </c>
    </row>
    <row r="442" spans="1:30" x14ac:dyDescent="0.25">
      <c r="A442" s="2" t="s">
        <v>72</v>
      </c>
      <c r="B442" s="1" t="s">
        <v>74</v>
      </c>
      <c r="C442" s="1" t="s">
        <v>61</v>
      </c>
      <c r="D442">
        <v>5</v>
      </c>
      <c r="E442">
        <v>8</v>
      </c>
      <c r="F442">
        <v>5</v>
      </c>
      <c r="G442">
        <v>18</v>
      </c>
      <c r="H442">
        <v>37</v>
      </c>
      <c r="I442">
        <v>9</v>
      </c>
      <c r="J442">
        <v>46</v>
      </c>
      <c r="K442">
        <v>80</v>
      </c>
      <c r="L442">
        <v>16</v>
      </c>
      <c r="M442">
        <v>0</v>
      </c>
      <c r="N442">
        <v>0</v>
      </c>
      <c r="O442">
        <v>0</v>
      </c>
      <c r="P442">
        <v>1</v>
      </c>
      <c r="Q442">
        <v>0</v>
      </c>
      <c r="R442">
        <v>0</v>
      </c>
      <c r="S442">
        <v>0</v>
      </c>
      <c r="T442">
        <v>1</v>
      </c>
      <c r="U442">
        <v>0</v>
      </c>
      <c r="V442">
        <v>2</v>
      </c>
      <c r="W442">
        <v>0</v>
      </c>
      <c r="X442">
        <v>0</v>
      </c>
      <c r="Y442">
        <v>1</v>
      </c>
      <c r="Z442">
        <v>0</v>
      </c>
      <c r="AA442">
        <v>0</v>
      </c>
      <c r="AB442">
        <v>0</v>
      </c>
      <c r="AC442">
        <v>0</v>
      </c>
      <c r="AD442">
        <v>21</v>
      </c>
    </row>
    <row r="443" spans="1:30" x14ac:dyDescent="0.25">
      <c r="A443" s="2" t="s">
        <v>72</v>
      </c>
      <c r="B443" s="1" t="s">
        <v>74</v>
      </c>
      <c r="C443" s="1" t="s">
        <v>62</v>
      </c>
      <c r="D443">
        <v>9</v>
      </c>
      <c r="E443">
        <v>9</v>
      </c>
      <c r="F443">
        <v>0</v>
      </c>
      <c r="G443">
        <v>18</v>
      </c>
      <c r="H443">
        <v>69</v>
      </c>
      <c r="I443">
        <v>40</v>
      </c>
      <c r="J443">
        <v>109</v>
      </c>
      <c r="K443">
        <v>148</v>
      </c>
      <c r="L443">
        <v>14</v>
      </c>
      <c r="M443">
        <v>0</v>
      </c>
      <c r="N443">
        <v>1</v>
      </c>
      <c r="O443">
        <v>0</v>
      </c>
      <c r="P443">
        <v>0</v>
      </c>
      <c r="Q443">
        <v>0</v>
      </c>
      <c r="R443">
        <v>0</v>
      </c>
      <c r="S443">
        <v>0</v>
      </c>
      <c r="T443">
        <v>3</v>
      </c>
      <c r="U443">
        <v>0</v>
      </c>
      <c r="V443">
        <v>0</v>
      </c>
      <c r="W443">
        <v>0</v>
      </c>
      <c r="X443">
        <v>0</v>
      </c>
      <c r="Y443">
        <v>0</v>
      </c>
      <c r="Z443">
        <v>0</v>
      </c>
      <c r="AA443">
        <v>0</v>
      </c>
      <c r="AB443">
        <v>2</v>
      </c>
      <c r="AC443">
        <v>3</v>
      </c>
      <c r="AD443">
        <v>23</v>
      </c>
    </row>
    <row r="444" spans="1:30" x14ac:dyDescent="0.25">
      <c r="A444" s="2" t="s">
        <v>72</v>
      </c>
      <c r="B444" s="1" t="s">
        <v>74</v>
      </c>
      <c r="C444" s="1" t="s">
        <v>63</v>
      </c>
      <c r="D444">
        <v>8</v>
      </c>
      <c r="E444">
        <v>47</v>
      </c>
      <c r="F444">
        <v>0</v>
      </c>
      <c r="G444">
        <v>55</v>
      </c>
      <c r="H444">
        <v>201</v>
      </c>
      <c r="I444">
        <v>24</v>
      </c>
      <c r="J444">
        <v>225</v>
      </c>
      <c r="K444">
        <v>397</v>
      </c>
      <c r="L444">
        <v>9</v>
      </c>
      <c r="M444">
        <v>0</v>
      </c>
      <c r="N444">
        <v>3</v>
      </c>
      <c r="O444">
        <v>0</v>
      </c>
      <c r="P444">
        <v>0</v>
      </c>
      <c r="Q444">
        <v>0</v>
      </c>
      <c r="R444">
        <v>0</v>
      </c>
      <c r="S444">
        <v>3</v>
      </c>
      <c r="T444">
        <v>14</v>
      </c>
      <c r="U444">
        <v>0</v>
      </c>
      <c r="V444">
        <v>3</v>
      </c>
      <c r="W444">
        <v>1</v>
      </c>
      <c r="X444">
        <v>0</v>
      </c>
      <c r="Y444">
        <v>0</v>
      </c>
      <c r="Z444">
        <v>0</v>
      </c>
      <c r="AA444">
        <v>0</v>
      </c>
      <c r="AB444">
        <v>21</v>
      </c>
      <c r="AC444">
        <v>2</v>
      </c>
      <c r="AD444">
        <v>56</v>
      </c>
    </row>
    <row r="445" spans="1:30" x14ac:dyDescent="0.25">
      <c r="A445" s="2" t="s">
        <v>72</v>
      </c>
      <c r="B445" s="1" t="s">
        <v>74</v>
      </c>
      <c r="C445" s="1" t="s">
        <v>64</v>
      </c>
      <c r="D445">
        <v>14</v>
      </c>
      <c r="E445">
        <v>23</v>
      </c>
      <c r="F445">
        <v>1</v>
      </c>
      <c r="G445">
        <v>38</v>
      </c>
      <c r="H445">
        <v>215</v>
      </c>
      <c r="I445">
        <v>26</v>
      </c>
      <c r="J445">
        <v>241</v>
      </c>
      <c r="K445">
        <v>338</v>
      </c>
      <c r="L445">
        <v>36</v>
      </c>
      <c r="M445">
        <v>0</v>
      </c>
      <c r="N445">
        <v>6</v>
      </c>
      <c r="O445">
        <v>5</v>
      </c>
      <c r="P445">
        <v>0</v>
      </c>
      <c r="Q445">
        <v>1</v>
      </c>
      <c r="R445">
        <v>0</v>
      </c>
      <c r="S445">
        <v>3</v>
      </c>
      <c r="T445">
        <v>1</v>
      </c>
      <c r="U445">
        <v>0</v>
      </c>
      <c r="V445">
        <v>2</v>
      </c>
      <c r="W445">
        <v>0</v>
      </c>
      <c r="X445">
        <v>1</v>
      </c>
      <c r="Y445">
        <v>0</v>
      </c>
      <c r="Z445">
        <v>0</v>
      </c>
      <c r="AA445">
        <v>0</v>
      </c>
      <c r="AB445">
        <v>0</v>
      </c>
      <c r="AC445">
        <v>2</v>
      </c>
      <c r="AD445">
        <v>57</v>
      </c>
    </row>
    <row r="446" spans="1:30" x14ac:dyDescent="0.25">
      <c r="A446" s="2" t="s">
        <v>72</v>
      </c>
      <c r="B446" s="1" t="s">
        <v>74</v>
      </c>
      <c r="C446" s="1" t="s">
        <v>65</v>
      </c>
      <c r="D446">
        <v>8</v>
      </c>
      <c r="E446">
        <v>12</v>
      </c>
      <c r="F446">
        <v>0</v>
      </c>
      <c r="G446">
        <v>20</v>
      </c>
      <c r="H446">
        <v>113</v>
      </c>
      <c r="I446">
        <v>14</v>
      </c>
      <c r="J446">
        <v>127</v>
      </c>
      <c r="K446">
        <v>189</v>
      </c>
      <c r="L446">
        <v>14</v>
      </c>
      <c r="M446">
        <v>0</v>
      </c>
      <c r="N446">
        <v>0</v>
      </c>
      <c r="O446">
        <v>0</v>
      </c>
      <c r="P446">
        <v>0</v>
      </c>
      <c r="Q446">
        <v>3</v>
      </c>
      <c r="R446">
        <v>0</v>
      </c>
      <c r="S446">
        <v>4</v>
      </c>
      <c r="T446">
        <v>0</v>
      </c>
      <c r="U446">
        <v>0</v>
      </c>
      <c r="V446">
        <v>1</v>
      </c>
      <c r="W446">
        <v>0</v>
      </c>
      <c r="X446">
        <v>0</v>
      </c>
      <c r="Y446">
        <v>0</v>
      </c>
      <c r="Z446">
        <v>0</v>
      </c>
      <c r="AA446">
        <v>0</v>
      </c>
      <c r="AB446">
        <v>2</v>
      </c>
      <c r="AC446">
        <v>0</v>
      </c>
      <c r="AD446">
        <v>24</v>
      </c>
    </row>
    <row r="447" spans="1:30" x14ac:dyDescent="0.25">
      <c r="A447" s="2" t="s">
        <v>70</v>
      </c>
      <c r="B447" s="1" t="s">
        <v>74</v>
      </c>
      <c r="C447" s="1" t="s">
        <v>29</v>
      </c>
      <c r="D447">
        <v>3</v>
      </c>
      <c r="E447">
        <v>6</v>
      </c>
      <c r="F447">
        <v>3</v>
      </c>
      <c r="G447">
        <v>12</v>
      </c>
      <c r="H447">
        <v>22</v>
      </c>
      <c r="I447">
        <v>3</v>
      </c>
      <c r="J447">
        <v>25</v>
      </c>
      <c r="K447">
        <v>78</v>
      </c>
      <c r="L447">
        <v>2</v>
      </c>
      <c r="M447">
        <v>0</v>
      </c>
      <c r="N447">
        <v>5</v>
      </c>
      <c r="O447">
        <v>1</v>
      </c>
      <c r="P447">
        <v>0</v>
      </c>
      <c r="Q447">
        <v>0</v>
      </c>
      <c r="R447">
        <v>0</v>
      </c>
      <c r="S447">
        <v>0</v>
      </c>
      <c r="T447">
        <v>0</v>
      </c>
      <c r="U447">
        <v>0</v>
      </c>
      <c r="V447">
        <v>0</v>
      </c>
      <c r="W447">
        <v>0</v>
      </c>
      <c r="X447">
        <v>0</v>
      </c>
      <c r="Y447">
        <v>0</v>
      </c>
      <c r="Z447">
        <v>0</v>
      </c>
      <c r="AA447">
        <v>0</v>
      </c>
      <c r="AB447">
        <v>0</v>
      </c>
      <c r="AC447">
        <v>3</v>
      </c>
      <c r="AD447">
        <v>11</v>
      </c>
    </row>
    <row r="448" spans="1:30" x14ac:dyDescent="0.25">
      <c r="A448" s="2" t="s">
        <v>70</v>
      </c>
      <c r="B448" s="1" t="s">
        <v>74</v>
      </c>
      <c r="C448" s="1" t="s">
        <v>30</v>
      </c>
      <c r="D448">
        <v>5</v>
      </c>
      <c r="E448">
        <v>51</v>
      </c>
      <c r="F448">
        <v>1</v>
      </c>
      <c r="G448">
        <v>57</v>
      </c>
      <c r="H448">
        <v>175</v>
      </c>
      <c r="I448">
        <v>5</v>
      </c>
      <c r="J448">
        <v>180</v>
      </c>
      <c r="K448">
        <v>301</v>
      </c>
      <c r="L448">
        <v>39</v>
      </c>
      <c r="M448">
        <v>0</v>
      </c>
      <c r="N448">
        <v>0</v>
      </c>
      <c r="O448">
        <v>0</v>
      </c>
      <c r="P448">
        <v>1</v>
      </c>
      <c r="Q448">
        <v>1</v>
      </c>
      <c r="R448">
        <v>0</v>
      </c>
      <c r="S448">
        <v>11</v>
      </c>
      <c r="T448">
        <v>3</v>
      </c>
      <c r="U448">
        <v>0</v>
      </c>
      <c r="V448">
        <v>2</v>
      </c>
      <c r="W448">
        <v>0</v>
      </c>
      <c r="X448">
        <v>0</v>
      </c>
      <c r="Y448">
        <v>0</v>
      </c>
      <c r="Z448">
        <v>0</v>
      </c>
      <c r="AA448">
        <v>0</v>
      </c>
      <c r="AB448">
        <v>4</v>
      </c>
      <c r="AC448">
        <v>0</v>
      </c>
      <c r="AD448">
        <v>61</v>
      </c>
    </row>
    <row r="449" spans="1:30" x14ac:dyDescent="0.25">
      <c r="A449" s="2" t="s">
        <v>70</v>
      </c>
      <c r="B449" s="1" t="s">
        <v>74</v>
      </c>
      <c r="C449" s="1" t="s">
        <v>31</v>
      </c>
      <c r="D449">
        <v>5</v>
      </c>
      <c r="E449">
        <v>10</v>
      </c>
      <c r="F449">
        <v>2</v>
      </c>
      <c r="G449">
        <v>17</v>
      </c>
      <c r="H449">
        <v>32</v>
      </c>
      <c r="I449">
        <v>6</v>
      </c>
      <c r="J449">
        <v>38</v>
      </c>
      <c r="K449">
        <v>75</v>
      </c>
      <c r="L449">
        <v>12</v>
      </c>
      <c r="M449">
        <v>0</v>
      </c>
      <c r="N449">
        <v>0</v>
      </c>
      <c r="O449">
        <v>0</v>
      </c>
      <c r="P449">
        <v>2</v>
      </c>
      <c r="Q449">
        <v>0</v>
      </c>
      <c r="R449">
        <v>0</v>
      </c>
      <c r="S449">
        <v>1</v>
      </c>
      <c r="T449">
        <v>3</v>
      </c>
      <c r="U449">
        <v>0</v>
      </c>
      <c r="V449">
        <v>0</v>
      </c>
      <c r="W449">
        <v>0</v>
      </c>
      <c r="X449">
        <v>0</v>
      </c>
      <c r="Y449">
        <v>0</v>
      </c>
      <c r="Z449">
        <v>0</v>
      </c>
      <c r="AA449">
        <v>0</v>
      </c>
      <c r="AB449">
        <v>0</v>
      </c>
      <c r="AC449">
        <v>1</v>
      </c>
      <c r="AD449">
        <v>19</v>
      </c>
    </row>
    <row r="450" spans="1:30" x14ac:dyDescent="0.25">
      <c r="A450" s="2" t="s">
        <v>70</v>
      </c>
      <c r="B450" s="1" t="s">
        <v>74</v>
      </c>
      <c r="C450" s="1" t="s">
        <v>32</v>
      </c>
      <c r="D450">
        <v>10</v>
      </c>
      <c r="E450">
        <v>11</v>
      </c>
      <c r="F450">
        <v>13</v>
      </c>
      <c r="G450">
        <v>34</v>
      </c>
      <c r="H450">
        <v>60</v>
      </c>
      <c r="I450">
        <v>12</v>
      </c>
      <c r="J450">
        <v>72</v>
      </c>
      <c r="K450">
        <v>273</v>
      </c>
      <c r="L450">
        <v>11</v>
      </c>
      <c r="M450">
        <v>0</v>
      </c>
      <c r="N450">
        <v>1</v>
      </c>
      <c r="O450">
        <v>1</v>
      </c>
      <c r="P450">
        <v>8</v>
      </c>
      <c r="Q450">
        <v>1</v>
      </c>
      <c r="R450">
        <v>0</v>
      </c>
      <c r="S450">
        <v>7</v>
      </c>
      <c r="T450">
        <v>0</v>
      </c>
      <c r="U450">
        <v>0</v>
      </c>
      <c r="V450">
        <v>0</v>
      </c>
      <c r="W450">
        <v>0</v>
      </c>
      <c r="X450">
        <v>0</v>
      </c>
      <c r="Y450">
        <v>0</v>
      </c>
      <c r="Z450">
        <v>0</v>
      </c>
      <c r="AA450">
        <v>1</v>
      </c>
      <c r="AB450">
        <v>4</v>
      </c>
      <c r="AC450">
        <v>0</v>
      </c>
      <c r="AD450">
        <v>34</v>
      </c>
    </row>
    <row r="451" spans="1:30" x14ac:dyDescent="0.25">
      <c r="A451" s="2" t="s">
        <v>70</v>
      </c>
      <c r="B451" s="1" t="s">
        <v>74</v>
      </c>
      <c r="C451" s="1" t="s">
        <v>33</v>
      </c>
      <c r="D451">
        <v>33</v>
      </c>
      <c r="E451">
        <v>66</v>
      </c>
      <c r="F451">
        <v>1</v>
      </c>
      <c r="G451">
        <v>100</v>
      </c>
      <c r="H451">
        <v>399</v>
      </c>
      <c r="I451">
        <v>84</v>
      </c>
      <c r="J451">
        <v>483</v>
      </c>
      <c r="K451">
        <v>656</v>
      </c>
      <c r="L451">
        <v>80</v>
      </c>
      <c r="M451">
        <v>0</v>
      </c>
      <c r="N451">
        <v>21</v>
      </c>
      <c r="O451">
        <v>8</v>
      </c>
      <c r="P451">
        <v>0</v>
      </c>
      <c r="Q451">
        <v>1</v>
      </c>
      <c r="R451">
        <v>0</v>
      </c>
      <c r="S451">
        <v>8</v>
      </c>
      <c r="T451">
        <v>4</v>
      </c>
      <c r="U451">
        <v>0</v>
      </c>
      <c r="V451">
        <v>2</v>
      </c>
      <c r="W451">
        <v>2</v>
      </c>
      <c r="X451">
        <v>0</v>
      </c>
      <c r="Y451">
        <v>0</v>
      </c>
      <c r="Z451">
        <v>0</v>
      </c>
      <c r="AA451">
        <v>0</v>
      </c>
      <c r="AB451">
        <v>3</v>
      </c>
      <c r="AC451">
        <v>4</v>
      </c>
      <c r="AD451">
        <v>133</v>
      </c>
    </row>
    <row r="452" spans="1:30" x14ac:dyDescent="0.25">
      <c r="A452" s="2" t="s">
        <v>70</v>
      </c>
      <c r="B452" s="1" t="s">
        <v>74</v>
      </c>
      <c r="C452" s="1" t="s">
        <v>34</v>
      </c>
      <c r="D452">
        <v>2</v>
      </c>
      <c r="E452">
        <v>5</v>
      </c>
      <c r="F452">
        <v>0</v>
      </c>
      <c r="G452">
        <v>7</v>
      </c>
      <c r="H452">
        <v>30</v>
      </c>
      <c r="I452">
        <v>8</v>
      </c>
      <c r="J452">
        <v>38</v>
      </c>
      <c r="K452">
        <v>53</v>
      </c>
      <c r="L452">
        <v>3</v>
      </c>
      <c r="M452">
        <v>0</v>
      </c>
      <c r="N452">
        <v>2</v>
      </c>
      <c r="O452">
        <v>0</v>
      </c>
      <c r="P452">
        <v>0</v>
      </c>
      <c r="Q452">
        <v>1</v>
      </c>
      <c r="R452">
        <v>0</v>
      </c>
      <c r="S452">
        <v>3</v>
      </c>
      <c r="T452">
        <v>0</v>
      </c>
      <c r="U452">
        <v>0</v>
      </c>
      <c r="V452">
        <v>0</v>
      </c>
      <c r="W452">
        <v>0</v>
      </c>
      <c r="X452">
        <v>0</v>
      </c>
      <c r="Y452">
        <v>0</v>
      </c>
      <c r="Z452">
        <v>0</v>
      </c>
      <c r="AA452">
        <v>0</v>
      </c>
      <c r="AB452">
        <v>0</v>
      </c>
      <c r="AC452">
        <v>0</v>
      </c>
      <c r="AD452">
        <v>9</v>
      </c>
    </row>
    <row r="453" spans="1:30" x14ac:dyDescent="0.25">
      <c r="A453" s="2" t="s">
        <v>70</v>
      </c>
      <c r="B453" s="1" t="s">
        <v>74</v>
      </c>
      <c r="C453" s="1" t="s">
        <v>35</v>
      </c>
      <c r="D453">
        <v>19</v>
      </c>
      <c r="E453">
        <v>38</v>
      </c>
      <c r="F453">
        <v>0</v>
      </c>
      <c r="G453">
        <v>57</v>
      </c>
      <c r="H453">
        <v>156</v>
      </c>
      <c r="I453">
        <v>29</v>
      </c>
      <c r="J453">
        <v>185</v>
      </c>
      <c r="K453">
        <v>302</v>
      </c>
      <c r="L453">
        <v>47</v>
      </c>
      <c r="M453">
        <v>0</v>
      </c>
      <c r="N453">
        <v>2</v>
      </c>
      <c r="O453">
        <v>0</v>
      </c>
      <c r="P453">
        <v>0</v>
      </c>
      <c r="Q453">
        <v>0</v>
      </c>
      <c r="R453">
        <v>0</v>
      </c>
      <c r="S453">
        <v>6</v>
      </c>
      <c r="T453">
        <v>0</v>
      </c>
      <c r="U453">
        <v>0</v>
      </c>
      <c r="V453">
        <v>1</v>
      </c>
      <c r="W453">
        <v>0</v>
      </c>
      <c r="X453">
        <v>0</v>
      </c>
      <c r="Y453">
        <v>0</v>
      </c>
      <c r="Z453">
        <v>0</v>
      </c>
      <c r="AA453">
        <v>0</v>
      </c>
      <c r="AB453">
        <v>0</v>
      </c>
      <c r="AC453">
        <v>1</v>
      </c>
      <c r="AD453">
        <v>57</v>
      </c>
    </row>
    <row r="454" spans="1:30" x14ac:dyDescent="0.25">
      <c r="A454" s="2" t="s">
        <v>70</v>
      </c>
      <c r="B454" s="1" t="s">
        <v>74</v>
      </c>
      <c r="C454" s="1" t="s">
        <v>36</v>
      </c>
      <c r="D454">
        <v>9</v>
      </c>
      <c r="E454">
        <v>43</v>
      </c>
      <c r="F454">
        <v>2</v>
      </c>
      <c r="G454">
        <v>54</v>
      </c>
      <c r="H454">
        <v>164</v>
      </c>
      <c r="I454">
        <v>13</v>
      </c>
      <c r="J454">
        <v>177</v>
      </c>
      <c r="K454">
        <v>315</v>
      </c>
      <c r="L454">
        <v>20</v>
      </c>
      <c r="M454">
        <v>0</v>
      </c>
      <c r="N454">
        <v>10</v>
      </c>
      <c r="O454">
        <v>2</v>
      </c>
      <c r="P454">
        <v>0</v>
      </c>
      <c r="Q454">
        <v>0</v>
      </c>
      <c r="R454">
        <v>0</v>
      </c>
      <c r="S454">
        <v>5</v>
      </c>
      <c r="T454">
        <v>3</v>
      </c>
      <c r="U454">
        <v>0</v>
      </c>
      <c r="V454">
        <v>1</v>
      </c>
      <c r="W454">
        <v>0</v>
      </c>
      <c r="X454">
        <v>0</v>
      </c>
      <c r="Y454">
        <v>0</v>
      </c>
      <c r="Z454">
        <v>0</v>
      </c>
      <c r="AA454">
        <v>0</v>
      </c>
      <c r="AB454">
        <v>13</v>
      </c>
      <c r="AC454">
        <v>1</v>
      </c>
      <c r="AD454">
        <v>55</v>
      </c>
    </row>
    <row r="455" spans="1:30" x14ac:dyDescent="0.25">
      <c r="A455" s="2" t="s">
        <v>70</v>
      </c>
      <c r="B455" s="1" t="s">
        <v>74</v>
      </c>
      <c r="C455" s="1" t="s">
        <v>37</v>
      </c>
      <c r="D455">
        <v>9</v>
      </c>
      <c r="E455">
        <v>15</v>
      </c>
      <c r="F455">
        <v>3</v>
      </c>
      <c r="G455">
        <v>27</v>
      </c>
      <c r="H455">
        <v>85</v>
      </c>
      <c r="I455">
        <v>22</v>
      </c>
      <c r="J455">
        <v>107</v>
      </c>
      <c r="K455">
        <v>206</v>
      </c>
      <c r="L455">
        <v>25</v>
      </c>
      <c r="M455">
        <v>0</v>
      </c>
      <c r="N455">
        <v>2</v>
      </c>
      <c r="O455">
        <v>0</v>
      </c>
      <c r="P455">
        <v>0</v>
      </c>
      <c r="Q455">
        <v>0</v>
      </c>
      <c r="R455">
        <v>0</v>
      </c>
      <c r="S455">
        <v>5</v>
      </c>
      <c r="T455">
        <v>0</v>
      </c>
      <c r="U455">
        <v>0</v>
      </c>
      <c r="V455">
        <v>0</v>
      </c>
      <c r="W455">
        <v>0</v>
      </c>
      <c r="X455">
        <v>0</v>
      </c>
      <c r="Y455">
        <v>0</v>
      </c>
      <c r="Z455">
        <v>0</v>
      </c>
      <c r="AA455">
        <v>0</v>
      </c>
      <c r="AB455">
        <v>0</v>
      </c>
      <c r="AC455">
        <v>0</v>
      </c>
      <c r="AD455">
        <v>32</v>
      </c>
    </row>
    <row r="456" spans="1:30" x14ac:dyDescent="0.25">
      <c r="A456" s="2" t="s">
        <v>70</v>
      </c>
      <c r="B456" s="1" t="s">
        <v>74</v>
      </c>
      <c r="C456" s="1" t="s">
        <v>38</v>
      </c>
      <c r="D456">
        <v>9</v>
      </c>
      <c r="E456">
        <v>13</v>
      </c>
      <c r="F456">
        <v>6</v>
      </c>
      <c r="G456">
        <v>28</v>
      </c>
      <c r="H456">
        <v>84</v>
      </c>
      <c r="I456">
        <v>17</v>
      </c>
      <c r="J456">
        <v>101</v>
      </c>
      <c r="K456">
        <v>224</v>
      </c>
      <c r="L456">
        <v>14</v>
      </c>
      <c r="M456">
        <v>1</v>
      </c>
      <c r="N456">
        <v>6</v>
      </c>
      <c r="O456">
        <v>0</v>
      </c>
      <c r="P456">
        <v>6</v>
      </c>
      <c r="Q456">
        <v>0</v>
      </c>
      <c r="R456">
        <v>0</v>
      </c>
      <c r="S456">
        <v>4</v>
      </c>
      <c r="T456">
        <v>1</v>
      </c>
      <c r="U456">
        <v>0</v>
      </c>
      <c r="V456">
        <v>0</v>
      </c>
      <c r="W456">
        <v>0</v>
      </c>
      <c r="X456">
        <v>2</v>
      </c>
      <c r="Y456">
        <v>1</v>
      </c>
      <c r="Z456">
        <v>0</v>
      </c>
      <c r="AA456">
        <v>0</v>
      </c>
      <c r="AB456">
        <v>5</v>
      </c>
      <c r="AC456">
        <v>0</v>
      </c>
      <c r="AD456">
        <v>40</v>
      </c>
    </row>
    <row r="457" spans="1:30" x14ac:dyDescent="0.25">
      <c r="A457" s="2" t="s">
        <v>70</v>
      </c>
      <c r="B457" s="1" t="s">
        <v>74</v>
      </c>
      <c r="C457" s="1" t="s">
        <v>39</v>
      </c>
      <c r="D457">
        <v>15</v>
      </c>
      <c r="E457">
        <v>29</v>
      </c>
      <c r="F457">
        <v>4</v>
      </c>
      <c r="G457">
        <v>48</v>
      </c>
      <c r="H457">
        <v>97</v>
      </c>
      <c r="I457">
        <v>43</v>
      </c>
      <c r="J457">
        <v>140</v>
      </c>
      <c r="K457">
        <v>294</v>
      </c>
      <c r="L457">
        <v>35</v>
      </c>
      <c r="M457">
        <v>0</v>
      </c>
      <c r="N457">
        <v>4</v>
      </c>
      <c r="O457">
        <v>1</v>
      </c>
      <c r="P457">
        <v>2</v>
      </c>
      <c r="Q457">
        <v>1</v>
      </c>
      <c r="R457">
        <v>0</v>
      </c>
      <c r="S457">
        <v>2</v>
      </c>
      <c r="T457">
        <v>2</v>
      </c>
      <c r="U457">
        <v>0</v>
      </c>
      <c r="V457">
        <v>5</v>
      </c>
      <c r="W457">
        <v>0</v>
      </c>
      <c r="X457">
        <v>0</v>
      </c>
      <c r="Y457">
        <v>0</v>
      </c>
      <c r="Z457">
        <v>0</v>
      </c>
      <c r="AA457">
        <v>0</v>
      </c>
      <c r="AB457">
        <v>0</v>
      </c>
      <c r="AC457">
        <v>1</v>
      </c>
      <c r="AD457">
        <v>53</v>
      </c>
    </row>
    <row r="458" spans="1:30" x14ac:dyDescent="0.25">
      <c r="A458" s="2" t="s">
        <v>70</v>
      </c>
      <c r="B458" s="1" t="s">
        <v>74</v>
      </c>
      <c r="C458" s="1" t="s">
        <v>40</v>
      </c>
      <c r="D458">
        <v>27</v>
      </c>
      <c r="E458">
        <v>28</v>
      </c>
      <c r="F458">
        <v>16</v>
      </c>
      <c r="G458">
        <v>71</v>
      </c>
      <c r="H458">
        <v>222</v>
      </c>
      <c r="I458">
        <v>50</v>
      </c>
      <c r="J458">
        <v>272</v>
      </c>
      <c r="K458">
        <v>724</v>
      </c>
      <c r="L458">
        <v>35</v>
      </c>
      <c r="M458">
        <v>0</v>
      </c>
      <c r="N458">
        <v>2</v>
      </c>
      <c r="O458">
        <v>0</v>
      </c>
      <c r="P458">
        <v>24</v>
      </c>
      <c r="Q458">
        <v>0</v>
      </c>
      <c r="R458">
        <v>0</v>
      </c>
      <c r="S458">
        <v>4</v>
      </c>
      <c r="T458">
        <v>1</v>
      </c>
      <c r="U458">
        <v>0</v>
      </c>
      <c r="V458">
        <v>1</v>
      </c>
      <c r="W458">
        <v>0</v>
      </c>
      <c r="X458">
        <v>0</v>
      </c>
      <c r="Y458">
        <v>0</v>
      </c>
      <c r="Z458">
        <v>0</v>
      </c>
      <c r="AA458">
        <v>0</v>
      </c>
      <c r="AB458">
        <v>27</v>
      </c>
      <c r="AC458">
        <v>3</v>
      </c>
      <c r="AD458">
        <v>97</v>
      </c>
    </row>
    <row r="459" spans="1:30" x14ac:dyDescent="0.25">
      <c r="A459" s="2" t="s">
        <v>70</v>
      </c>
      <c r="B459" s="1" t="s">
        <v>74</v>
      </c>
      <c r="C459" s="1" t="s">
        <v>41</v>
      </c>
      <c r="D459">
        <v>6</v>
      </c>
      <c r="E459">
        <v>17</v>
      </c>
      <c r="F459">
        <v>5</v>
      </c>
      <c r="G459">
        <v>28</v>
      </c>
      <c r="H459">
        <v>51</v>
      </c>
      <c r="I459">
        <v>9</v>
      </c>
      <c r="J459">
        <v>60</v>
      </c>
      <c r="K459">
        <v>117</v>
      </c>
      <c r="L459">
        <v>38</v>
      </c>
      <c r="M459">
        <v>2</v>
      </c>
      <c r="N459">
        <v>1</v>
      </c>
      <c r="O459">
        <v>0</v>
      </c>
      <c r="P459">
        <v>4</v>
      </c>
      <c r="Q459">
        <v>0</v>
      </c>
      <c r="R459">
        <v>0</v>
      </c>
      <c r="S459">
        <v>2</v>
      </c>
      <c r="T459">
        <v>0</v>
      </c>
      <c r="U459">
        <v>0</v>
      </c>
      <c r="V459">
        <v>0</v>
      </c>
      <c r="W459">
        <v>1</v>
      </c>
      <c r="X459">
        <v>0</v>
      </c>
      <c r="Y459">
        <v>0</v>
      </c>
      <c r="Z459">
        <v>0</v>
      </c>
      <c r="AA459">
        <v>0</v>
      </c>
      <c r="AB459">
        <v>1</v>
      </c>
      <c r="AC459">
        <v>2</v>
      </c>
      <c r="AD459">
        <v>51</v>
      </c>
    </row>
    <row r="460" spans="1:30" x14ac:dyDescent="0.25">
      <c r="A460" s="2" t="s">
        <v>70</v>
      </c>
      <c r="B460" s="1" t="s">
        <v>74</v>
      </c>
      <c r="C460" s="1" t="s">
        <v>42</v>
      </c>
      <c r="D460">
        <v>13</v>
      </c>
      <c r="E460">
        <v>25</v>
      </c>
      <c r="F460">
        <v>6</v>
      </c>
      <c r="G460">
        <v>44</v>
      </c>
      <c r="H460">
        <v>129</v>
      </c>
      <c r="I460">
        <v>40</v>
      </c>
      <c r="J460">
        <v>169</v>
      </c>
      <c r="K460">
        <v>284</v>
      </c>
      <c r="L460">
        <v>26</v>
      </c>
      <c r="M460">
        <v>0</v>
      </c>
      <c r="N460">
        <v>4</v>
      </c>
      <c r="O460">
        <v>0</v>
      </c>
      <c r="P460">
        <v>22</v>
      </c>
      <c r="Q460">
        <v>0</v>
      </c>
      <c r="R460">
        <v>0</v>
      </c>
      <c r="S460">
        <v>8</v>
      </c>
      <c r="T460">
        <v>3</v>
      </c>
      <c r="U460">
        <v>0</v>
      </c>
      <c r="V460">
        <v>3</v>
      </c>
      <c r="W460">
        <v>0</v>
      </c>
      <c r="X460">
        <v>0</v>
      </c>
      <c r="Y460">
        <v>0</v>
      </c>
      <c r="Z460">
        <v>0</v>
      </c>
      <c r="AA460">
        <v>0</v>
      </c>
      <c r="AB460">
        <v>0</v>
      </c>
      <c r="AC460">
        <v>2</v>
      </c>
      <c r="AD460">
        <v>68</v>
      </c>
    </row>
    <row r="461" spans="1:30" x14ac:dyDescent="0.25">
      <c r="A461" s="2" t="s">
        <v>70</v>
      </c>
      <c r="B461" s="1" t="s">
        <v>74</v>
      </c>
      <c r="C461" s="1" t="s">
        <v>43</v>
      </c>
      <c r="D461">
        <v>52</v>
      </c>
      <c r="E461">
        <v>214</v>
      </c>
      <c r="F461">
        <v>54</v>
      </c>
      <c r="G461">
        <v>320</v>
      </c>
      <c r="H461">
        <v>653</v>
      </c>
      <c r="I461">
        <v>65</v>
      </c>
      <c r="J461">
        <v>718</v>
      </c>
      <c r="K461">
        <v>1713</v>
      </c>
      <c r="L461">
        <v>285</v>
      </c>
      <c r="M461">
        <v>1</v>
      </c>
      <c r="N461">
        <v>11</v>
      </c>
      <c r="O461">
        <v>8</v>
      </c>
      <c r="P461">
        <v>6</v>
      </c>
      <c r="Q461">
        <v>0</v>
      </c>
      <c r="R461">
        <v>3</v>
      </c>
      <c r="S461">
        <v>1</v>
      </c>
      <c r="T461">
        <v>19</v>
      </c>
      <c r="U461">
        <v>6</v>
      </c>
      <c r="V461">
        <v>13</v>
      </c>
      <c r="W461">
        <v>8</v>
      </c>
      <c r="X461">
        <v>0</v>
      </c>
      <c r="Y461">
        <v>1</v>
      </c>
      <c r="Z461">
        <v>2</v>
      </c>
      <c r="AA461">
        <v>0</v>
      </c>
      <c r="AB461">
        <v>136</v>
      </c>
      <c r="AC461">
        <v>2</v>
      </c>
      <c r="AD461">
        <v>502</v>
      </c>
    </row>
    <row r="462" spans="1:30" x14ac:dyDescent="0.25">
      <c r="A462" s="2" t="s">
        <v>70</v>
      </c>
      <c r="B462" s="1" t="s">
        <v>74</v>
      </c>
      <c r="C462" s="1" t="s">
        <v>44</v>
      </c>
      <c r="D462">
        <v>17</v>
      </c>
      <c r="E462">
        <v>42</v>
      </c>
      <c r="F462">
        <v>1</v>
      </c>
      <c r="G462">
        <v>60</v>
      </c>
      <c r="H462">
        <v>220</v>
      </c>
      <c r="I462">
        <v>30</v>
      </c>
      <c r="J462">
        <v>250</v>
      </c>
      <c r="K462">
        <v>388</v>
      </c>
      <c r="L462">
        <v>40</v>
      </c>
      <c r="M462">
        <v>0</v>
      </c>
      <c r="N462">
        <v>4</v>
      </c>
      <c r="O462">
        <v>2</v>
      </c>
      <c r="P462">
        <v>2</v>
      </c>
      <c r="Q462">
        <v>0</v>
      </c>
      <c r="R462">
        <v>0</v>
      </c>
      <c r="S462">
        <v>4</v>
      </c>
      <c r="T462">
        <v>11</v>
      </c>
      <c r="U462">
        <v>0</v>
      </c>
      <c r="V462">
        <v>2</v>
      </c>
      <c r="W462">
        <v>1</v>
      </c>
      <c r="X462">
        <v>0</v>
      </c>
      <c r="Y462">
        <v>0</v>
      </c>
      <c r="Z462">
        <v>0</v>
      </c>
      <c r="AA462">
        <v>0</v>
      </c>
      <c r="AB462">
        <v>4</v>
      </c>
      <c r="AC462">
        <v>0</v>
      </c>
      <c r="AD462">
        <v>70</v>
      </c>
    </row>
    <row r="463" spans="1:30" x14ac:dyDescent="0.25">
      <c r="A463" s="2" t="s">
        <v>70</v>
      </c>
      <c r="B463" s="1" t="s">
        <v>74</v>
      </c>
      <c r="C463" s="1" t="s">
        <v>45</v>
      </c>
      <c r="D463">
        <v>6</v>
      </c>
      <c r="E463">
        <v>11</v>
      </c>
      <c r="F463">
        <v>3</v>
      </c>
      <c r="G463">
        <v>20</v>
      </c>
      <c r="H463">
        <v>37</v>
      </c>
      <c r="I463">
        <v>8</v>
      </c>
      <c r="J463">
        <v>45</v>
      </c>
      <c r="K463">
        <v>120</v>
      </c>
      <c r="L463">
        <v>16</v>
      </c>
      <c r="M463">
        <v>0</v>
      </c>
      <c r="N463">
        <v>2</v>
      </c>
      <c r="O463">
        <v>0</v>
      </c>
      <c r="P463">
        <v>2</v>
      </c>
      <c r="Q463">
        <v>0</v>
      </c>
      <c r="R463">
        <v>0</v>
      </c>
      <c r="S463">
        <v>1</v>
      </c>
      <c r="T463">
        <v>1</v>
      </c>
      <c r="U463">
        <v>0</v>
      </c>
      <c r="V463">
        <v>0</v>
      </c>
      <c r="W463">
        <v>0</v>
      </c>
      <c r="X463">
        <v>0</v>
      </c>
      <c r="Y463">
        <v>0</v>
      </c>
      <c r="Z463">
        <v>0</v>
      </c>
      <c r="AA463">
        <v>0</v>
      </c>
      <c r="AB463">
        <v>0</v>
      </c>
      <c r="AC463">
        <v>3</v>
      </c>
      <c r="AD463">
        <v>25</v>
      </c>
    </row>
    <row r="464" spans="1:30" x14ac:dyDescent="0.25">
      <c r="A464" s="2" t="s">
        <v>70</v>
      </c>
      <c r="B464" s="1" t="s">
        <v>74</v>
      </c>
      <c r="C464" s="1" t="s">
        <v>46</v>
      </c>
      <c r="D464">
        <v>29</v>
      </c>
      <c r="E464">
        <v>77</v>
      </c>
      <c r="F464">
        <v>1</v>
      </c>
      <c r="G464">
        <v>107</v>
      </c>
      <c r="H464">
        <v>291</v>
      </c>
      <c r="I464">
        <v>53</v>
      </c>
      <c r="J464">
        <v>344</v>
      </c>
      <c r="K464">
        <v>591</v>
      </c>
      <c r="L464">
        <v>136</v>
      </c>
      <c r="M464">
        <v>0</v>
      </c>
      <c r="N464">
        <v>15</v>
      </c>
      <c r="O464">
        <v>4</v>
      </c>
      <c r="P464">
        <v>0</v>
      </c>
      <c r="Q464">
        <v>7</v>
      </c>
      <c r="R464">
        <v>0</v>
      </c>
      <c r="S464">
        <v>2</v>
      </c>
      <c r="T464">
        <v>3</v>
      </c>
      <c r="U464">
        <v>0</v>
      </c>
      <c r="V464">
        <v>5</v>
      </c>
      <c r="W464">
        <v>16</v>
      </c>
      <c r="X464">
        <v>0</v>
      </c>
      <c r="Y464">
        <v>0</v>
      </c>
      <c r="Z464">
        <v>0</v>
      </c>
      <c r="AA464">
        <v>0</v>
      </c>
      <c r="AB464">
        <v>1</v>
      </c>
      <c r="AC464">
        <v>5</v>
      </c>
      <c r="AD464">
        <v>194</v>
      </c>
    </row>
    <row r="465" spans="1:30" x14ac:dyDescent="0.25">
      <c r="A465" s="2" t="s">
        <v>70</v>
      </c>
      <c r="B465" s="1" t="s">
        <v>74</v>
      </c>
      <c r="C465" s="1" t="s">
        <v>47</v>
      </c>
      <c r="D465">
        <v>61</v>
      </c>
      <c r="E465">
        <v>117</v>
      </c>
      <c r="F465">
        <v>12</v>
      </c>
      <c r="G465">
        <v>190</v>
      </c>
      <c r="H465">
        <v>755</v>
      </c>
      <c r="I465">
        <v>119</v>
      </c>
      <c r="J465">
        <v>874</v>
      </c>
      <c r="K465">
        <v>1489</v>
      </c>
      <c r="L465">
        <v>125</v>
      </c>
      <c r="M465">
        <v>0</v>
      </c>
      <c r="N465">
        <v>7</v>
      </c>
      <c r="O465">
        <v>2</v>
      </c>
      <c r="P465">
        <v>2</v>
      </c>
      <c r="Q465">
        <v>1</v>
      </c>
      <c r="R465">
        <v>7</v>
      </c>
      <c r="S465">
        <v>18</v>
      </c>
      <c r="T465">
        <v>23</v>
      </c>
      <c r="U465">
        <v>2</v>
      </c>
      <c r="V465">
        <v>6</v>
      </c>
      <c r="W465">
        <v>4</v>
      </c>
      <c r="X465">
        <v>0</v>
      </c>
      <c r="Y465">
        <v>1</v>
      </c>
      <c r="Z465">
        <v>0</v>
      </c>
      <c r="AA465">
        <v>7</v>
      </c>
      <c r="AB465">
        <v>5</v>
      </c>
      <c r="AC465">
        <v>8</v>
      </c>
      <c r="AD465">
        <v>218</v>
      </c>
    </row>
    <row r="466" spans="1:30" x14ac:dyDescent="0.25">
      <c r="A466" s="2" t="s">
        <v>70</v>
      </c>
      <c r="B466" s="1" t="s">
        <v>74</v>
      </c>
      <c r="C466" s="1" t="s">
        <v>48</v>
      </c>
      <c r="D466">
        <v>22</v>
      </c>
      <c r="E466">
        <v>60</v>
      </c>
      <c r="F466">
        <v>5</v>
      </c>
      <c r="G466">
        <v>87</v>
      </c>
      <c r="H466">
        <v>272</v>
      </c>
      <c r="I466">
        <v>46</v>
      </c>
      <c r="J466">
        <v>318</v>
      </c>
      <c r="K466">
        <v>556</v>
      </c>
      <c r="L466">
        <v>54</v>
      </c>
      <c r="M466">
        <v>0</v>
      </c>
      <c r="N466">
        <v>4</v>
      </c>
      <c r="O466">
        <v>3</v>
      </c>
      <c r="P466">
        <v>2</v>
      </c>
      <c r="Q466">
        <v>2</v>
      </c>
      <c r="R466">
        <v>0</v>
      </c>
      <c r="S466">
        <v>6</v>
      </c>
      <c r="T466">
        <v>8</v>
      </c>
      <c r="U466">
        <v>0</v>
      </c>
      <c r="V466">
        <v>11</v>
      </c>
      <c r="W466">
        <v>2</v>
      </c>
      <c r="X466">
        <v>0</v>
      </c>
      <c r="Y466">
        <v>0</v>
      </c>
      <c r="Z466">
        <v>0</v>
      </c>
      <c r="AA466">
        <v>1</v>
      </c>
      <c r="AB466">
        <v>19</v>
      </c>
      <c r="AC466">
        <v>3</v>
      </c>
      <c r="AD466">
        <v>115</v>
      </c>
    </row>
    <row r="467" spans="1:30" x14ac:dyDescent="0.25">
      <c r="A467" s="2" t="s">
        <v>70</v>
      </c>
      <c r="B467" s="1" t="s">
        <v>74</v>
      </c>
      <c r="C467" s="1" t="s">
        <v>49</v>
      </c>
      <c r="D467">
        <v>17</v>
      </c>
      <c r="E467">
        <v>20</v>
      </c>
      <c r="F467">
        <v>0</v>
      </c>
      <c r="G467">
        <v>37</v>
      </c>
      <c r="H467">
        <v>131</v>
      </c>
      <c r="I467">
        <v>34</v>
      </c>
      <c r="J467">
        <v>165</v>
      </c>
      <c r="K467">
        <v>242</v>
      </c>
      <c r="L467">
        <v>31</v>
      </c>
      <c r="M467">
        <v>0</v>
      </c>
      <c r="N467">
        <v>5</v>
      </c>
      <c r="O467">
        <v>0</v>
      </c>
      <c r="P467">
        <v>0</v>
      </c>
      <c r="Q467">
        <v>1</v>
      </c>
      <c r="R467">
        <v>0</v>
      </c>
      <c r="S467">
        <v>2</v>
      </c>
      <c r="T467">
        <v>0</v>
      </c>
      <c r="U467">
        <v>0</v>
      </c>
      <c r="V467">
        <v>0</v>
      </c>
      <c r="W467">
        <v>0</v>
      </c>
      <c r="X467">
        <v>0</v>
      </c>
      <c r="Y467">
        <v>0</v>
      </c>
      <c r="Z467">
        <v>0</v>
      </c>
      <c r="AA467">
        <v>0</v>
      </c>
      <c r="AB467">
        <v>8</v>
      </c>
      <c r="AC467">
        <v>0</v>
      </c>
      <c r="AD467">
        <v>47</v>
      </c>
    </row>
    <row r="468" spans="1:30" x14ac:dyDescent="0.25">
      <c r="A468" s="2" t="s">
        <v>70</v>
      </c>
      <c r="B468" s="1" t="s">
        <v>74</v>
      </c>
      <c r="C468" s="1" t="s">
        <v>50</v>
      </c>
      <c r="D468">
        <v>10</v>
      </c>
      <c r="E468">
        <v>25</v>
      </c>
      <c r="F468">
        <v>2</v>
      </c>
      <c r="G468">
        <v>37</v>
      </c>
      <c r="H468">
        <v>89</v>
      </c>
      <c r="I468">
        <v>24</v>
      </c>
      <c r="J468">
        <v>113</v>
      </c>
      <c r="K468">
        <v>207</v>
      </c>
      <c r="L468">
        <v>26</v>
      </c>
      <c r="M468">
        <v>0</v>
      </c>
      <c r="N468">
        <v>0</v>
      </c>
      <c r="O468">
        <v>0</v>
      </c>
      <c r="P468">
        <v>0</v>
      </c>
      <c r="Q468">
        <v>0</v>
      </c>
      <c r="R468">
        <v>1</v>
      </c>
      <c r="S468">
        <v>0</v>
      </c>
      <c r="T468">
        <v>1</v>
      </c>
      <c r="U468">
        <v>0</v>
      </c>
      <c r="V468">
        <v>2</v>
      </c>
      <c r="W468">
        <v>0</v>
      </c>
      <c r="X468">
        <v>0</v>
      </c>
      <c r="Y468">
        <v>0</v>
      </c>
      <c r="Z468">
        <v>0</v>
      </c>
      <c r="AA468">
        <v>0</v>
      </c>
      <c r="AB468">
        <v>1</v>
      </c>
      <c r="AC468">
        <v>1</v>
      </c>
      <c r="AD468">
        <v>32</v>
      </c>
    </row>
    <row r="469" spans="1:30" x14ac:dyDescent="0.25">
      <c r="A469" s="2" t="s">
        <v>70</v>
      </c>
      <c r="B469" s="1" t="s">
        <v>74</v>
      </c>
      <c r="C469" s="1" t="s">
        <v>51</v>
      </c>
      <c r="D469">
        <v>31</v>
      </c>
      <c r="E469">
        <v>68</v>
      </c>
      <c r="F469">
        <v>8</v>
      </c>
      <c r="G469">
        <v>107</v>
      </c>
      <c r="H469">
        <v>360</v>
      </c>
      <c r="I469">
        <v>57</v>
      </c>
      <c r="J469">
        <v>417</v>
      </c>
      <c r="K469">
        <v>995</v>
      </c>
      <c r="L469">
        <v>64</v>
      </c>
      <c r="M469">
        <v>0</v>
      </c>
      <c r="N469">
        <v>7</v>
      </c>
      <c r="O469">
        <v>7</v>
      </c>
      <c r="P469">
        <v>6</v>
      </c>
      <c r="Q469">
        <v>0</v>
      </c>
      <c r="R469">
        <v>0</v>
      </c>
      <c r="S469">
        <v>14</v>
      </c>
      <c r="T469">
        <v>2</v>
      </c>
      <c r="U469">
        <v>0</v>
      </c>
      <c r="V469">
        <v>5</v>
      </c>
      <c r="W469">
        <v>2</v>
      </c>
      <c r="X469">
        <v>1</v>
      </c>
      <c r="Y469">
        <v>0</v>
      </c>
      <c r="Z469">
        <v>0</v>
      </c>
      <c r="AA469">
        <v>0</v>
      </c>
      <c r="AB469">
        <v>0</v>
      </c>
      <c r="AC469">
        <v>10</v>
      </c>
      <c r="AD469">
        <v>118</v>
      </c>
    </row>
    <row r="470" spans="1:30" x14ac:dyDescent="0.25">
      <c r="A470" s="2" t="s">
        <v>70</v>
      </c>
      <c r="B470" s="1" t="s">
        <v>74</v>
      </c>
      <c r="C470" s="1" t="s">
        <v>52</v>
      </c>
      <c r="D470">
        <v>18</v>
      </c>
      <c r="E470">
        <v>55</v>
      </c>
      <c r="F470">
        <v>4</v>
      </c>
      <c r="G470">
        <v>77</v>
      </c>
      <c r="H470">
        <v>288</v>
      </c>
      <c r="I470">
        <v>37</v>
      </c>
      <c r="J470">
        <v>325</v>
      </c>
      <c r="K470">
        <v>633</v>
      </c>
      <c r="L470">
        <v>95</v>
      </c>
      <c r="M470">
        <v>0</v>
      </c>
      <c r="N470">
        <v>6</v>
      </c>
      <c r="O470">
        <v>2</v>
      </c>
      <c r="P470">
        <v>0</v>
      </c>
      <c r="Q470">
        <v>0</v>
      </c>
      <c r="R470">
        <v>0</v>
      </c>
      <c r="S470">
        <v>10</v>
      </c>
      <c r="T470">
        <v>0</v>
      </c>
      <c r="U470">
        <v>0</v>
      </c>
      <c r="V470">
        <v>8</v>
      </c>
      <c r="W470">
        <v>2</v>
      </c>
      <c r="X470">
        <v>0</v>
      </c>
      <c r="Y470">
        <v>0</v>
      </c>
      <c r="Z470">
        <v>0</v>
      </c>
      <c r="AA470">
        <v>0</v>
      </c>
      <c r="AB470">
        <v>4</v>
      </c>
      <c r="AC470">
        <v>0</v>
      </c>
      <c r="AD470">
        <v>127</v>
      </c>
    </row>
    <row r="471" spans="1:30" x14ac:dyDescent="0.25">
      <c r="A471" s="2" t="s">
        <v>70</v>
      </c>
      <c r="B471" s="1" t="s">
        <v>74</v>
      </c>
      <c r="C471" s="1" t="s">
        <v>53</v>
      </c>
      <c r="D471">
        <v>35</v>
      </c>
      <c r="E471">
        <v>58</v>
      </c>
      <c r="F471">
        <v>45</v>
      </c>
      <c r="G471">
        <v>138</v>
      </c>
      <c r="H471">
        <v>209</v>
      </c>
      <c r="I471">
        <v>52</v>
      </c>
      <c r="J471">
        <v>261</v>
      </c>
      <c r="K471">
        <v>689</v>
      </c>
      <c r="L471">
        <v>77</v>
      </c>
      <c r="M471">
        <v>0</v>
      </c>
      <c r="N471">
        <v>2</v>
      </c>
      <c r="O471">
        <v>13</v>
      </c>
      <c r="P471">
        <v>9</v>
      </c>
      <c r="Q471">
        <v>0</v>
      </c>
      <c r="R471">
        <v>0</v>
      </c>
      <c r="S471">
        <v>13</v>
      </c>
      <c r="T471">
        <v>8</v>
      </c>
      <c r="U471">
        <v>0</v>
      </c>
      <c r="V471">
        <v>7</v>
      </c>
      <c r="W471">
        <v>0</v>
      </c>
      <c r="X471">
        <v>0</v>
      </c>
      <c r="Y471">
        <v>4</v>
      </c>
      <c r="Z471">
        <v>0</v>
      </c>
      <c r="AA471">
        <v>0</v>
      </c>
      <c r="AB471">
        <v>0</v>
      </c>
      <c r="AC471">
        <v>5</v>
      </c>
      <c r="AD471">
        <v>138</v>
      </c>
    </row>
    <row r="472" spans="1:30" x14ac:dyDescent="0.25">
      <c r="A472" s="2" t="s">
        <v>70</v>
      </c>
      <c r="B472" s="1" t="s">
        <v>74</v>
      </c>
      <c r="C472" s="1" t="s">
        <v>54</v>
      </c>
      <c r="D472">
        <v>31</v>
      </c>
      <c r="E472">
        <v>167</v>
      </c>
      <c r="F472">
        <v>10</v>
      </c>
      <c r="G472">
        <v>208</v>
      </c>
      <c r="H472">
        <v>532</v>
      </c>
      <c r="I472">
        <v>55</v>
      </c>
      <c r="J472">
        <v>587</v>
      </c>
      <c r="K472">
        <v>1108</v>
      </c>
      <c r="L472">
        <v>140</v>
      </c>
      <c r="M472">
        <v>0</v>
      </c>
      <c r="N472">
        <v>6</v>
      </c>
      <c r="O472">
        <v>3</v>
      </c>
      <c r="P472">
        <v>3</v>
      </c>
      <c r="Q472">
        <v>6</v>
      </c>
      <c r="R472">
        <v>0</v>
      </c>
      <c r="S472">
        <v>6</v>
      </c>
      <c r="T472">
        <v>37</v>
      </c>
      <c r="U472">
        <v>0</v>
      </c>
      <c r="V472">
        <v>24</v>
      </c>
      <c r="W472">
        <v>0</v>
      </c>
      <c r="X472">
        <v>0</v>
      </c>
      <c r="Y472">
        <v>0</v>
      </c>
      <c r="Z472">
        <v>0</v>
      </c>
      <c r="AA472">
        <v>0</v>
      </c>
      <c r="AB472">
        <v>36</v>
      </c>
      <c r="AC472">
        <v>13</v>
      </c>
      <c r="AD472">
        <v>274</v>
      </c>
    </row>
    <row r="473" spans="1:30" x14ac:dyDescent="0.25">
      <c r="A473" s="2" t="s">
        <v>70</v>
      </c>
      <c r="B473" s="1" t="s">
        <v>74</v>
      </c>
      <c r="C473" s="1" t="s">
        <v>55</v>
      </c>
      <c r="D473">
        <v>39</v>
      </c>
      <c r="E473">
        <v>107</v>
      </c>
      <c r="F473">
        <v>4</v>
      </c>
      <c r="G473">
        <v>150</v>
      </c>
      <c r="H473">
        <v>499</v>
      </c>
      <c r="I473">
        <v>78</v>
      </c>
      <c r="J473">
        <v>577</v>
      </c>
      <c r="K473">
        <v>1042</v>
      </c>
      <c r="L473">
        <v>128</v>
      </c>
      <c r="M473">
        <v>1</v>
      </c>
      <c r="N473">
        <v>2</v>
      </c>
      <c r="O473">
        <v>3</v>
      </c>
      <c r="P473">
        <v>4</v>
      </c>
      <c r="Q473">
        <v>2</v>
      </c>
      <c r="R473">
        <v>0</v>
      </c>
      <c r="S473">
        <v>10</v>
      </c>
      <c r="T473">
        <v>6</v>
      </c>
      <c r="U473">
        <v>1</v>
      </c>
      <c r="V473">
        <v>5</v>
      </c>
      <c r="W473">
        <v>1</v>
      </c>
      <c r="X473">
        <v>0</v>
      </c>
      <c r="Y473">
        <v>1</v>
      </c>
      <c r="Z473">
        <v>1</v>
      </c>
      <c r="AA473">
        <v>2</v>
      </c>
      <c r="AB473">
        <v>6</v>
      </c>
      <c r="AC473">
        <v>4</v>
      </c>
      <c r="AD473">
        <v>177</v>
      </c>
    </row>
    <row r="474" spans="1:30" x14ac:dyDescent="0.25">
      <c r="A474" s="2" t="s">
        <v>70</v>
      </c>
      <c r="B474" s="1" t="s">
        <v>74</v>
      </c>
      <c r="C474" s="1" t="s">
        <v>56</v>
      </c>
      <c r="D474">
        <v>67</v>
      </c>
      <c r="E474">
        <v>172</v>
      </c>
      <c r="F474">
        <v>44</v>
      </c>
      <c r="G474">
        <v>283</v>
      </c>
      <c r="H474">
        <v>621</v>
      </c>
      <c r="I474">
        <v>97</v>
      </c>
      <c r="J474">
        <v>718</v>
      </c>
      <c r="K474">
        <v>1777</v>
      </c>
      <c r="L474">
        <v>340</v>
      </c>
      <c r="M474">
        <v>1</v>
      </c>
      <c r="N474">
        <v>37</v>
      </c>
      <c r="O474">
        <v>20</v>
      </c>
      <c r="P474">
        <v>22</v>
      </c>
      <c r="Q474">
        <v>3</v>
      </c>
      <c r="R474">
        <v>0</v>
      </c>
      <c r="S474">
        <v>14</v>
      </c>
      <c r="T474">
        <v>15</v>
      </c>
      <c r="U474">
        <v>2</v>
      </c>
      <c r="V474">
        <v>22</v>
      </c>
      <c r="W474">
        <v>2</v>
      </c>
      <c r="X474">
        <v>4</v>
      </c>
      <c r="Y474">
        <v>0</v>
      </c>
      <c r="Z474">
        <v>0</v>
      </c>
      <c r="AA474">
        <v>2</v>
      </c>
      <c r="AB474">
        <v>4</v>
      </c>
      <c r="AC474">
        <v>14</v>
      </c>
      <c r="AD474">
        <v>502</v>
      </c>
    </row>
    <row r="475" spans="1:30" x14ac:dyDescent="0.25">
      <c r="A475" s="2" t="s">
        <v>70</v>
      </c>
      <c r="B475" s="1" t="s">
        <v>74</v>
      </c>
      <c r="C475" s="1" t="s">
        <v>57</v>
      </c>
      <c r="D475">
        <v>29</v>
      </c>
      <c r="E475">
        <v>76</v>
      </c>
      <c r="F475">
        <v>8</v>
      </c>
      <c r="G475">
        <v>113</v>
      </c>
      <c r="H475">
        <v>278</v>
      </c>
      <c r="I475">
        <v>39</v>
      </c>
      <c r="J475">
        <v>317</v>
      </c>
      <c r="K475">
        <v>668</v>
      </c>
      <c r="L475">
        <v>83</v>
      </c>
      <c r="M475">
        <v>1</v>
      </c>
      <c r="N475">
        <v>6</v>
      </c>
      <c r="O475">
        <v>2</v>
      </c>
      <c r="P475">
        <v>3</v>
      </c>
      <c r="Q475">
        <v>1</v>
      </c>
      <c r="R475">
        <v>1</v>
      </c>
      <c r="S475">
        <v>12</v>
      </c>
      <c r="T475">
        <v>6</v>
      </c>
      <c r="U475">
        <v>0</v>
      </c>
      <c r="V475">
        <v>4</v>
      </c>
      <c r="W475">
        <v>3</v>
      </c>
      <c r="X475">
        <v>3</v>
      </c>
      <c r="Y475">
        <v>0</v>
      </c>
      <c r="Z475">
        <v>1</v>
      </c>
      <c r="AA475">
        <v>1</v>
      </c>
      <c r="AB475">
        <v>0</v>
      </c>
      <c r="AC475">
        <v>2</v>
      </c>
      <c r="AD475">
        <v>129</v>
      </c>
    </row>
    <row r="476" spans="1:30" x14ac:dyDescent="0.25">
      <c r="A476" s="2" t="s">
        <v>70</v>
      </c>
      <c r="B476" s="1" t="s">
        <v>74</v>
      </c>
      <c r="C476" s="1" t="s">
        <v>58</v>
      </c>
      <c r="D476">
        <v>18</v>
      </c>
      <c r="E476">
        <v>58</v>
      </c>
      <c r="F476">
        <v>13</v>
      </c>
      <c r="G476">
        <v>89</v>
      </c>
      <c r="H476">
        <v>230</v>
      </c>
      <c r="I476">
        <v>54</v>
      </c>
      <c r="J476">
        <v>284</v>
      </c>
      <c r="K476">
        <v>639</v>
      </c>
      <c r="L476">
        <v>56</v>
      </c>
      <c r="M476">
        <v>0</v>
      </c>
      <c r="N476">
        <v>12</v>
      </c>
      <c r="O476">
        <v>0</v>
      </c>
      <c r="P476">
        <v>4</v>
      </c>
      <c r="Q476">
        <v>1</v>
      </c>
      <c r="R476">
        <v>3</v>
      </c>
      <c r="S476">
        <v>5</v>
      </c>
      <c r="T476">
        <v>1</v>
      </c>
      <c r="U476">
        <v>0</v>
      </c>
      <c r="V476">
        <v>11</v>
      </c>
      <c r="W476">
        <v>0</v>
      </c>
      <c r="X476">
        <v>0</v>
      </c>
      <c r="Y476">
        <v>0</v>
      </c>
      <c r="Z476">
        <v>0</v>
      </c>
      <c r="AA476">
        <v>0</v>
      </c>
      <c r="AB476">
        <v>0</v>
      </c>
      <c r="AC476">
        <v>2</v>
      </c>
      <c r="AD476">
        <v>95</v>
      </c>
    </row>
    <row r="477" spans="1:30" x14ac:dyDescent="0.25">
      <c r="A477" s="2" t="s">
        <v>70</v>
      </c>
      <c r="B477" s="1" t="s">
        <v>74</v>
      </c>
      <c r="C477" s="1" t="s">
        <v>59</v>
      </c>
      <c r="D477">
        <v>55</v>
      </c>
      <c r="E477">
        <v>83</v>
      </c>
      <c r="F477">
        <v>6</v>
      </c>
      <c r="G477">
        <v>144</v>
      </c>
      <c r="H477">
        <v>370</v>
      </c>
      <c r="I477">
        <v>94</v>
      </c>
      <c r="J477">
        <v>464</v>
      </c>
      <c r="K477">
        <v>779</v>
      </c>
      <c r="L477">
        <v>87</v>
      </c>
      <c r="M477">
        <v>2</v>
      </c>
      <c r="N477">
        <v>5</v>
      </c>
      <c r="O477">
        <v>5</v>
      </c>
      <c r="P477">
        <v>9</v>
      </c>
      <c r="Q477">
        <v>2</v>
      </c>
      <c r="R477">
        <v>2</v>
      </c>
      <c r="S477">
        <v>6</v>
      </c>
      <c r="T477">
        <v>19</v>
      </c>
      <c r="U477">
        <v>2</v>
      </c>
      <c r="V477">
        <v>12</v>
      </c>
      <c r="W477">
        <v>0</v>
      </c>
      <c r="X477">
        <v>1</v>
      </c>
      <c r="Y477">
        <v>0</v>
      </c>
      <c r="Z477">
        <v>1</v>
      </c>
      <c r="AA477">
        <v>0</v>
      </c>
      <c r="AB477">
        <v>0</v>
      </c>
      <c r="AC477">
        <v>2</v>
      </c>
      <c r="AD477">
        <v>155</v>
      </c>
    </row>
    <row r="478" spans="1:30" x14ac:dyDescent="0.25">
      <c r="A478" s="2" t="s">
        <v>70</v>
      </c>
      <c r="B478" s="1" t="s">
        <v>74</v>
      </c>
      <c r="C478" s="1" t="s">
        <v>60</v>
      </c>
      <c r="D478">
        <v>11</v>
      </c>
      <c r="E478">
        <v>46</v>
      </c>
      <c r="F478">
        <v>4</v>
      </c>
      <c r="G478">
        <v>61</v>
      </c>
      <c r="H478">
        <v>194</v>
      </c>
      <c r="I478">
        <v>33</v>
      </c>
      <c r="J478">
        <v>227</v>
      </c>
      <c r="K478">
        <v>400</v>
      </c>
      <c r="L478">
        <v>25</v>
      </c>
      <c r="M478">
        <v>0</v>
      </c>
      <c r="N478">
        <v>6</v>
      </c>
      <c r="O478">
        <v>6</v>
      </c>
      <c r="P478">
        <v>11</v>
      </c>
      <c r="Q478">
        <v>0</v>
      </c>
      <c r="R478">
        <v>0</v>
      </c>
      <c r="S478">
        <v>6</v>
      </c>
      <c r="T478">
        <v>6</v>
      </c>
      <c r="U478">
        <v>0</v>
      </c>
      <c r="V478">
        <v>3</v>
      </c>
      <c r="W478">
        <v>4</v>
      </c>
      <c r="X478">
        <v>0</v>
      </c>
      <c r="Y478">
        <v>0</v>
      </c>
      <c r="Z478">
        <v>0</v>
      </c>
      <c r="AA478">
        <v>1</v>
      </c>
      <c r="AB478">
        <v>1</v>
      </c>
      <c r="AC478">
        <v>2</v>
      </c>
      <c r="AD478">
        <v>71</v>
      </c>
    </row>
    <row r="479" spans="1:30" x14ac:dyDescent="0.25">
      <c r="A479" s="2" t="s">
        <v>70</v>
      </c>
      <c r="B479" s="1" t="s">
        <v>74</v>
      </c>
      <c r="C479" s="1" t="s">
        <v>61</v>
      </c>
      <c r="D479">
        <v>8</v>
      </c>
      <c r="E479">
        <v>10</v>
      </c>
      <c r="F479">
        <v>4</v>
      </c>
      <c r="G479">
        <v>22</v>
      </c>
      <c r="H479">
        <v>34</v>
      </c>
      <c r="I479">
        <v>11</v>
      </c>
      <c r="J479">
        <v>45</v>
      </c>
      <c r="K479">
        <v>116</v>
      </c>
      <c r="L479">
        <v>18</v>
      </c>
      <c r="M479">
        <v>0</v>
      </c>
      <c r="N479">
        <v>2</v>
      </c>
      <c r="O479">
        <v>2</v>
      </c>
      <c r="P479">
        <v>1</v>
      </c>
      <c r="Q479">
        <v>0</v>
      </c>
      <c r="R479">
        <v>0</v>
      </c>
      <c r="S479">
        <v>2</v>
      </c>
      <c r="T479">
        <v>1</v>
      </c>
      <c r="U479">
        <v>0</v>
      </c>
      <c r="V479">
        <v>5</v>
      </c>
      <c r="W479">
        <v>0</v>
      </c>
      <c r="X479">
        <v>0</v>
      </c>
      <c r="Y479">
        <v>0</v>
      </c>
      <c r="Z479">
        <v>0</v>
      </c>
      <c r="AA479">
        <v>0</v>
      </c>
      <c r="AB479">
        <v>0</v>
      </c>
      <c r="AC479">
        <v>0</v>
      </c>
      <c r="AD479">
        <v>31</v>
      </c>
    </row>
    <row r="480" spans="1:30" x14ac:dyDescent="0.25">
      <c r="A480" s="2" t="s">
        <v>70</v>
      </c>
      <c r="B480" s="1" t="s">
        <v>74</v>
      </c>
      <c r="C480" s="1" t="s">
        <v>62</v>
      </c>
      <c r="D480">
        <v>6</v>
      </c>
      <c r="E480">
        <v>11</v>
      </c>
      <c r="F480">
        <v>0</v>
      </c>
      <c r="G480">
        <v>17</v>
      </c>
      <c r="H480">
        <v>58</v>
      </c>
      <c r="I480">
        <v>8</v>
      </c>
      <c r="J480">
        <v>66</v>
      </c>
      <c r="K480">
        <v>90</v>
      </c>
      <c r="L480">
        <v>13</v>
      </c>
      <c r="M480">
        <v>0</v>
      </c>
      <c r="N480">
        <v>2</v>
      </c>
      <c r="O480">
        <v>1</v>
      </c>
      <c r="P480">
        <v>0</v>
      </c>
      <c r="Q480">
        <v>1</v>
      </c>
      <c r="R480">
        <v>0</v>
      </c>
      <c r="S480">
        <v>2</v>
      </c>
      <c r="T480">
        <v>10</v>
      </c>
      <c r="U480">
        <v>0</v>
      </c>
      <c r="V480">
        <v>0</v>
      </c>
      <c r="W480">
        <v>0</v>
      </c>
      <c r="X480">
        <v>0</v>
      </c>
      <c r="Y480">
        <v>0</v>
      </c>
      <c r="Z480">
        <v>0</v>
      </c>
      <c r="AA480">
        <v>0</v>
      </c>
      <c r="AB480">
        <v>0</v>
      </c>
      <c r="AC480">
        <v>1</v>
      </c>
      <c r="AD480">
        <v>30</v>
      </c>
    </row>
    <row r="481" spans="1:30" x14ac:dyDescent="0.25">
      <c r="A481" s="2" t="s">
        <v>70</v>
      </c>
      <c r="B481" s="1" t="s">
        <v>74</v>
      </c>
      <c r="C481" s="1" t="s">
        <v>63</v>
      </c>
      <c r="D481">
        <v>8</v>
      </c>
      <c r="E481">
        <v>38</v>
      </c>
      <c r="F481">
        <v>1</v>
      </c>
      <c r="G481">
        <v>47</v>
      </c>
      <c r="H481">
        <v>99</v>
      </c>
      <c r="I481">
        <v>10</v>
      </c>
      <c r="J481">
        <v>109</v>
      </c>
      <c r="K481">
        <v>202</v>
      </c>
      <c r="L481">
        <v>22</v>
      </c>
      <c r="M481">
        <v>0</v>
      </c>
      <c r="N481">
        <v>2</v>
      </c>
      <c r="O481">
        <v>1</v>
      </c>
      <c r="P481">
        <v>0</v>
      </c>
      <c r="Q481">
        <v>0</v>
      </c>
      <c r="R481">
        <v>0</v>
      </c>
      <c r="S481">
        <v>6</v>
      </c>
      <c r="T481">
        <v>12</v>
      </c>
      <c r="U481">
        <v>0</v>
      </c>
      <c r="V481">
        <v>2</v>
      </c>
      <c r="W481">
        <v>0</v>
      </c>
      <c r="X481">
        <v>0</v>
      </c>
      <c r="Y481">
        <v>0</v>
      </c>
      <c r="Z481">
        <v>0</v>
      </c>
      <c r="AA481">
        <v>0</v>
      </c>
      <c r="AB481">
        <v>17</v>
      </c>
      <c r="AC481">
        <v>1</v>
      </c>
      <c r="AD481">
        <v>63</v>
      </c>
    </row>
    <row r="482" spans="1:30" x14ac:dyDescent="0.25">
      <c r="A482" s="2" t="s">
        <v>70</v>
      </c>
      <c r="B482" s="1" t="s">
        <v>74</v>
      </c>
      <c r="C482" s="1" t="s">
        <v>64</v>
      </c>
      <c r="D482">
        <v>16</v>
      </c>
      <c r="E482">
        <v>33</v>
      </c>
      <c r="F482">
        <v>1</v>
      </c>
      <c r="G482">
        <v>50</v>
      </c>
      <c r="H482">
        <v>305</v>
      </c>
      <c r="I482">
        <v>32</v>
      </c>
      <c r="J482">
        <v>337</v>
      </c>
      <c r="K482">
        <v>438</v>
      </c>
      <c r="L482">
        <v>36</v>
      </c>
      <c r="M482">
        <v>0</v>
      </c>
      <c r="N482">
        <v>7</v>
      </c>
      <c r="O482">
        <v>0</v>
      </c>
      <c r="P482">
        <v>0</v>
      </c>
      <c r="Q482">
        <v>3</v>
      </c>
      <c r="R482">
        <v>0</v>
      </c>
      <c r="S482">
        <v>8</v>
      </c>
      <c r="T482">
        <v>2</v>
      </c>
      <c r="U482">
        <v>0</v>
      </c>
      <c r="V482">
        <v>4</v>
      </c>
      <c r="W482">
        <v>0</v>
      </c>
      <c r="X482">
        <v>0</v>
      </c>
      <c r="Y482">
        <v>0</v>
      </c>
      <c r="Z482">
        <v>0</v>
      </c>
      <c r="AA482">
        <v>0</v>
      </c>
      <c r="AB482">
        <v>2</v>
      </c>
      <c r="AC482">
        <v>2</v>
      </c>
      <c r="AD482">
        <v>64</v>
      </c>
    </row>
    <row r="483" spans="1:30" x14ac:dyDescent="0.25">
      <c r="A483" s="2" t="s">
        <v>70</v>
      </c>
      <c r="B483" s="1" t="s">
        <v>74</v>
      </c>
      <c r="C483" s="1" t="s">
        <v>65</v>
      </c>
      <c r="D483">
        <v>5</v>
      </c>
      <c r="E483">
        <v>14</v>
      </c>
      <c r="F483">
        <v>0</v>
      </c>
      <c r="G483">
        <v>19</v>
      </c>
      <c r="H483">
        <v>146</v>
      </c>
      <c r="I483">
        <v>32</v>
      </c>
      <c r="J483">
        <v>178</v>
      </c>
      <c r="K483">
        <v>142</v>
      </c>
      <c r="L483">
        <v>14</v>
      </c>
      <c r="M483">
        <v>1</v>
      </c>
      <c r="N483">
        <v>1</v>
      </c>
      <c r="O483">
        <v>1</v>
      </c>
      <c r="P483">
        <v>0</v>
      </c>
      <c r="Q483">
        <v>0</v>
      </c>
      <c r="R483">
        <v>1</v>
      </c>
      <c r="S483">
        <v>2</v>
      </c>
      <c r="T483">
        <v>0</v>
      </c>
      <c r="U483">
        <v>0</v>
      </c>
      <c r="V483">
        <v>3</v>
      </c>
      <c r="W483">
        <v>0</v>
      </c>
      <c r="X483">
        <v>0</v>
      </c>
      <c r="Y483">
        <v>0</v>
      </c>
      <c r="Z483">
        <v>0</v>
      </c>
      <c r="AA483">
        <v>0</v>
      </c>
      <c r="AB483">
        <v>0</v>
      </c>
      <c r="AC483">
        <v>0</v>
      </c>
      <c r="AD483">
        <v>23</v>
      </c>
    </row>
    <row r="484" spans="1:30" x14ac:dyDescent="0.25">
      <c r="A484" s="2" t="s">
        <v>69</v>
      </c>
      <c r="B484" s="1" t="s">
        <v>74</v>
      </c>
      <c r="C484" s="1" t="s">
        <v>29</v>
      </c>
      <c r="D484">
        <v>2</v>
      </c>
      <c r="E484">
        <v>8</v>
      </c>
      <c r="F484">
        <v>5</v>
      </c>
      <c r="G484">
        <v>15</v>
      </c>
      <c r="H484">
        <v>42</v>
      </c>
      <c r="I484">
        <v>11</v>
      </c>
      <c r="J484">
        <v>53</v>
      </c>
      <c r="K484">
        <v>129</v>
      </c>
      <c r="L484">
        <v>5</v>
      </c>
      <c r="M484">
        <v>0</v>
      </c>
      <c r="N484">
        <v>7</v>
      </c>
      <c r="O484">
        <v>2</v>
      </c>
      <c r="P484">
        <v>4</v>
      </c>
      <c r="Q484">
        <v>0</v>
      </c>
      <c r="R484">
        <v>0</v>
      </c>
      <c r="S484">
        <v>0</v>
      </c>
      <c r="T484">
        <v>0</v>
      </c>
      <c r="U484">
        <v>0</v>
      </c>
      <c r="V484">
        <v>0</v>
      </c>
      <c r="W484">
        <v>0</v>
      </c>
      <c r="X484">
        <v>0</v>
      </c>
      <c r="Y484">
        <v>0</v>
      </c>
      <c r="Z484">
        <v>0</v>
      </c>
      <c r="AA484">
        <v>0</v>
      </c>
      <c r="AB484">
        <v>0</v>
      </c>
      <c r="AC484">
        <v>0</v>
      </c>
      <c r="AD484">
        <v>18</v>
      </c>
    </row>
    <row r="485" spans="1:30" x14ac:dyDescent="0.25">
      <c r="A485" s="2" t="s">
        <v>69</v>
      </c>
      <c r="B485" s="1" t="s">
        <v>74</v>
      </c>
      <c r="C485" s="1" t="s">
        <v>30</v>
      </c>
      <c r="D485">
        <v>5</v>
      </c>
      <c r="E485">
        <v>26</v>
      </c>
      <c r="F485">
        <v>1</v>
      </c>
      <c r="G485">
        <v>32</v>
      </c>
      <c r="H485">
        <v>89</v>
      </c>
      <c r="I485">
        <v>6</v>
      </c>
      <c r="J485">
        <v>95</v>
      </c>
      <c r="K485">
        <v>160</v>
      </c>
      <c r="L485">
        <v>21</v>
      </c>
      <c r="M485">
        <v>0</v>
      </c>
      <c r="N485">
        <v>1</v>
      </c>
      <c r="O485">
        <v>1</v>
      </c>
      <c r="P485">
        <v>2</v>
      </c>
      <c r="Q485">
        <v>0</v>
      </c>
      <c r="R485">
        <v>0</v>
      </c>
      <c r="S485">
        <v>2</v>
      </c>
      <c r="T485">
        <v>4</v>
      </c>
      <c r="U485">
        <v>0</v>
      </c>
      <c r="V485">
        <v>0</v>
      </c>
      <c r="W485">
        <v>0</v>
      </c>
      <c r="X485">
        <v>0</v>
      </c>
      <c r="Y485">
        <v>0</v>
      </c>
      <c r="Z485">
        <v>0</v>
      </c>
      <c r="AA485">
        <v>0</v>
      </c>
      <c r="AB485">
        <v>2</v>
      </c>
      <c r="AC485">
        <v>0</v>
      </c>
      <c r="AD485">
        <v>33</v>
      </c>
    </row>
    <row r="486" spans="1:30" x14ac:dyDescent="0.25">
      <c r="A486" s="2" t="s">
        <v>69</v>
      </c>
      <c r="B486" s="1" t="s">
        <v>74</v>
      </c>
      <c r="C486" s="1" t="s">
        <v>31</v>
      </c>
      <c r="D486">
        <v>2</v>
      </c>
      <c r="E486">
        <v>6</v>
      </c>
      <c r="F486">
        <v>0</v>
      </c>
      <c r="G486">
        <v>8</v>
      </c>
      <c r="H486">
        <v>14</v>
      </c>
      <c r="I486">
        <v>3</v>
      </c>
      <c r="J486">
        <v>17</v>
      </c>
      <c r="K486">
        <v>22</v>
      </c>
      <c r="L486">
        <v>9</v>
      </c>
      <c r="M486">
        <v>0</v>
      </c>
      <c r="N486">
        <v>0</v>
      </c>
      <c r="O486">
        <v>0</v>
      </c>
      <c r="P486">
        <v>0</v>
      </c>
      <c r="Q486">
        <v>0</v>
      </c>
      <c r="R486">
        <v>0</v>
      </c>
      <c r="S486">
        <v>0</v>
      </c>
      <c r="T486">
        <v>0</v>
      </c>
      <c r="U486">
        <v>0</v>
      </c>
      <c r="V486">
        <v>0</v>
      </c>
      <c r="W486">
        <v>0</v>
      </c>
      <c r="X486">
        <v>0</v>
      </c>
      <c r="Y486">
        <v>0</v>
      </c>
      <c r="Z486">
        <v>0</v>
      </c>
      <c r="AA486">
        <v>0</v>
      </c>
      <c r="AB486">
        <v>0</v>
      </c>
      <c r="AC486">
        <v>1</v>
      </c>
      <c r="AD486">
        <v>10</v>
      </c>
    </row>
    <row r="487" spans="1:30" x14ac:dyDescent="0.25">
      <c r="A487" s="2" t="s">
        <v>69</v>
      </c>
      <c r="B487" s="1" t="s">
        <v>74</v>
      </c>
      <c r="C487" s="1" t="s">
        <v>32</v>
      </c>
      <c r="D487">
        <v>10</v>
      </c>
      <c r="E487">
        <v>18</v>
      </c>
      <c r="F487">
        <v>6</v>
      </c>
      <c r="G487">
        <v>34</v>
      </c>
      <c r="H487">
        <v>90</v>
      </c>
      <c r="I487">
        <v>19</v>
      </c>
      <c r="J487">
        <v>109</v>
      </c>
      <c r="K487">
        <v>252</v>
      </c>
      <c r="L487">
        <v>14</v>
      </c>
      <c r="M487">
        <v>1</v>
      </c>
      <c r="N487">
        <v>4</v>
      </c>
      <c r="O487">
        <v>0</v>
      </c>
      <c r="P487">
        <v>10</v>
      </c>
      <c r="Q487">
        <v>0</v>
      </c>
      <c r="R487">
        <v>0</v>
      </c>
      <c r="S487">
        <v>10</v>
      </c>
      <c r="T487">
        <v>0</v>
      </c>
      <c r="U487">
        <v>0</v>
      </c>
      <c r="V487">
        <v>0</v>
      </c>
      <c r="W487">
        <v>1</v>
      </c>
      <c r="X487">
        <v>0</v>
      </c>
      <c r="Y487">
        <v>0</v>
      </c>
      <c r="Z487">
        <v>0</v>
      </c>
      <c r="AA487">
        <v>0</v>
      </c>
      <c r="AB487">
        <v>0</v>
      </c>
      <c r="AC487">
        <v>2</v>
      </c>
      <c r="AD487">
        <v>42</v>
      </c>
    </row>
    <row r="488" spans="1:30" x14ac:dyDescent="0.25">
      <c r="A488" s="2" t="s">
        <v>69</v>
      </c>
      <c r="B488" s="1" t="s">
        <v>74</v>
      </c>
      <c r="C488" s="1" t="s">
        <v>33</v>
      </c>
      <c r="D488">
        <v>13</v>
      </c>
      <c r="E488">
        <v>35</v>
      </c>
      <c r="F488">
        <v>3</v>
      </c>
      <c r="G488">
        <v>51</v>
      </c>
      <c r="H488">
        <v>159</v>
      </c>
      <c r="I488">
        <v>16</v>
      </c>
      <c r="J488">
        <v>175</v>
      </c>
      <c r="K488">
        <v>309</v>
      </c>
      <c r="L488">
        <v>36</v>
      </c>
      <c r="M488">
        <v>0</v>
      </c>
      <c r="N488">
        <v>9</v>
      </c>
      <c r="O488">
        <v>4</v>
      </c>
      <c r="P488">
        <v>0</v>
      </c>
      <c r="Q488">
        <v>1</v>
      </c>
      <c r="R488">
        <v>0</v>
      </c>
      <c r="S488">
        <v>2</v>
      </c>
      <c r="T488">
        <v>1</v>
      </c>
      <c r="U488">
        <v>1</v>
      </c>
      <c r="V488">
        <v>1</v>
      </c>
      <c r="W488">
        <v>1</v>
      </c>
      <c r="X488">
        <v>0</v>
      </c>
      <c r="Y488">
        <v>0</v>
      </c>
      <c r="Z488">
        <v>0</v>
      </c>
      <c r="AA488">
        <v>0</v>
      </c>
      <c r="AB488">
        <v>0</v>
      </c>
      <c r="AC488">
        <v>1</v>
      </c>
      <c r="AD488">
        <v>57</v>
      </c>
    </row>
    <row r="489" spans="1:30" x14ac:dyDescent="0.25">
      <c r="A489" s="2" t="s">
        <v>69</v>
      </c>
      <c r="B489" s="1" t="s">
        <v>74</v>
      </c>
      <c r="C489" s="1" t="s">
        <v>34</v>
      </c>
      <c r="D489">
        <v>0</v>
      </c>
      <c r="E489">
        <v>2</v>
      </c>
      <c r="F489">
        <v>3</v>
      </c>
      <c r="G489">
        <v>5</v>
      </c>
      <c r="H489">
        <v>2</v>
      </c>
      <c r="I489">
        <v>0</v>
      </c>
      <c r="J489">
        <v>2</v>
      </c>
      <c r="K489">
        <v>22</v>
      </c>
      <c r="L489">
        <v>6</v>
      </c>
      <c r="M489">
        <v>0</v>
      </c>
      <c r="N489">
        <v>0</v>
      </c>
      <c r="O489">
        <v>0</v>
      </c>
      <c r="P489">
        <v>0</v>
      </c>
      <c r="Q489">
        <v>0</v>
      </c>
      <c r="R489">
        <v>0</v>
      </c>
      <c r="S489">
        <v>1</v>
      </c>
      <c r="T489">
        <v>0</v>
      </c>
      <c r="U489">
        <v>0</v>
      </c>
      <c r="V489">
        <v>0</v>
      </c>
      <c r="W489">
        <v>0</v>
      </c>
      <c r="X489">
        <v>0</v>
      </c>
      <c r="Y489">
        <v>0</v>
      </c>
      <c r="Z489">
        <v>0</v>
      </c>
      <c r="AA489">
        <v>0</v>
      </c>
      <c r="AB489">
        <v>0</v>
      </c>
      <c r="AC489">
        <v>0</v>
      </c>
      <c r="AD489">
        <v>7</v>
      </c>
    </row>
    <row r="490" spans="1:30" x14ac:dyDescent="0.25">
      <c r="A490" s="2" t="s">
        <v>69</v>
      </c>
      <c r="B490" s="1" t="s">
        <v>74</v>
      </c>
      <c r="C490" s="1" t="s">
        <v>35</v>
      </c>
      <c r="D490">
        <v>10</v>
      </c>
      <c r="E490">
        <v>45</v>
      </c>
      <c r="F490">
        <v>0</v>
      </c>
      <c r="G490">
        <v>55</v>
      </c>
      <c r="H490">
        <v>176</v>
      </c>
      <c r="I490">
        <v>13</v>
      </c>
      <c r="J490">
        <v>189</v>
      </c>
      <c r="K490">
        <v>320</v>
      </c>
      <c r="L490">
        <v>44</v>
      </c>
      <c r="M490">
        <v>0</v>
      </c>
      <c r="N490">
        <v>3</v>
      </c>
      <c r="O490">
        <v>1</v>
      </c>
      <c r="P490">
        <v>1</v>
      </c>
      <c r="Q490">
        <v>0</v>
      </c>
      <c r="R490">
        <v>0</v>
      </c>
      <c r="S490">
        <v>2</v>
      </c>
      <c r="T490">
        <v>1</v>
      </c>
      <c r="U490">
        <v>0</v>
      </c>
      <c r="V490">
        <v>3</v>
      </c>
      <c r="W490">
        <v>0</v>
      </c>
      <c r="X490">
        <v>0</v>
      </c>
      <c r="Y490">
        <v>0</v>
      </c>
      <c r="Z490">
        <v>0</v>
      </c>
      <c r="AA490">
        <v>0</v>
      </c>
      <c r="AB490">
        <v>1</v>
      </c>
      <c r="AC490">
        <v>1</v>
      </c>
      <c r="AD490">
        <v>57</v>
      </c>
    </row>
    <row r="491" spans="1:30" x14ac:dyDescent="0.25">
      <c r="A491" s="2" t="s">
        <v>69</v>
      </c>
      <c r="B491" s="1" t="s">
        <v>74</v>
      </c>
      <c r="C491" s="1" t="s">
        <v>36</v>
      </c>
      <c r="D491">
        <v>9</v>
      </c>
      <c r="E491">
        <v>19</v>
      </c>
      <c r="F491">
        <v>0</v>
      </c>
      <c r="G491">
        <v>28</v>
      </c>
      <c r="H491">
        <v>93</v>
      </c>
      <c r="I491">
        <v>17</v>
      </c>
      <c r="J491">
        <v>110</v>
      </c>
      <c r="K491">
        <v>199</v>
      </c>
      <c r="L491">
        <v>8</v>
      </c>
      <c r="M491">
        <v>0</v>
      </c>
      <c r="N491">
        <v>2</v>
      </c>
      <c r="O491">
        <v>0</v>
      </c>
      <c r="P491">
        <v>0</v>
      </c>
      <c r="Q491">
        <v>2</v>
      </c>
      <c r="R491">
        <v>0</v>
      </c>
      <c r="S491">
        <v>6</v>
      </c>
      <c r="T491">
        <v>0</v>
      </c>
      <c r="U491">
        <v>0</v>
      </c>
      <c r="V491">
        <v>1</v>
      </c>
      <c r="W491">
        <v>0</v>
      </c>
      <c r="X491">
        <v>0</v>
      </c>
      <c r="Y491">
        <v>0</v>
      </c>
      <c r="Z491">
        <v>0</v>
      </c>
      <c r="AA491">
        <v>0</v>
      </c>
      <c r="AB491">
        <v>7</v>
      </c>
      <c r="AC491">
        <v>0</v>
      </c>
      <c r="AD491">
        <v>26</v>
      </c>
    </row>
    <row r="492" spans="1:30" x14ac:dyDescent="0.25">
      <c r="A492" s="2" t="s">
        <v>69</v>
      </c>
      <c r="B492" s="1" t="s">
        <v>74</v>
      </c>
      <c r="C492" s="1" t="s">
        <v>37</v>
      </c>
      <c r="D492">
        <v>3</v>
      </c>
      <c r="E492">
        <v>11</v>
      </c>
      <c r="F492">
        <v>4</v>
      </c>
      <c r="G492">
        <v>18</v>
      </c>
      <c r="H492">
        <v>25</v>
      </c>
      <c r="I492">
        <v>12</v>
      </c>
      <c r="J492">
        <v>37</v>
      </c>
      <c r="K492">
        <v>141</v>
      </c>
      <c r="L492">
        <v>10</v>
      </c>
      <c r="M492">
        <v>0</v>
      </c>
      <c r="N492">
        <v>1</v>
      </c>
      <c r="O492">
        <v>0</v>
      </c>
      <c r="P492">
        <v>7</v>
      </c>
      <c r="Q492">
        <v>0</v>
      </c>
      <c r="R492">
        <v>0</v>
      </c>
      <c r="S492">
        <v>2</v>
      </c>
      <c r="T492">
        <v>0</v>
      </c>
      <c r="U492">
        <v>0</v>
      </c>
      <c r="V492">
        <v>0</v>
      </c>
      <c r="W492">
        <v>0</v>
      </c>
      <c r="X492">
        <v>0</v>
      </c>
      <c r="Y492">
        <v>0</v>
      </c>
      <c r="Z492">
        <v>0</v>
      </c>
      <c r="AA492">
        <v>0</v>
      </c>
      <c r="AB492">
        <v>1</v>
      </c>
      <c r="AC492">
        <v>0</v>
      </c>
      <c r="AD492">
        <v>21</v>
      </c>
    </row>
    <row r="493" spans="1:30" x14ac:dyDescent="0.25">
      <c r="A493" s="2" t="s">
        <v>69</v>
      </c>
      <c r="B493" s="1" t="s">
        <v>74</v>
      </c>
      <c r="C493" s="1" t="s">
        <v>38</v>
      </c>
      <c r="D493">
        <v>15</v>
      </c>
      <c r="E493">
        <v>11</v>
      </c>
      <c r="F493">
        <v>4</v>
      </c>
      <c r="G493">
        <v>30</v>
      </c>
      <c r="H493">
        <v>63</v>
      </c>
      <c r="I493">
        <v>15</v>
      </c>
      <c r="J493">
        <v>78</v>
      </c>
      <c r="K493">
        <v>154</v>
      </c>
      <c r="L493">
        <v>17</v>
      </c>
      <c r="M493">
        <v>0</v>
      </c>
      <c r="N493">
        <v>5</v>
      </c>
      <c r="O493">
        <v>0</v>
      </c>
      <c r="P493">
        <v>3</v>
      </c>
      <c r="Q493">
        <v>0</v>
      </c>
      <c r="R493">
        <v>0</v>
      </c>
      <c r="S493">
        <v>3</v>
      </c>
      <c r="T493">
        <v>0</v>
      </c>
      <c r="U493">
        <v>0</v>
      </c>
      <c r="V493">
        <v>5</v>
      </c>
      <c r="W493">
        <v>1</v>
      </c>
      <c r="X493">
        <v>0</v>
      </c>
      <c r="Y493">
        <v>0</v>
      </c>
      <c r="Z493">
        <v>0</v>
      </c>
      <c r="AA493">
        <v>0</v>
      </c>
      <c r="AB493">
        <v>6</v>
      </c>
      <c r="AC493">
        <v>2</v>
      </c>
      <c r="AD493">
        <v>42</v>
      </c>
    </row>
    <row r="494" spans="1:30" x14ac:dyDescent="0.25">
      <c r="A494" s="2" t="s">
        <v>69</v>
      </c>
      <c r="B494" s="1" t="s">
        <v>74</v>
      </c>
      <c r="C494" s="1" t="s">
        <v>39</v>
      </c>
      <c r="D494">
        <v>7</v>
      </c>
      <c r="E494">
        <v>12</v>
      </c>
      <c r="F494">
        <v>0</v>
      </c>
      <c r="G494">
        <v>19</v>
      </c>
      <c r="H494">
        <v>39</v>
      </c>
      <c r="I494">
        <v>10</v>
      </c>
      <c r="J494">
        <v>49</v>
      </c>
      <c r="K494">
        <v>104</v>
      </c>
      <c r="L494">
        <v>12</v>
      </c>
      <c r="M494">
        <v>0</v>
      </c>
      <c r="N494">
        <v>1</v>
      </c>
      <c r="O494">
        <v>0</v>
      </c>
      <c r="P494">
        <v>0</v>
      </c>
      <c r="Q494">
        <v>0</v>
      </c>
      <c r="R494">
        <v>0</v>
      </c>
      <c r="S494">
        <v>4</v>
      </c>
      <c r="T494">
        <v>0</v>
      </c>
      <c r="U494">
        <v>0</v>
      </c>
      <c r="V494">
        <v>1</v>
      </c>
      <c r="W494">
        <v>0</v>
      </c>
      <c r="X494">
        <v>0</v>
      </c>
      <c r="Y494">
        <v>0</v>
      </c>
      <c r="Z494">
        <v>0</v>
      </c>
      <c r="AA494">
        <v>0</v>
      </c>
      <c r="AB494">
        <v>0</v>
      </c>
      <c r="AC494">
        <v>0</v>
      </c>
      <c r="AD494">
        <v>18</v>
      </c>
    </row>
    <row r="495" spans="1:30" x14ac:dyDescent="0.25">
      <c r="A495" s="2" t="s">
        <v>69</v>
      </c>
      <c r="B495" s="1" t="s">
        <v>74</v>
      </c>
      <c r="C495" s="1" t="s">
        <v>40</v>
      </c>
      <c r="D495">
        <v>10</v>
      </c>
      <c r="E495">
        <v>20</v>
      </c>
      <c r="F495">
        <v>3</v>
      </c>
      <c r="G495">
        <v>33</v>
      </c>
      <c r="H495">
        <v>79</v>
      </c>
      <c r="I495">
        <v>16</v>
      </c>
      <c r="J495">
        <v>95</v>
      </c>
      <c r="K495">
        <v>266</v>
      </c>
      <c r="L495">
        <v>40</v>
      </c>
      <c r="M495">
        <v>0</v>
      </c>
      <c r="N495">
        <v>2</v>
      </c>
      <c r="O495">
        <v>2</v>
      </c>
      <c r="P495">
        <v>11</v>
      </c>
      <c r="Q495">
        <v>0</v>
      </c>
      <c r="R495">
        <v>0</v>
      </c>
      <c r="S495">
        <v>1</v>
      </c>
      <c r="T495">
        <v>0</v>
      </c>
      <c r="U495">
        <v>1</v>
      </c>
      <c r="V495">
        <v>1</v>
      </c>
      <c r="W495">
        <v>0</v>
      </c>
      <c r="X495">
        <v>0</v>
      </c>
      <c r="Y495">
        <v>0</v>
      </c>
      <c r="Z495">
        <v>0</v>
      </c>
      <c r="AA495">
        <v>0</v>
      </c>
      <c r="AB495">
        <v>3</v>
      </c>
      <c r="AC495">
        <v>0</v>
      </c>
      <c r="AD495">
        <v>61</v>
      </c>
    </row>
    <row r="496" spans="1:30" x14ac:dyDescent="0.25">
      <c r="A496" s="2" t="s">
        <v>69</v>
      </c>
      <c r="B496" s="1" t="s">
        <v>74</v>
      </c>
      <c r="C496" s="1" t="s">
        <v>41</v>
      </c>
      <c r="D496">
        <v>10</v>
      </c>
      <c r="E496">
        <v>15</v>
      </c>
      <c r="F496">
        <v>4</v>
      </c>
      <c r="G496">
        <v>29</v>
      </c>
      <c r="H496">
        <v>53</v>
      </c>
      <c r="I496">
        <v>23</v>
      </c>
      <c r="J496">
        <v>76</v>
      </c>
      <c r="K496">
        <v>146</v>
      </c>
      <c r="L496">
        <v>28</v>
      </c>
      <c r="M496">
        <v>0</v>
      </c>
      <c r="N496">
        <v>1</v>
      </c>
      <c r="O496">
        <v>0</v>
      </c>
      <c r="P496">
        <v>1</v>
      </c>
      <c r="Q496">
        <v>0</v>
      </c>
      <c r="R496">
        <v>0</v>
      </c>
      <c r="S496">
        <v>1</v>
      </c>
      <c r="T496">
        <v>0</v>
      </c>
      <c r="U496">
        <v>0</v>
      </c>
      <c r="V496">
        <v>1</v>
      </c>
      <c r="W496">
        <v>0</v>
      </c>
      <c r="X496">
        <v>0</v>
      </c>
      <c r="Y496">
        <v>1</v>
      </c>
      <c r="Z496">
        <v>0</v>
      </c>
      <c r="AA496">
        <v>0</v>
      </c>
      <c r="AB496">
        <v>16</v>
      </c>
      <c r="AC496">
        <v>1</v>
      </c>
      <c r="AD496">
        <v>50</v>
      </c>
    </row>
    <row r="497" spans="1:30" x14ac:dyDescent="0.25">
      <c r="A497" s="2" t="s">
        <v>69</v>
      </c>
      <c r="B497" s="1" t="s">
        <v>74</v>
      </c>
      <c r="C497" s="1" t="s">
        <v>42</v>
      </c>
      <c r="D497">
        <v>13</v>
      </c>
      <c r="E497">
        <v>16</v>
      </c>
      <c r="F497">
        <v>3</v>
      </c>
      <c r="G497">
        <v>32</v>
      </c>
      <c r="H497">
        <v>96</v>
      </c>
      <c r="I497">
        <v>31</v>
      </c>
      <c r="J497">
        <v>127</v>
      </c>
      <c r="K497">
        <v>248</v>
      </c>
      <c r="L497">
        <v>18</v>
      </c>
      <c r="M497">
        <v>0</v>
      </c>
      <c r="N497">
        <v>1</v>
      </c>
      <c r="O497">
        <v>0</v>
      </c>
      <c r="P497">
        <v>14</v>
      </c>
      <c r="Q497">
        <v>0</v>
      </c>
      <c r="R497">
        <v>0</v>
      </c>
      <c r="S497">
        <v>1</v>
      </c>
      <c r="T497">
        <v>1</v>
      </c>
      <c r="U497">
        <v>0</v>
      </c>
      <c r="V497">
        <v>0</v>
      </c>
      <c r="W497">
        <v>0</v>
      </c>
      <c r="X497">
        <v>0</v>
      </c>
      <c r="Y497">
        <v>0</v>
      </c>
      <c r="Z497">
        <v>0</v>
      </c>
      <c r="AA497">
        <v>0</v>
      </c>
      <c r="AB497">
        <v>1</v>
      </c>
      <c r="AC497">
        <v>0</v>
      </c>
      <c r="AD497">
        <v>36</v>
      </c>
    </row>
    <row r="498" spans="1:30" x14ac:dyDescent="0.25">
      <c r="A498" s="2" t="s">
        <v>69</v>
      </c>
      <c r="B498" s="1" t="s">
        <v>74</v>
      </c>
      <c r="C498" s="1" t="s">
        <v>43</v>
      </c>
      <c r="D498">
        <v>63</v>
      </c>
      <c r="E498">
        <v>216</v>
      </c>
      <c r="F498">
        <v>70</v>
      </c>
      <c r="G498">
        <v>349</v>
      </c>
      <c r="H498">
        <v>607</v>
      </c>
      <c r="I498">
        <v>82</v>
      </c>
      <c r="J498">
        <v>689</v>
      </c>
      <c r="K498">
        <v>1824</v>
      </c>
      <c r="L498">
        <v>278</v>
      </c>
      <c r="M498">
        <v>0</v>
      </c>
      <c r="N498">
        <v>17</v>
      </c>
      <c r="O498">
        <v>12</v>
      </c>
      <c r="P498">
        <v>9</v>
      </c>
      <c r="Q498">
        <v>0</v>
      </c>
      <c r="R498">
        <v>4</v>
      </c>
      <c r="S498">
        <v>8</v>
      </c>
      <c r="T498">
        <v>16</v>
      </c>
      <c r="U498">
        <v>0</v>
      </c>
      <c r="V498">
        <v>33</v>
      </c>
      <c r="W498">
        <v>0</v>
      </c>
      <c r="X498">
        <v>0</v>
      </c>
      <c r="Y498">
        <v>2</v>
      </c>
      <c r="Z498">
        <v>1</v>
      </c>
      <c r="AA498">
        <v>1</v>
      </c>
      <c r="AB498">
        <v>119</v>
      </c>
      <c r="AC498">
        <v>11</v>
      </c>
      <c r="AD498">
        <v>511</v>
      </c>
    </row>
    <row r="499" spans="1:30" x14ac:dyDescent="0.25">
      <c r="A499" s="2" t="s">
        <v>69</v>
      </c>
      <c r="B499" s="1" t="s">
        <v>74</v>
      </c>
      <c r="C499" s="1" t="s">
        <v>44</v>
      </c>
      <c r="D499">
        <v>7</v>
      </c>
      <c r="E499">
        <v>29</v>
      </c>
      <c r="F499">
        <v>4</v>
      </c>
      <c r="G499">
        <v>40</v>
      </c>
      <c r="H499">
        <v>140</v>
      </c>
      <c r="I499">
        <v>11</v>
      </c>
      <c r="J499">
        <v>151</v>
      </c>
      <c r="K499">
        <v>302</v>
      </c>
      <c r="L499">
        <v>17</v>
      </c>
      <c r="M499">
        <v>0</v>
      </c>
      <c r="N499">
        <v>8</v>
      </c>
      <c r="O499">
        <v>5</v>
      </c>
      <c r="P499">
        <v>2</v>
      </c>
      <c r="Q499">
        <v>0</v>
      </c>
      <c r="R499">
        <v>0</v>
      </c>
      <c r="S499">
        <v>3</v>
      </c>
      <c r="T499">
        <v>3</v>
      </c>
      <c r="U499">
        <v>0</v>
      </c>
      <c r="V499">
        <v>2</v>
      </c>
      <c r="W499">
        <v>0</v>
      </c>
      <c r="X499">
        <v>0</v>
      </c>
      <c r="Y499">
        <v>0</v>
      </c>
      <c r="Z499">
        <v>0</v>
      </c>
      <c r="AA499">
        <v>0</v>
      </c>
      <c r="AB499">
        <v>0</v>
      </c>
      <c r="AC499">
        <v>0</v>
      </c>
      <c r="AD499">
        <v>40</v>
      </c>
    </row>
    <row r="500" spans="1:30" x14ac:dyDescent="0.25">
      <c r="A500" s="2" t="s">
        <v>69</v>
      </c>
      <c r="B500" s="1" t="s">
        <v>74</v>
      </c>
      <c r="C500" s="1" t="s">
        <v>45</v>
      </c>
      <c r="D500">
        <v>7</v>
      </c>
      <c r="E500">
        <v>10</v>
      </c>
      <c r="F500">
        <v>3</v>
      </c>
      <c r="G500">
        <v>20</v>
      </c>
      <c r="H500">
        <v>107</v>
      </c>
      <c r="I500">
        <v>10</v>
      </c>
      <c r="J500">
        <v>117</v>
      </c>
      <c r="K500">
        <v>211</v>
      </c>
      <c r="L500">
        <v>9</v>
      </c>
      <c r="M500">
        <v>0</v>
      </c>
      <c r="N500">
        <v>4</v>
      </c>
      <c r="O500">
        <v>0</v>
      </c>
      <c r="P500">
        <v>4</v>
      </c>
      <c r="Q500">
        <v>0</v>
      </c>
      <c r="R500">
        <v>0</v>
      </c>
      <c r="S500">
        <v>1</v>
      </c>
      <c r="T500">
        <v>2</v>
      </c>
      <c r="U500">
        <v>0</v>
      </c>
      <c r="V500">
        <v>0</v>
      </c>
      <c r="W500">
        <v>0</v>
      </c>
      <c r="X500">
        <v>0</v>
      </c>
      <c r="Y500">
        <v>0</v>
      </c>
      <c r="Z500">
        <v>0</v>
      </c>
      <c r="AA500">
        <v>0</v>
      </c>
      <c r="AB500">
        <v>0</v>
      </c>
      <c r="AC500">
        <v>0</v>
      </c>
      <c r="AD500">
        <v>20</v>
      </c>
    </row>
    <row r="501" spans="1:30" x14ac:dyDescent="0.25">
      <c r="A501" s="2" t="s">
        <v>69</v>
      </c>
      <c r="B501" s="1" t="s">
        <v>74</v>
      </c>
      <c r="C501" s="1" t="s">
        <v>46</v>
      </c>
      <c r="D501">
        <v>12</v>
      </c>
      <c r="E501">
        <v>52</v>
      </c>
      <c r="F501">
        <v>0</v>
      </c>
      <c r="G501">
        <v>64</v>
      </c>
      <c r="H501">
        <v>217</v>
      </c>
      <c r="I501">
        <v>21</v>
      </c>
      <c r="J501">
        <v>238</v>
      </c>
      <c r="K501">
        <v>386</v>
      </c>
      <c r="L501">
        <v>89</v>
      </c>
      <c r="M501">
        <v>0</v>
      </c>
      <c r="N501">
        <v>8</v>
      </c>
      <c r="O501">
        <v>0</v>
      </c>
      <c r="P501">
        <v>0</v>
      </c>
      <c r="Q501">
        <v>5</v>
      </c>
      <c r="R501">
        <v>0</v>
      </c>
      <c r="S501">
        <v>2</v>
      </c>
      <c r="T501">
        <v>1</v>
      </c>
      <c r="U501">
        <v>0</v>
      </c>
      <c r="V501">
        <v>3</v>
      </c>
      <c r="W501">
        <v>8</v>
      </c>
      <c r="X501">
        <v>0</v>
      </c>
      <c r="Y501">
        <v>0</v>
      </c>
      <c r="Z501">
        <v>1</v>
      </c>
      <c r="AA501">
        <v>0</v>
      </c>
      <c r="AB501">
        <v>2</v>
      </c>
      <c r="AC501">
        <v>1</v>
      </c>
      <c r="AD501">
        <v>120</v>
      </c>
    </row>
    <row r="502" spans="1:30" x14ac:dyDescent="0.25">
      <c r="A502" s="2" t="s">
        <v>69</v>
      </c>
      <c r="B502" s="1" t="s">
        <v>74</v>
      </c>
      <c r="C502" s="1" t="s">
        <v>47</v>
      </c>
      <c r="D502">
        <v>42</v>
      </c>
      <c r="E502">
        <v>71</v>
      </c>
      <c r="F502">
        <v>4</v>
      </c>
      <c r="G502">
        <v>117</v>
      </c>
      <c r="H502">
        <v>481</v>
      </c>
      <c r="I502">
        <v>82</v>
      </c>
      <c r="J502">
        <v>563</v>
      </c>
      <c r="K502">
        <v>1038</v>
      </c>
      <c r="L502">
        <v>71</v>
      </c>
      <c r="M502">
        <v>0</v>
      </c>
      <c r="N502">
        <v>7</v>
      </c>
      <c r="O502">
        <v>1</v>
      </c>
      <c r="P502">
        <v>0</v>
      </c>
      <c r="Q502">
        <v>1</v>
      </c>
      <c r="R502">
        <v>2</v>
      </c>
      <c r="S502">
        <v>7</v>
      </c>
      <c r="T502">
        <v>8</v>
      </c>
      <c r="U502">
        <v>2</v>
      </c>
      <c r="V502">
        <v>5</v>
      </c>
      <c r="W502">
        <v>1</v>
      </c>
      <c r="X502">
        <v>0</v>
      </c>
      <c r="Y502">
        <v>0</v>
      </c>
      <c r="Z502">
        <v>0</v>
      </c>
      <c r="AA502">
        <v>4</v>
      </c>
      <c r="AB502">
        <v>3</v>
      </c>
      <c r="AC502">
        <v>3</v>
      </c>
      <c r="AD502">
        <v>115</v>
      </c>
    </row>
    <row r="503" spans="1:30" x14ac:dyDescent="0.25">
      <c r="A503" s="2" t="s">
        <v>69</v>
      </c>
      <c r="B503" s="1" t="s">
        <v>74</v>
      </c>
      <c r="C503" s="1" t="s">
        <v>48</v>
      </c>
      <c r="D503">
        <v>15</v>
      </c>
      <c r="E503">
        <v>27</v>
      </c>
      <c r="F503">
        <v>1</v>
      </c>
      <c r="G503">
        <v>43</v>
      </c>
      <c r="H503">
        <v>132</v>
      </c>
      <c r="I503">
        <v>24</v>
      </c>
      <c r="J503">
        <v>156</v>
      </c>
      <c r="K503">
        <v>240</v>
      </c>
      <c r="L503">
        <v>25</v>
      </c>
      <c r="M503">
        <v>0</v>
      </c>
      <c r="N503">
        <v>1</v>
      </c>
      <c r="O503">
        <v>1</v>
      </c>
      <c r="P503">
        <v>0</v>
      </c>
      <c r="Q503">
        <v>1</v>
      </c>
      <c r="R503">
        <v>0</v>
      </c>
      <c r="S503">
        <v>5</v>
      </c>
      <c r="T503">
        <v>7</v>
      </c>
      <c r="U503">
        <v>0</v>
      </c>
      <c r="V503">
        <v>5</v>
      </c>
      <c r="W503">
        <v>1</v>
      </c>
      <c r="X503">
        <v>0</v>
      </c>
      <c r="Y503">
        <v>0</v>
      </c>
      <c r="Z503">
        <v>0</v>
      </c>
      <c r="AA503">
        <v>0</v>
      </c>
      <c r="AB503">
        <v>4</v>
      </c>
      <c r="AC503">
        <v>2</v>
      </c>
      <c r="AD503">
        <v>52</v>
      </c>
    </row>
    <row r="504" spans="1:30" x14ac:dyDescent="0.25">
      <c r="A504" s="2" t="s">
        <v>69</v>
      </c>
      <c r="B504" s="1" t="s">
        <v>74</v>
      </c>
      <c r="C504" s="1" t="s">
        <v>49</v>
      </c>
      <c r="D504">
        <v>6</v>
      </c>
      <c r="E504">
        <v>12</v>
      </c>
      <c r="F504">
        <v>0</v>
      </c>
      <c r="G504">
        <v>18</v>
      </c>
      <c r="H504">
        <v>78</v>
      </c>
      <c r="I504">
        <v>13</v>
      </c>
      <c r="J504">
        <v>91</v>
      </c>
      <c r="K504">
        <v>132</v>
      </c>
      <c r="L504">
        <v>17</v>
      </c>
      <c r="M504">
        <v>0</v>
      </c>
      <c r="N504">
        <v>3</v>
      </c>
      <c r="O504">
        <v>1</v>
      </c>
      <c r="P504">
        <v>0</v>
      </c>
      <c r="Q504">
        <v>0</v>
      </c>
      <c r="R504">
        <v>0</v>
      </c>
      <c r="S504">
        <v>3</v>
      </c>
      <c r="T504">
        <v>0</v>
      </c>
      <c r="U504">
        <v>0</v>
      </c>
      <c r="V504">
        <v>0</v>
      </c>
      <c r="W504">
        <v>1</v>
      </c>
      <c r="X504">
        <v>0</v>
      </c>
      <c r="Y504">
        <v>0</v>
      </c>
      <c r="Z504">
        <v>1</v>
      </c>
      <c r="AA504">
        <v>0</v>
      </c>
      <c r="AB504">
        <v>1</v>
      </c>
      <c r="AC504">
        <v>6</v>
      </c>
      <c r="AD504">
        <v>33</v>
      </c>
    </row>
    <row r="505" spans="1:30" x14ac:dyDescent="0.25">
      <c r="A505" s="2" t="s">
        <v>69</v>
      </c>
      <c r="B505" s="1" t="s">
        <v>74</v>
      </c>
      <c r="C505" s="1" t="s">
        <v>50</v>
      </c>
      <c r="D505">
        <v>0</v>
      </c>
      <c r="E505">
        <v>10</v>
      </c>
      <c r="F505">
        <v>0</v>
      </c>
      <c r="G505">
        <v>10</v>
      </c>
      <c r="H505">
        <v>14</v>
      </c>
      <c r="I505">
        <v>0</v>
      </c>
      <c r="J505">
        <v>14</v>
      </c>
      <c r="K505">
        <v>21</v>
      </c>
      <c r="L505">
        <v>10</v>
      </c>
      <c r="M505">
        <v>0</v>
      </c>
      <c r="N505">
        <v>0</v>
      </c>
      <c r="O505">
        <v>0</v>
      </c>
      <c r="P505">
        <v>0</v>
      </c>
      <c r="Q505">
        <v>0</v>
      </c>
      <c r="R505">
        <v>0</v>
      </c>
      <c r="S505">
        <v>0</v>
      </c>
      <c r="T505">
        <v>0</v>
      </c>
      <c r="U505">
        <v>0</v>
      </c>
      <c r="V505">
        <v>0</v>
      </c>
      <c r="W505">
        <v>0</v>
      </c>
      <c r="X505">
        <v>0</v>
      </c>
      <c r="Y505">
        <v>0</v>
      </c>
      <c r="Z505">
        <v>0</v>
      </c>
      <c r="AA505">
        <v>0</v>
      </c>
      <c r="AB505">
        <v>0</v>
      </c>
      <c r="AC505">
        <v>0</v>
      </c>
      <c r="AD505">
        <v>10</v>
      </c>
    </row>
    <row r="506" spans="1:30" x14ac:dyDescent="0.25">
      <c r="A506" s="2" t="s">
        <v>69</v>
      </c>
      <c r="B506" s="1" t="s">
        <v>74</v>
      </c>
      <c r="C506" s="1" t="s">
        <v>51</v>
      </c>
      <c r="D506">
        <v>27</v>
      </c>
      <c r="E506">
        <v>58</v>
      </c>
      <c r="F506">
        <v>11</v>
      </c>
      <c r="G506">
        <v>96</v>
      </c>
      <c r="H506">
        <v>355</v>
      </c>
      <c r="I506">
        <v>52</v>
      </c>
      <c r="J506">
        <v>407</v>
      </c>
      <c r="K506">
        <v>815</v>
      </c>
      <c r="L506">
        <v>21</v>
      </c>
      <c r="M506">
        <v>2</v>
      </c>
      <c r="N506">
        <v>13</v>
      </c>
      <c r="O506">
        <v>2</v>
      </c>
      <c r="P506">
        <v>9</v>
      </c>
      <c r="Q506">
        <v>0</v>
      </c>
      <c r="R506">
        <v>0</v>
      </c>
      <c r="S506">
        <v>5</v>
      </c>
      <c r="T506">
        <v>1</v>
      </c>
      <c r="U506">
        <v>0</v>
      </c>
      <c r="V506">
        <v>5</v>
      </c>
      <c r="W506">
        <v>2</v>
      </c>
      <c r="X506">
        <v>8</v>
      </c>
      <c r="Y506">
        <v>0</v>
      </c>
      <c r="Z506">
        <v>0</v>
      </c>
      <c r="AA506">
        <v>0</v>
      </c>
      <c r="AB506">
        <v>40</v>
      </c>
      <c r="AC506">
        <v>4</v>
      </c>
      <c r="AD506">
        <v>112</v>
      </c>
    </row>
    <row r="507" spans="1:30" x14ac:dyDescent="0.25">
      <c r="A507" s="2" t="s">
        <v>69</v>
      </c>
      <c r="B507" s="1" t="s">
        <v>74</v>
      </c>
      <c r="C507" s="1" t="s">
        <v>52</v>
      </c>
      <c r="D507">
        <v>23</v>
      </c>
      <c r="E507">
        <v>43</v>
      </c>
      <c r="F507">
        <v>7</v>
      </c>
      <c r="G507">
        <v>73</v>
      </c>
      <c r="H507">
        <v>222</v>
      </c>
      <c r="I507">
        <v>51</v>
      </c>
      <c r="J507">
        <v>273</v>
      </c>
      <c r="K507">
        <v>506</v>
      </c>
      <c r="L507">
        <v>30</v>
      </c>
      <c r="M507">
        <v>0</v>
      </c>
      <c r="N507">
        <v>5</v>
      </c>
      <c r="O507">
        <v>4</v>
      </c>
      <c r="P507">
        <v>2</v>
      </c>
      <c r="Q507">
        <v>0</v>
      </c>
      <c r="R507">
        <v>0</v>
      </c>
      <c r="S507">
        <v>19</v>
      </c>
      <c r="T507">
        <v>7</v>
      </c>
      <c r="U507">
        <v>0</v>
      </c>
      <c r="V507">
        <v>2</v>
      </c>
      <c r="W507">
        <v>0</v>
      </c>
      <c r="X507">
        <v>0</v>
      </c>
      <c r="Y507">
        <v>0</v>
      </c>
      <c r="Z507">
        <v>0</v>
      </c>
      <c r="AA507">
        <v>0</v>
      </c>
      <c r="AB507">
        <v>39</v>
      </c>
      <c r="AC507">
        <v>2</v>
      </c>
      <c r="AD507">
        <v>110</v>
      </c>
    </row>
    <row r="508" spans="1:30" x14ac:dyDescent="0.25">
      <c r="A508" s="2" t="s">
        <v>69</v>
      </c>
      <c r="B508" s="1" t="s">
        <v>74</v>
      </c>
      <c r="C508" s="1" t="s">
        <v>53</v>
      </c>
      <c r="D508">
        <v>18</v>
      </c>
      <c r="E508">
        <v>64</v>
      </c>
      <c r="F508">
        <v>24</v>
      </c>
      <c r="G508">
        <v>106</v>
      </c>
      <c r="H508">
        <v>164</v>
      </c>
      <c r="I508">
        <v>34</v>
      </c>
      <c r="J508">
        <v>198</v>
      </c>
      <c r="K508">
        <v>508</v>
      </c>
      <c r="L508">
        <v>56</v>
      </c>
      <c r="M508">
        <v>0</v>
      </c>
      <c r="N508">
        <v>4</v>
      </c>
      <c r="O508">
        <v>12</v>
      </c>
      <c r="P508">
        <v>8</v>
      </c>
      <c r="Q508">
        <v>0</v>
      </c>
      <c r="R508">
        <v>0</v>
      </c>
      <c r="S508">
        <v>5</v>
      </c>
      <c r="T508">
        <v>7</v>
      </c>
      <c r="U508">
        <v>0</v>
      </c>
      <c r="V508">
        <v>10</v>
      </c>
      <c r="W508">
        <v>0</v>
      </c>
      <c r="X508">
        <v>0</v>
      </c>
      <c r="Y508">
        <v>1</v>
      </c>
      <c r="Z508">
        <v>0</v>
      </c>
      <c r="AA508">
        <v>0</v>
      </c>
      <c r="AB508">
        <v>0</v>
      </c>
      <c r="AC508">
        <v>7</v>
      </c>
      <c r="AD508">
        <v>110</v>
      </c>
    </row>
    <row r="509" spans="1:30" x14ac:dyDescent="0.25">
      <c r="A509" s="2" t="s">
        <v>69</v>
      </c>
      <c r="B509" s="1" t="s">
        <v>74</v>
      </c>
      <c r="C509" s="1" t="s">
        <v>54</v>
      </c>
      <c r="D509">
        <v>23</v>
      </c>
      <c r="E509">
        <v>128</v>
      </c>
      <c r="F509">
        <v>11</v>
      </c>
      <c r="G509">
        <v>162</v>
      </c>
      <c r="H509">
        <v>411</v>
      </c>
      <c r="I509">
        <v>37</v>
      </c>
      <c r="J509">
        <v>448</v>
      </c>
      <c r="K509">
        <v>826</v>
      </c>
      <c r="L509">
        <v>113</v>
      </c>
      <c r="M509">
        <v>1</v>
      </c>
      <c r="N509">
        <v>14</v>
      </c>
      <c r="O509">
        <v>6</v>
      </c>
      <c r="P509">
        <v>2</v>
      </c>
      <c r="Q509">
        <v>2</v>
      </c>
      <c r="R509">
        <v>0</v>
      </c>
      <c r="S509">
        <v>9</v>
      </c>
      <c r="T509">
        <v>21</v>
      </c>
      <c r="U509">
        <v>0</v>
      </c>
      <c r="V509">
        <v>17</v>
      </c>
      <c r="W509">
        <v>1</v>
      </c>
      <c r="X509">
        <v>0</v>
      </c>
      <c r="Y509">
        <v>1</v>
      </c>
      <c r="Z509">
        <v>1</v>
      </c>
      <c r="AA509">
        <v>0</v>
      </c>
      <c r="AB509">
        <v>24</v>
      </c>
      <c r="AC509">
        <v>8</v>
      </c>
      <c r="AD509">
        <v>220</v>
      </c>
    </row>
    <row r="510" spans="1:30" x14ac:dyDescent="0.25">
      <c r="A510" s="2" t="s">
        <v>69</v>
      </c>
      <c r="B510" s="1" t="s">
        <v>74</v>
      </c>
      <c r="C510" s="1" t="s">
        <v>55</v>
      </c>
      <c r="D510">
        <v>27</v>
      </c>
      <c r="E510">
        <v>69</v>
      </c>
      <c r="F510">
        <v>5</v>
      </c>
      <c r="G510">
        <v>101</v>
      </c>
      <c r="H510">
        <v>382</v>
      </c>
      <c r="I510">
        <v>56</v>
      </c>
      <c r="J510">
        <v>438</v>
      </c>
      <c r="K510">
        <v>779</v>
      </c>
      <c r="L510">
        <v>98</v>
      </c>
      <c r="M510">
        <v>1</v>
      </c>
      <c r="N510">
        <v>4</v>
      </c>
      <c r="O510">
        <v>4</v>
      </c>
      <c r="P510">
        <v>3</v>
      </c>
      <c r="Q510">
        <v>0</v>
      </c>
      <c r="R510">
        <v>0</v>
      </c>
      <c r="S510">
        <v>13</v>
      </c>
      <c r="T510">
        <v>4</v>
      </c>
      <c r="U510">
        <v>1</v>
      </c>
      <c r="V510">
        <v>4</v>
      </c>
      <c r="W510">
        <v>1</v>
      </c>
      <c r="X510">
        <v>0</v>
      </c>
      <c r="Y510">
        <v>1</v>
      </c>
      <c r="Z510">
        <v>0</v>
      </c>
      <c r="AA510">
        <v>2</v>
      </c>
      <c r="AB510">
        <v>0</v>
      </c>
      <c r="AC510">
        <v>2</v>
      </c>
      <c r="AD510">
        <v>138</v>
      </c>
    </row>
    <row r="511" spans="1:30" x14ac:dyDescent="0.25">
      <c r="A511" s="2" t="s">
        <v>69</v>
      </c>
      <c r="B511" s="1" t="s">
        <v>74</v>
      </c>
      <c r="C511" s="1" t="s">
        <v>56</v>
      </c>
      <c r="D511">
        <v>51</v>
      </c>
      <c r="E511">
        <v>133</v>
      </c>
      <c r="F511">
        <v>28</v>
      </c>
      <c r="G511">
        <v>212</v>
      </c>
      <c r="H511">
        <v>584</v>
      </c>
      <c r="I511">
        <v>82</v>
      </c>
      <c r="J511">
        <v>666</v>
      </c>
      <c r="K511">
        <v>1479</v>
      </c>
      <c r="L511">
        <v>262</v>
      </c>
      <c r="M511">
        <v>0</v>
      </c>
      <c r="N511">
        <v>28</v>
      </c>
      <c r="O511">
        <v>4</v>
      </c>
      <c r="P511">
        <v>9</v>
      </c>
      <c r="Q511">
        <v>4</v>
      </c>
      <c r="R511">
        <v>0</v>
      </c>
      <c r="S511">
        <v>25</v>
      </c>
      <c r="T511">
        <v>11</v>
      </c>
      <c r="U511">
        <v>0</v>
      </c>
      <c r="V511">
        <v>27</v>
      </c>
      <c r="W511">
        <v>3</v>
      </c>
      <c r="X511">
        <v>0</v>
      </c>
      <c r="Y511">
        <v>0</v>
      </c>
      <c r="Z511">
        <v>0</v>
      </c>
      <c r="AA511">
        <v>0</v>
      </c>
      <c r="AB511">
        <v>13</v>
      </c>
      <c r="AC511">
        <v>10</v>
      </c>
      <c r="AD511">
        <v>396</v>
      </c>
    </row>
    <row r="512" spans="1:30" x14ac:dyDescent="0.25">
      <c r="A512" s="2" t="s">
        <v>69</v>
      </c>
      <c r="B512" s="1" t="s">
        <v>74</v>
      </c>
      <c r="C512" s="1" t="s">
        <v>57</v>
      </c>
      <c r="D512">
        <v>26</v>
      </c>
      <c r="E512">
        <v>38</v>
      </c>
      <c r="F512">
        <v>4</v>
      </c>
      <c r="G512">
        <v>68</v>
      </c>
      <c r="H512">
        <v>161</v>
      </c>
      <c r="I512">
        <v>44</v>
      </c>
      <c r="J512">
        <v>205</v>
      </c>
      <c r="K512">
        <v>433</v>
      </c>
      <c r="L512">
        <v>68</v>
      </c>
      <c r="M512">
        <v>0</v>
      </c>
      <c r="N512">
        <v>5</v>
      </c>
      <c r="O512">
        <v>1</v>
      </c>
      <c r="P512">
        <v>3</v>
      </c>
      <c r="Q512">
        <v>0</v>
      </c>
      <c r="R512">
        <v>0</v>
      </c>
      <c r="S512">
        <v>7</v>
      </c>
      <c r="T512">
        <v>3</v>
      </c>
      <c r="U512">
        <v>0</v>
      </c>
      <c r="V512">
        <v>8</v>
      </c>
      <c r="W512">
        <v>0</v>
      </c>
      <c r="X512">
        <v>1</v>
      </c>
      <c r="Y512">
        <v>0</v>
      </c>
      <c r="Z512">
        <v>0</v>
      </c>
      <c r="AA512">
        <v>4</v>
      </c>
      <c r="AB512">
        <v>1</v>
      </c>
      <c r="AC512">
        <v>1</v>
      </c>
      <c r="AD512">
        <v>102</v>
      </c>
    </row>
    <row r="513" spans="1:30" x14ac:dyDescent="0.25">
      <c r="A513" s="2" t="s">
        <v>69</v>
      </c>
      <c r="B513" s="1" t="s">
        <v>74</v>
      </c>
      <c r="C513" s="1" t="s">
        <v>58</v>
      </c>
      <c r="D513">
        <v>20</v>
      </c>
      <c r="E513">
        <v>36</v>
      </c>
      <c r="F513">
        <v>11</v>
      </c>
      <c r="G513">
        <v>67</v>
      </c>
      <c r="H513">
        <v>239</v>
      </c>
      <c r="I513">
        <v>41</v>
      </c>
      <c r="J513">
        <v>280</v>
      </c>
      <c r="K513">
        <v>571</v>
      </c>
      <c r="L513">
        <v>59</v>
      </c>
      <c r="M513">
        <v>0</v>
      </c>
      <c r="N513">
        <v>6</v>
      </c>
      <c r="O513">
        <v>1</v>
      </c>
      <c r="P513">
        <v>5</v>
      </c>
      <c r="Q513">
        <v>1</v>
      </c>
      <c r="R513">
        <v>0</v>
      </c>
      <c r="S513">
        <v>5</v>
      </c>
      <c r="T513">
        <v>0</v>
      </c>
      <c r="U513">
        <v>1</v>
      </c>
      <c r="V513">
        <v>8</v>
      </c>
      <c r="W513">
        <v>0</v>
      </c>
      <c r="X513">
        <v>1</v>
      </c>
      <c r="Y513">
        <v>0</v>
      </c>
      <c r="Z513">
        <v>0</v>
      </c>
      <c r="AA513">
        <v>0</v>
      </c>
      <c r="AB513">
        <v>0</v>
      </c>
      <c r="AC513">
        <v>8</v>
      </c>
      <c r="AD513">
        <v>95</v>
      </c>
    </row>
    <row r="514" spans="1:30" x14ac:dyDescent="0.25">
      <c r="A514" s="2" t="s">
        <v>69</v>
      </c>
      <c r="B514" s="1" t="s">
        <v>74</v>
      </c>
      <c r="C514" s="1" t="s">
        <v>59</v>
      </c>
      <c r="D514">
        <v>36</v>
      </c>
      <c r="E514">
        <v>74</v>
      </c>
      <c r="F514">
        <v>8</v>
      </c>
      <c r="G514">
        <v>118</v>
      </c>
      <c r="H514">
        <v>332</v>
      </c>
      <c r="I514">
        <v>45</v>
      </c>
      <c r="J514">
        <v>377</v>
      </c>
      <c r="K514">
        <v>737</v>
      </c>
      <c r="L514">
        <v>106</v>
      </c>
      <c r="M514">
        <v>0</v>
      </c>
      <c r="N514">
        <v>12</v>
      </c>
      <c r="O514">
        <v>0</v>
      </c>
      <c r="P514">
        <v>5</v>
      </c>
      <c r="Q514">
        <v>2</v>
      </c>
      <c r="R514">
        <v>0</v>
      </c>
      <c r="S514">
        <v>10</v>
      </c>
      <c r="T514">
        <v>6</v>
      </c>
      <c r="U514">
        <v>0</v>
      </c>
      <c r="V514">
        <v>7</v>
      </c>
      <c r="W514">
        <v>0</v>
      </c>
      <c r="X514">
        <v>0</v>
      </c>
      <c r="Y514">
        <v>0</v>
      </c>
      <c r="Z514">
        <v>0</v>
      </c>
      <c r="AA514">
        <v>0</v>
      </c>
      <c r="AB514">
        <v>0</v>
      </c>
      <c r="AC514">
        <v>12</v>
      </c>
      <c r="AD514">
        <v>160</v>
      </c>
    </row>
    <row r="515" spans="1:30" x14ac:dyDescent="0.25">
      <c r="A515" s="2" t="s">
        <v>69</v>
      </c>
      <c r="B515" s="1" t="s">
        <v>74</v>
      </c>
      <c r="C515" s="1" t="s">
        <v>60</v>
      </c>
      <c r="D515">
        <v>4</v>
      </c>
      <c r="E515">
        <v>35</v>
      </c>
      <c r="F515">
        <v>5</v>
      </c>
      <c r="G515">
        <v>44</v>
      </c>
      <c r="H515">
        <v>100</v>
      </c>
      <c r="I515">
        <v>4</v>
      </c>
      <c r="J515">
        <v>104</v>
      </c>
      <c r="K515">
        <v>178</v>
      </c>
      <c r="L515">
        <v>32</v>
      </c>
      <c r="M515">
        <v>0</v>
      </c>
      <c r="N515">
        <v>0</v>
      </c>
      <c r="O515">
        <v>0</v>
      </c>
      <c r="P515">
        <v>7</v>
      </c>
      <c r="Q515">
        <v>0</v>
      </c>
      <c r="R515">
        <v>0</v>
      </c>
      <c r="S515">
        <v>5</v>
      </c>
      <c r="T515">
        <v>3</v>
      </c>
      <c r="U515">
        <v>0</v>
      </c>
      <c r="V515">
        <v>0</v>
      </c>
      <c r="W515">
        <v>0</v>
      </c>
      <c r="X515">
        <v>0</v>
      </c>
      <c r="Y515">
        <v>0</v>
      </c>
      <c r="Z515">
        <v>0</v>
      </c>
      <c r="AA515">
        <v>0</v>
      </c>
      <c r="AB515">
        <v>1</v>
      </c>
      <c r="AC515">
        <v>2</v>
      </c>
      <c r="AD515">
        <v>50</v>
      </c>
    </row>
    <row r="516" spans="1:30" x14ac:dyDescent="0.25">
      <c r="A516" s="2" t="s">
        <v>69</v>
      </c>
      <c r="B516" s="1" t="s">
        <v>74</v>
      </c>
      <c r="C516" s="1" t="s">
        <v>61</v>
      </c>
      <c r="D516">
        <v>2</v>
      </c>
      <c r="E516">
        <v>9</v>
      </c>
      <c r="F516">
        <v>2</v>
      </c>
      <c r="G516">
        <v>13</v>
      </c>
      <c r="H516">
        <v>49</v>
      </c>
      <c r="I516">
        <v>3</v>
      </c>
      <c r="J516">
        <v>52</v>
      </c>
      <c r="K516">
        <v>140</v>
      </c>
      <c r="L516">
        <v>11</v>
      </c>
      <c r="M516">
        <v>0</v>
      </c>
      <c r="N516">
        <v>4</v>
      </c>
      <c r="O516">
        <v>0</v>
      </c>
      <c r="P516">
        <v>3</v>
      </c>
      <c r="Q516">
        <v>0</v>
      </c>
      <c r="R516">
        <v>0</v>
      </c>
      <c r="S516">
        <v>0</v>
      </c>
      <c r="T516">
        <v>2</v>
      </c>
      <c r="U516">
        <v>0</v>
      </c>
      <c r="V516">
        <v>1</v>
      </c>
      <c r="W516">
        <v>0</v>
      </c>
      <c r="X516">
        <v>0</v>
      </c>
      <c r="Y516">
        <v>0</v>
      </c>
      <c r="Z516">
        <v>0</v>
      </c>
      <c r="AA516">
        <v>0</v>
      </c>
      <c r="AB516">
        <v>0</v>
      </c>
      <c r="AC516">
        <v>0</v>
      </c>
      <c r="AD516">
        <v>21</v>
      </c>
    </row>
    <row r="517" spans="1:30" x14ac:dyDescent="0.25">
      <c r="A517" s="2" t="s">
        <v>69</v>
      </c>
      <c r="B517" s="1" t="s">
        <v>74</v>
      </c>
      <c r="C517" s="1" t="s">
        <v>62</v>
      </c>
      <c r="D517">
        <v>5</v>
      </c>
      <c r="E517">
        <v>9</v>
      </c>
      <c r="F517">
        <v>1</v>
      </c>
      <c r="G517">
        <v>15</v>
      </c>
      <c r="H517">
        <v>36</v>
      </c>
      <c r="I517">
        <v>11</v>
      </c>
      <c r="J517">
        <v>47</v>
      </c>
      <c r="K517">
        <v>58</v>
      </c>
      <c r="L517">
        <v>14</v>
      </c>
      <c r="M517">
        <v>0</v>
      </c>
      <c r="N517">
        <v>0</v>
      </c>
      <c r="O517">
        <v>0</v>
      </c>
      <c r="P517">
        <v>0</v>
      </c>
      <c r="Q517">
        <v>2</v>
      </c>
      <c r="R517">
        <v>0</v>
      </c>
      <c r="S517">
        <v>2</v>
      </c>
      <c r="T517">
        <v>4</v>
      </c>
      <c r="U517">
        <v>0</v>
      </c>
      <c r="V517">
        <v>2</v>
      </c>
      <c r="W517">
        <v>0</v>
      </c>
      <c r="X517">
        <v>0</v>
      </c>
      <c r="Y517">
        <v>0</v>
      </c>
      <c r="Z517">
        <v>0</v>
      </c>
      <c r="AA517">
        <v>0</v>
      </c>
      <c r="AB517">
        <v>0</v>
      </c>
      <c r="AC517">
        <v>0</v>
      </c>
      <c r="AD517">
        <v>24</v>
      </c>
    </row>
    <row r="518" spans="1:30" x14ac:dyDescent="0.25">
      <c r="A518" s="2" t="s">
        <v>69</v>
      </c>
      <c r="B518" s="1" t="s">
        <v>74</v>
      </c>
      <c r="C518" s="1" t="s">
        <v>63</v>
      </c>
      <c r="D518">
        <v>0</v>
      </c>
      <c r="E518">
        <v>24</v>
      </c>
      <c r="F518">
        <v>0</v>
      </c>
      <c r="G518">
        <v>24</v>
      </c>
      <c r="H518">
        <v>79</v>
      </c>
      <c r="I518">
        <v>0</v>
      </c>
      <c r="J518">
        <v>79</v>
      </c>
      <c r="K518">
        <v>162</v>
      </c>
      <c r="L518">
        <v>8</v>
      </c>
      <c r="M518">
        <v>0</v>
      </c>
      <c r="N518">
        <v>1</v>
      </c>
      <c r="O518">
        <v>0</v>
      </c>
      <c r="P518">
        <v>0</v>
      </c>
      <c r="Q518">
        <v>0</v>
      </c>
      <c r="R518">
        <v>0</v>
      </c>
      <c r="S518">
        <v>1</v>
      </c>
      <c r="T518">
        <v>9</v>
      </c>
      <c r="U518">
        <v>0</v>
      </c>
      <c r="V518">
        <v>3</v>
      </c>
      <c r="W518">
        <v>0</v>
      </c>
      <c r="X518">
        <v>0</v>
      </c>
      <c r="Y518">
        <v>0</v>
      </c>
      <c r="Z518">
        <v>0</v>
      </c>
      <c r="AA518">
        <v>0</v>
      </c>
      <c r="AB518">
        <v>6</v>
      </c>
      <c r="AC518">
        <v>0</v>
      </c>
      <c r="AD518">
        <v>28</v>
      </c>
    </row>
    <row r="519" spans="1:30" x14ac:dyDescent="0.25">
      <c r="A519" s="2" t="s">
        <v>69</v>
      </c>
      <c r="B519" s="1" t="s">
        <v>74</v>
      </c>
      <c r="C519" s="1" t="s">
        <v>64</v>
      </c>
      <c r="D519">
        <v>8</v>
      </c>
      <c r="E519">
        <v>19</v>
      </c>
      <c r="F519">
        <v>1</v>
      </c>
      <c r="G519">
        <v>28</v>
      </c>
      <c r="H519">
        <v>93</v>
      </c>
      <c r="I519">
        <v>12</v>
      </c>
      <c r="J519">
        <v>105</v>
      </c>
      <c r="K519">
        <v>132</v>
      </c>
      <c r="L519">
        <v>11</v>
      </c>
      <c r="M519">
        <v>0</v>
      </c>
      <c r="N519">
        <v>9</v>
      </c>
      <c r="O519">
        <v>2</v>
      </c>
      <c r="P519">
        <v>0</v>
      </c>
      <c r="Q519">
        <v>0</v>
      </c>
      <c r="R519">
        <v>0</v>
      </c>
      <c r="S519">
        <v>2</v>
      </c>
      <c r="T519">
        <v>2</v>
      </c>
      <c r="U519">
        <v>0</v>
      </c>
      <c r="V519">
        <v>2</v>
      </c>
      <c r="W519">
        <v>0</v>
      </c>
      <c r="X519">
        <v>0</v>
      </c>
      <c r="Y519">
        <v>0</v>
      </c>
      <c r="Z519">
        <v>0</v>
      </c>
      <c r="AA519">
        <v>0</v>
      </c>
      <c r="AB519">
        <v>4</v>
      </c>
      <c r="AC519">
        <v>1</v>
      </c>
      <c r="AD519">
        <v>33</v>
      </c>
    </row>
    <row r="520" spans="1:30" x14ac:dyDescent="0.25">
      <c r="A520" s="2" t="s">
        <v>69</v>
      </c>
      <c r="B520" s="1" t="s">
        <v>74</v>
      </c>
      <c r="C520" s="1" t="s">
        <v>65</v>
      </c>
      <c r="D520">
        <v>1</v>
      </c>
      <c r="E520">
        <v>9</v>
      </c>
      <c r="F520">
        <v>0</v>
      </c>
      <c r="G520">
        <v>10</v>
      </c>
      <c r="H520">
        <v>38</v>
      </c>
      <c r="I520">
        <v>1</v>
      </c>
      <c r="J520">
        <v>39</v>
      </c>
      <c r="K520">
        <v>49</v>
      </c>
      <c r="L520">
        <v>8</v>
      </c>
      <c r="M520">
        <v>0</v>
      </c>
      <c r="N520">
        <v>0</v>
      </c>
      <c r="O520">
        <v>0</v>
      </c>
      <c r="P520">
        <v>0</v>
      </c>
      <c r="Q520">
        <v>0</v>
      </c>
      <c r="R520">
        <v>0</v>
      </c>
      <c r="S520">
        <v>2</v>
      </c>
      <c r="T520">
        <v>1</v>
      </c>
      <c r="U520">
        <v>0</v>
      </c>
      <c r="V520">
        <v>0</v>
      </c>
      <c r="W520">
        <v>0</v>
      </c>
      <c r="X520">
        <v>0</v>
      </c>
      <c r="Y520">
        <v>0</v>
      </c>
      <c r="Z520">
        <v>0</v>
      </c>
      <c r="AA520">
        <v>0</v>
      </c>
      <c r="AB520">
        <v>2</v>
      </c>
      <c r="AC520">
        <v>0</v>
      </c>
      <c r="AD520">
        <v>13</v>
      </c>
    </row>
    <row r="521" spans="1:30" x14ac:dyDescent="0.25">
      <c r="A521" s="2" t="s">
        <v>67</v>
      </c>
      <c r="B521" s="1" t="s">
        <v>74</v>
      </c>
      <c r="C521" s="1" t="s">
        <v>29</v>
      </c>
      <c r="D521">
        <v>9</v>
      </c>
      <c r="E521">
        <v>15</v>
      </c>
      <c r="F521">
        <v>2</v>
      </c>
      <c r="G521">
        <v>26</v>
      </c>
      <c r="H521">
        <v>159</v>
      </c>
      <c r="I521">
        <v>14</v>
      </c>
      <c r="J521">
        <v>173</v>
      </c>
      <c r="K521">
        <v>298</v>
      </c>
      <c r="L521">
        <v>13</v>
      </c>
      <c r="M521">
        <v>0</v>
      </c>
      <c r="N521">
        <v>9</v>
      </c>
      <c r="O521">
        <v>0</v>
      </c>
      <c r="P521">
        <v>4</v>
      </c>
      <c r="Q521">
        <v>0</v>
      </c>
      <c r="R521">
        <v>0</v>
      </c>
      <c r="S521">
        <v>1</v>
      </c>
      <c r="T521">
        <v>0</v>
      </c>
      <c r="U521">
        <v>0</v>
      </c>
      <c r="V521">
        <v>1</v>
      </c>
      <c r="W521">
        <v>0</v>
      </c>
      <c r="X521">
        <v>0</v>
      </c>
      <c r="Y521">
        <v>1</v>
      </c>
      <c r="Z521">
        <v>0</v>
      </c>
      <c r="AA521">
        <v>0</v>
      </c>
      <c r="AB521">
        <v>2</v>
      </c>
      <c r="AC521">
        <v>0</v>
      </c>
      <c r="AD521">
        <v>31</v>
      </c>
    </row>
    <row r="522" spans="1:30" x14ac:dyDescent="0.25">
      <c r="A522" s="2" t="s">
        <v>67</v>
      </c>
      <c r="B522" s="1" t="s">
        <v>74</v>
      </c>
      <c r="C522" s="1" t="s">
        <v>30</v>
      </c>
      <c r="D522">
        <v>9</v>
      </c>
      <c r="E522">
        <v>33</v>
      </c>
      <c r="F522">
        <v>0</v>
      </c>
      <c r="G522">
        <v>42</v>
      </c>
      <c r="H522">
        <v>153</v>
      </c>
      <c r="I522">
        <v>11</v>
      </c>
      <c r="J522">
        <v>164</v>
      </c>
      <c r="K522">
        <v>327</v>
      </c>
      <c r="L522">
        <v>34</v>
      </c>
      <c r="M522">
        <v>1</v>
      </c>
      <c r="N522">
        <v>3</v>
      </c>
      <c r="O522">
        <v>1</v>
      </c>
      <c r="P522">
        <v>2</v>
      </c>
      <c r="Q522">
        <v>0</v>
      </c>
      <c r="R522">
        <v>0</v>
      </c>
      <c r="S522">
        <v>8</v>
      </c>
      <c r="T522">
        <v>3</v>
      </c>
      <c r="U522">
        <v>0</v>
      </c>
      <c r="V522">
        <v>2</v>
      </c>
      <c r="W522">
        <v>0</v>
      </c>
      <c r="X522">
        <v>0</v>
      </c>
      <c r="Y522">
        <v>0</v>
      </c>
      <c r="Z522">
        <v>0</v>
      </c>
      <c r="AA522">
        <v>0</v>
      </c>
      <c r="AB522">
        <v>3</v>
      </c>
      <c r="AC522">
        <v>0</v>
      </c>
      <c r="AD522">
        <v>57</v>
      </c>
    </row>
    <row r="523" spans="1:30" x14ac:dyDescent="0.25">
      <c r="A523" s="2" t="s">
        <v>67</v>
      </c>
      <c r="B523" s="1" t="s">
        <v>74</v>
      </c>
      <c r="C523" s="1" t="s">
        <v>31</v>
      </c>
      <c r="D523">
        <v>5</v>
      </c>
      <c r="E523">
        <v>4</v>
      </c>
      <c r="F523">
        <v>3</v>
      </c>
      <c r="G523">
        <v>12</v>
      </c>
      <c r="H523">
        <v>24</v>
      </c>
      <c r="I523">
        <v>15</v>
      </c>
      <c r="J523">
        <v>39</v>
      </c>
      <c r="K523">
        <v>66</v>
      </c>
      <c r="L523">
        <v>8</v>
      </c>
      <c r="M523">
        <v>0</v>
      </c>
      <c r="N523">
        <v>0</v>
      </c>
      <c r="O523">
        <v>0</v>
      </c>
      <c r="P523">
        <v>0</v>
      </c>
      <c r="Q523">
        <v>0</v>
      </c>
      <c r="R523">
        <v>0</v>
      </c>
      <c r="S523">
        <v>3</v>
      </c>
      <c r="T523">
        <v>3</v>
      </c>
      <c r="U523">
        <v>0</v>
      </c>
      <c r="V523">
        <v>0</v>
      </c>
      <c r="W523">
        <v>0</v>
      </c>
      <c r="X523">
        <v>0</v>
      </c>
      <c r="Y523">
        <v>0</v>
      </c>
      <c r="Z523">
        <v>1</v>
      </c>
      <c r="AA523">
        <v>0</v>
      </c>
      <c r="AB523">
        <v>0</v>
      </c>
      <c r="AC523">
        <v>0</v>
      </c>
      <c r="AD523">
        <v>15</v>
      </c>
    </row>
    <row r="524" spans="1:30" x14ac:dyDescent="0.25">
      <c r="A524" s="2" t="s">
        <v>67</v>
      </c>
      <c r="B524" s="1" t="s">
        <v>74</v>
      </c>
      <c r="C524" s="1" t="s">
        <v>32</v>
      </c>
      <c r="D524">
        <v>8</v>
      </c>
      <c r="E524">
        <v>13</v>
      </c>
      <c r="F524">
        <v>11</v>
      </c>
      <c r="G524">
        <v>32</v>
      </c>
      <c r="H524">
        <v>71</v>
      </c>
      <c r="I524">
        <v>9</v>
      </c>
      <c r="J524">
        <v>80</v>
      </c>
      <c r="K524">
        <v>288</v>
      </c>
      <c r="L524">
        <v>11</v>
      </c>
      <c r="M524">
        <v>0</v>
      </c>
      <c r="N524">
        <v>1</v>
      </c>
      <c r="O524">
        <v>1</v>
      </c>
      <c r="P524">
        <v>8</v>
      </c>
      <c r="Q524">
        <v>0</v>
      </c>
      <c r="R524">
        <v>0</v>
      </c>
      <c r="S524">
        <v>11</v>
      </c>
      <c r="T524">
        <v>0</v>
      </c>
      <c r="U524">
        <v>0</v>
      </c>
      <c r="V524">
        <v>0</v>
      </c>
      <c r="W524">
        <v>1</v>
      </c>
      <c r="X524">
        <v>0</v>
      </c>
      <c r="Y524">
        <v>0</v>
      </c>
      <c r="Z524">
        <v>0</v>
      </c>
      <c r="AA524">
        <v>0</v>
      </c>
      <c r="AB524">
        <v>2</v>
      </c>
      <c r="AC524">
        <v>1</v>
      </c>
      <c r="AD524">
        <v>36</v>
      </c>
    </row>
    <row r="525" spans="1:30" x14ac:dyDescent="0.25">
      <c r="A525" s="2" t="s">
        <v>67</v>
      </c>
      <c r="B525" s="1" t="s">
        <v>74</v>
      </c>
      <c r="C525" s="1" t="s">
        <v>33</v>
      </c>
      <c r="D525">
        <v>23</v>
      </c>
      <c r="E525">
        <v>59</v>
      </c>
      <c r="F525">
        <v>1</v>
      </c>
      <c r="G525">
        <v>83</v>
      </c>
      <c r="H525">
        <v>361</v>
      </c>
      <c r="I525">
        <v>46</v>
      </c>
      <c r="J525">
        <v>407</v>
      </c>
      <c r="K525">
        <v>657</v>
      </c>
      <c r="L525">
        <v>55</v>
      </c>
      <c r="M525">
        <v>0</v>
      </c>
      <c r="N525">
        <v>13</v>
      </c>
      <c r="O525">
        <v>0</v>
      </c>
      <c r="P525">
        <v>2</v>
      </c>
      <c r="Q525">
        <v>1</v>
      </c>
      <c r="R525">
        <v>0</v>
      </c>
      <c r="S525">
        <v>3</v>
      </c>
      <c r="T525">
        <v>2</v>
      </c>
      <c r="U525">
        <v>1</v>
      </c>
      <c r="V525">
        <v>8</v>
      </c>
      <c r="W525">
        <v>9</v>
      </c>
      <c r="X525">
        <v>0</v>
      </c>
      <c r="Y525">
        <v>0</v>
      </c>
      <c r="Z525">
        <v>0</v>
      </c>
      <c r="AA525">
        <v>2</v>
      </c>
      <c r="AB525">
        <v>7</v>
      </c>
      <c r="AC525">
        <v>33</v>
      </c>
      <c r="AD525">
        <v>136</v>
      </c>
    </row>
    <row r="526" spans="1:30" x14ac:dyDescent="0.25">
      <c r="A526" s="2" t="s">
        <v>67</v>
      </c>
      <c r="B526" s="1" t="s">
        <v>74</v>
      </c>
      <c r="C526" s="1" t="s">
        <v>34</v>
      </c>
      <c r="D526">
        <v>0</v>
      </c>
      <c r="E526">
        <v>2</v>
      </c>
      <c r="F526">
        <v>1</v>
      </c>
      <c r="G526">
        <v>3</v>
      </c>
      <c r="H526">
        <v>14</v>
      </c>
      <c r="I526">
        <v>0</v>
      </c>
      <c r="J526">
        <v>14</v>
      </c>
      <c r="K526">
        <v>17</v>
      </c>
      <c r="L526">
        <v>0</v>
      </c>
      <c r="M526">
        <v>0</v>
      </c>
      <c r="N526">
        <v>1</v>
      </c>
      <c r="O526">
        <v>0</v>
      </c>
      <c r="P526">
        <v>0</v>
      </c>
      <c r="Q526">
        <v>0</v>
      </c>
      <c r="R526">
        <v>0</v>
      </c>
      <c r="S526">
        <v>2</v>
      </c>
      <c r="T526">
        <v>0</v>
      </c>
      <c r="U526">
        <v>0</v>
      </c>
      <c r="V526">
        <v>0</v>
      </c>
      <c r="W526">
        <v>0</v>
      </c>
      <c r="X526">
        <v>0</v>
      </c>
      <c r="Y526">
        <v>0</v>
      </c>
      <c r="Z526">
        <v>0</v>
      </c>
      <c r="AA526">
        <v>0</v>
      </c>
      <c r="AB526">
        <v>1</v>
      </c>
      <c r="AC526">
        <v>0</v>
      </c>
      <c r="AD526">
        <v>4</v>
      </c>
    </row>
    <row r="527" spans="1:30" x14ac:dyDescent="0.25">
      <c r="A527" s="2" t="s">
        <v>67</v>
      </c>
      <c r="B527" s="1" t="s">
        <v>74</v>
      </c>
      <c r="C527" s="1" t="s">
        <v>35</v>
      </c>
      <c r="D527">
        <v>13</v>
      </c>
      <c r="E527">
        <v>25</v>
      </c>
      <c r="F527">
        <v>4</v>
      </c>
      <c r="G527">
        <v>42</v>
      </c>
      <c r="H527">
        <v>114</v>
      </c>
      <c r="I527">
        <v>23</v>
      </c>
      <c r="J527">
        <v>137</v>
      </c>
      <c r="K527">
        <v>227</v>
      </c>
      <c r="L527">
        <v>27</v>
      </c>
      <c r="M527">
        <v>0</v>
      </c>
      <c r="N527">
        <v>3</v>
      </c>
      <c r="O527">
        <v>2</v>
      </c>
      <c r="P527">
        <v>0</v>
      </c>
      <c r="Q527">
        <v>0</v>
      </c>
      <c r="R527">
        <v>1</v>
      </c>
      <c r="S527">
        <v>3</v>
      </c>
      <c r="T527">
        <v>2</v>
      </c>
      <c r="U527">
        <v>1</v>
      </c>
      <c r="V527">
        <v>2</v>
      </c>
      <c r="W527">
        <v>0</v>
      </c>
      <c r="X527">
        <v>0</v>
      </c>
      <c r="Y527">
        <v>0</v>
      </c>
      <c r="Z527">
        <v>0</v>
      </c>
      <c r="AA527">
        <v>0</v>
      </c>
      <c r="AB527">
        <v>0</v>
      </c>
      <c r="AC527">
        <v>1</v>
      </c>
      <c r="AD527">
        <v>42</v>
      </c>
    </row>
    <row r="528" spans="1:30" x14ac:dyDescent="0.25">
      <c r="A528" s="2" t="s">
        <v>67</v>
      </c>
      <c r="B528" s="1" t="s">
        <v>74</v>
      </c>
      <c r="C528" s="1" t="s">
        <v>36</v>
      </c>
      <c r="D528">
        <v>4</v>
      </c>
      <c r="E528">
        <v>15</v>
      </c>
      <c r="F528">
        <v>0</v>
      </c>
      <c r="G528">
        <v>19</v>
      </c>
      <c r="H528">
        <v>210</v>
      </c>
      <c r="I528">
        <v>5</v>
      </c>
      <c r="J528">
        <v>215</v>
      </c>
      <c r="K528">
        <v>313</v>
      </c>
      <c r="L528">
        <v>4</v>
      </c>
      <c r="M528">
        <v>0</v>
      </c>
      <c r="N528">
        <v>1</v>
      </c>
      <c r="O528">
        <v>0</v>
      </c>
      <c r="P528">
        <v>0</v>
      </c>
      <c r="Q528">
        <v>0</v>
      </c>
      <c r="R528">
        <v>0</v>
      </c>
      <c r="S528">
        <v>3</v>
      </c>
      <c r="T528">
        <v>0</v>
      </c>
      <c r="U528">
        <v>0</v>
      </c>
      <c r="V528">
        <v>0</v>
      </c>
      <c r="W528">
        <v>0</v>
      </c>
      <c r="X528">
        <v>0</v>
      </c>
      <c r="Y528">
        <v>0</v>
      </c>
      <c r="Z528">
        <v>0</v>
      </c>
      <c r="AA528">
        <v>0</v>
      </c>
      <c r="AB528">
        <v>15</v>
      </c>
      <c r="AC528">
        <v>9</v>
      </c>
      <c r="AD528">
        <v>32</v>
      </c>
    </row>
    <row r="529" spans="1:30" x14ac:dyDescent="0.25">
      <c r="A529" s="2" t="s">
        <v>67</v>
      </c>
      <c r="B529" s="1" t="s">
        <v>74</v>
      </c>
      <c r="C529" s="1" t="s">
        <v>37</v>
      </c>
      <c r="D529">
        <v>9</v>
      </c>
      <c r="E529">
        <v>14</v>
      </c>
      <c r="F529">
        <v>3</v>
      </c>
      <c r="G529">
        <v>26</v>
      </c>
      <c r="H529">
        <v>42</v>
      </c>
      <c r="I529">
        <v>16</v>
      </c>
      <c r="J529">
        <v>58</v>
      </c>
      <c r="K529">
        <v>130</v>
      </c>
      <c r="L529">
        <v>15</v>
      </c>
      <c r="M529">
        <v>0</v>
      </c>
      <c r="N529">
        <v>1</v>
      </c>
      <c r="O529">
        <v>1</v>
      </c>
      <c r="P529">
        <v>2</v>
      </c>
      <c r="Q529">
        <v>0</v>
      </c>
      <c r="R529">
        <v>3</v>
      </c>
      <c r="S529">
        <v>2</v>
      </c>
      <c r="T529">
        <v>0</v>
      </c>
      <c r="U529">
        <v>1</v>
      </c>
      <c r="V529">
        <v>0</v>
      </c>
      <c r="W529">
        <v>0</v>
      </c>
      <c r="X529">
        <v>0</v>
      </c>
      <c r="Y529">
        <v>0</v>
      </c>
      <c r="Z529">
        <v>0</v>
      </c>
      <c r="AA529">
        <v>0</v>
      </c>
      <c r="AB529">
        <v>1</v>
      </c>
      <c r="AC529">
        <v>2</v>
      </c>
      <c r="AD529">
        <v>28</v>
      </c>
    </row>
    <row r="530" spans="1:30" x14ac:dyDescent="0.25">
      <c r="A530" s="2" t="s">
        <v>67</v>
      </c>
      <c r="B530" s="1" t="s">
        <v>74</v>
      </c>
      <c r="C530" s="1" t="s">
        <v>38</v>
      </c>
      <c r="D530">
        <v>11</v>
      </c>
      <c r="E530">
        <v>26</v>
      </c>
      <c r="F530">
        <v>1</v>
      </c>
      <c r="G530">
        <v>38</v>
      </c>
      <c r="H530">
        <v>123</v>
      </c>
      <c r="I530">
        <v>29</v>
      </c>
      <c r="J530">
        <v>152</v>
      </c>
      <c r="K530">
        <v>303</v>
      </c>
      <c r="L530">
        <v>20</v>
      </c>
      <c r="M530">
        <v>1</v>
      </c>
      <c r="N530">
        <v>2</v>
      </c>
      <c r="O530">
        <v>0</v>
      </c>
      <c r="P530">
        <v>4</v>
      </c>
      <c r="Q530">
        <v>1</v>
      </c>
      <c r="R530">
        <v>0</v>
      </c>
      <c r="S530">
        <v>6</v>
      </c>
      <c r="T530">
        <v>0</v>
      </c>
      <c r="U530">
        <v>0</v>
      </c>
      <c r="V530">
        <v>2</v>
      </c>
      <c r="W530">
        <v>0</v>
      </c>
      <c r="X530">
        <v>0</v>
      </c>
      <c r="Y530">
        <v>0</v>
      </c>
      <c r="Z530">
        <v>0</v>
      </c>
      <c r="AA530">
        <v>1</v>
      </c>
      <c r="AB530">
        <v>3</v>
      </c>
      <c r="AC530">
        <v>1</v>
      </c>
      <c r="AD530">
        <v>41</v>
      </c>
    </row>
    <row r="531" spans="1:30" x14ac:dyDescent="0.25">
      <c r="A531" s="2" t="s">
        <v>67</v>
      </c>
      <c r="B531" s="1" t="s">
        <v>74</v>
      </c>
      <c r="C531" s="1" t="s">
        <v>39</v>
      </c>
      <c r="D531">
        <v>8</v>
      </c>
      <c r="E531">
        <v>15</v>
      </c>
      <c r="F531">
        <v>2</v>
      </c>
      <c r="G531">
        <v>25</v>
      </c>
      <c r="H531">
        <v>72</v>
      </c>
      <c r="I531">
        <v>11</v>
      </c>
      <c r="J531">
        <v>83</v>
      </c>
      <c r="K531">
        <v>129</v>
      </c>
      <c r="L531">
        <v>15</v>
      </c>
      <c r="M531">
        <v>0</v>
      </c>
      <c r="N531">
        <v>2</v>
      </c>
      <c r="O531">
        <v>0</v>
      </c>
      <c r="P531">
        <v>1</v>
      </c>
      <c r="Q531">
        <v>0</v>
      </c>
      <c r="R531">
        <v>0</v>
      </c>
      <c r="S531">
        <v>5</v>
      </c>
      <c r="T531">
        <v>0</v>
      </c>
      <c r="U531">
        <v>0</v>
      </c>
      <c r="V531">
        <v>2</v>
      </c>
      <c r="W531">
        <v>0</v>
      </c>
      <c r="X531">
        <v>0</v>
      </c>
      <c r="Y531">
        <v>0</v>
      </c>
      <c r="Z531">
        <v>0</v>
      </c>
      <c r="AA531">
        <v>0</v>
      </c>
      <c r="AB531">
        <v>0</v>
      </c>
      <c r="AC531">
        <v>3</v>
      </c>
      <c r="AD531">
        <v>28</v>
      </c>
    </row>
    <row r="532" spans="1:30" x14ac:dyDescent="0.25">
      <c r="A532" s="2" t="s">
        <v>67</v>
      </c>
      <c r="B532" s="1" t="s">
        <v>74</v>
      </c>
      <c r="C532" s="1" t="s">
        <v>40</v>
      </c>
      <c r="D532">
        <v>12</v>
      </c>
      <c r="E532">
        <v>29</v>
      </c>
      <c r="F532">
        <v>5</v>
      </c>
      <c r="G532">
        <v>46</v>
      </c>
      <c r="H532">
        <v>102</v>
      </c>
      <c r="I532">
        <v>16</v>
      </c>
      <c r="J532">
        <v>118</v>
      </c>
      <c r="K532">
        <v>247</v>
      </c>
      <c r="L532">
        <v>38</v>
      </c>
      <c r="M532">
        <v>0</v>
      </c>
      <c r="N532">
        <v>4</v>
      </c>
      <c r="O532">
        <v>0</v>
      </c>
      <c r="P532">
        <v>9</v>
      </c>
      <c r="Q532">
        <v>0</v>
      </c>
      <c r="R532">
        <v>0</v>
      </c>
      <c r="S532">
        <v>3</v>
      </c>
      <c r="T532">
        <v>1</v>
      </c>
      <c r="U532">
        <v>0</v>
      </c>
      <c r="V532">
        <v>7</v>
      </c>
      <c r="W532">
        <v>0</v>
      </c>
      <c r="X532">
        <v>0</v>
      </c>
      <c r="Y532">
        <v>0</v>
      </c>
      <c r="Z532">
        <v>0</v>
      </c>
      <c r="AA532">
        <v>0</v>
      </c>
      <c r="AB532">
        <v>4</v>
      </c>
      <c r="AC532">
        <v>1</v>
      </c>
      <c r="AD532">
        <v>67</v>
      </c>
    </row>
    <row r="533" spans="1:30" x14ac:dyDescent="0.25">
      <c r="A533" s="2" t="s">
        <v>67</v>
      </c>
      <c r="B533" s="1" t="s">
        <v>74</v>
      </c>
      <c r="C533" s="1" t="s">
        <v>41</v>
      </c>
      <c r="D533">
        <v>2</v>
      </c>
      <c r="E533">
        <v>18</v>
      </c>
      <c r="F533">
        <v>4</v>
      </c>
      <c r="G533">
        <v>24</v>
      </c>
      <c r="H533">
        <v>37</v>
      </c>
      <c r="I533">
        <v>2</v>
      </c>
      <c r="J533">
        <v>39</v>
      </c>
      <c r="K533">
        <v>80</v>
      </c>
      <c r="L533">
        <v>30</v>
      </c>
      <c r="M533">
        <v>0</v>
      </c>
      <c r="N533">
        <v>1</v>
      </c>
      <c r="O533">
        <v>4</v>
      </c>
      <c r="P533">
        <v>1</v>
      </c>
      <c r="Q533">
        <v>0</v>
      </c>
      <c r="R533">
        <v>0</v>
      </c>
      <c r="S533">
        <v>1</v>
      </c>
      <c r="T533">
        <v>0</v>
      </c>
      <c r="U533">
        <v>0</v>
      </c>
      <c r="V533">
        <v>0</v>
      </c>
      <c r="W533">
        <v>0</v>
      </c>
      <c r="X533">
        <v>0</v>
      </c>
      <c r="Y533">
        <v>1</v>
      </c>
      <c r="Z533">
        <v>0</v>
      </c>
      <c r="AA533">
        <v>0</v>
      </c>
      <c r="AB533">
        <v>4</v>
      </c>
      <c r="AC533">
        <v>0</v>
      </c>
      <c r="AD533">
        <v>42</v>
      </c>
    </row>
    <row r="534" spans="1:30" x14ac:dyDescent="0.25">
      <c r="A534" s="2" t="s">
        <v>67</v>
      </c>
      <c r="B534" s="1" t="s">
        <v>74</v>
      </c>
      <c r="C534" s="1" t="s">
        <v>42</v>
      </c>
      <c r="D534">
        <v>9</v>
      </c>
      <c r="E534">
        <v>29</v>
      </c>
      <c r="F534">
        <v>4</v>
      </c>
      <c r="G534">
        <v>42</v>
      </c>
      <c r="H534">
        <v>193</v>
      </c>
      <c r="I534">
        <v>16</v>
      </c>
      <c r="J534">
        <v>209</v>
      </c>
      <c r="K534">
        <v>332</v>
      </c>
      <c r="L534">
        <v>31</v>
      </c>
      <c r="M534">
        <v>0</v>
      </c>
      <c r="N534">
        <v>1</v>
      </c>
      <c r="O534">
        <v>0</v>
      </c>
      <c r="P534">
        <v>13</v>
      </c>
      <c r="Q534">
        <v>0</v>
      </c>
      <c r="R534">
        <v>0</v>
      </c>
      <c r="S534">
        <v>3</v>
      </c>
      <c r="T534">
        <v>1</v>
      </c>
      <c r="U534">
        <v>0</v>
      </c>
      <c r="V534">
        <v>3</v>
      </c>
      <c r="W534">
        <v>0</v>
      </c>
      <c r="X534">
        <v>0</v>
      </c>
      <c r="Y534">
        <v>0</v>
      </c>
      <c r="Z534">
        <v>0</v>
      </c>
      <c r="AA534">
        <v>0</v>
      </c>
      <c r="AB534">
        <v>0</v>
      </c>
      <c r="AC534">
        <v>0</v>
      </c>
      <c r="AD534">
        <v>52</v>
      </c>
    </row>
    <row r="535" spans="1:30" x14ac:dyDescent="0.25">
      <c r="A535" s="2" t="s">
        <v>67</v>
      </c>
      <c r="B535" s="1" t="s">
        <v>74</v>
      </c>
      <c r="C535" s="1" t="s">
        <v>43</v>
      </c>
      <c r="D535">
        <v>47</v>
      </c>
      <c r="E535">
        <v>199</v>
      </c>
      <c r="F535">
        <v>50</v>
      </c>
      <c r="G535">
        <v>296</v>
      </c>
      <c r="H535">
        <v>548</v>
      </c>
      <c r="I535">
        <v>69</v>
      </c>
      <c r="J535">
        <v>617</v>
      </c>
      <c r="K535">
        <v>1635</v>
      </c>
      <c r="L535">
        <v>258</v>
      </c>
      <c r="M535">
        <v>2</v>
      </c>
      <c r="N535">
        <v>9</v>
      </c>
      <c r="O535">
        <v>2</v>
      </c>
      <c r="P535">
        <v>2</v>
      </c>
      <c r="Q535">
        <v>0</v>
      </c>
      <c r="R535">
        <v>3</v>
      </c>
      <c r="S535">
        <v>2</v>
      </c>
      <c r="T535">
        <v>11</v>
      </c>
      <c r="U535">
        <v>0</v>
      </c>
      <c r="V535">
        <v>17</v>
      </c>
      <c r="W535">
        <v>0</v>
      </c>
      <c r="X535">
        <v>0</v>
      </c>
      <c r="Y535">
        <v>0</v>
      </c>
      <c r="Z535">
        <v>0</v>
      </c>
      <c r="AA535">
        <v>1</v>
      </c>
      <c r="AB535">
        <v>71</v>
      </c>
      <c r="AC535">
        <v>4</v>
      </c>
      <c r="AD535">
        <v>382</v>
      </c>
    </row>
    <row r="536" spans="1:30" x14ac:dyDescent="0.25">
      <c r="A536" s="2" t="s">
        <v>67</v>
      </c>
      <c r="B536" s="1" t="s">
        <v>74</v>
      </c>
      <c r="C536" s="1" t="s">
        <v>44</v>
      </c>
      <c r="D536">
        <v>18</v>
      </c>
      <c r="E536">
        <v>96</v>
      </c>
      <c r="F536">
        <v>4</v>
      </c>
      <c r="G536">
        <v>118</v>
      </c>
      <c r="H536">
        <v>464</v>
      </c>
      <c r="I536">
        <v>29</v>
      </c>
      <c r="J536">
        <v>493</v>
      </c>
      <c r="K536">
        <v>827</v>
      </c>
      <c r="L536">
        <v>57</v>
      </c>
      <c r="M536">
        <v>0</v>
      </c>
      <c r="N536">
        <v>4</v>
      </c>
      <c r="O536">
        <v>7</v>
      </c>
      <c r="P536">
        <v>5</v>
      </c>
      <c r="Q536">
        <v>2</v>
      </c>
      <c r="R536">
        <v>1</v>
      </c>
      <c r="S536">
        <v>9</v>
      </c>
      <c r="T536">
        <v>12</v>
      </c>
      <c r="U536">
        <v>0</v>
      </c>
      <c r="V536">
        <v>2</v>
      </c>
      <c r="W536">
        <v>1</v>
      </c>
      <c r="X536">
        <v>0</v>
      </c>
      <c r="Y536">
        <v>0</v>
      </c>
      <c r="Z536">
        <v>0</v>
      </c>
      <c r="AA536">
        <v>0</v>
      </c>
      <c r="AB536">
        <v>0</v>
      </c>
      <c r="AC536">
        <v>0</v>
      </c>
      <c r="AD536">
        <v>100</v>
      </c>
    </row>
    <row r="537" spans="1:30" x14ac:dyDescent="0.25">
      <c r="A537" s="2" t="s">
        <v>67</v>
      </c>
      <c r="B537" s="1" t="s">
        <v>74</v>
      </c>
      <c r="C537" s="1" t="s">
        <v>45</v>
      </c>
      <c r="D537">
        <v>12</v>
      </c>
      <c r="E537">
        <v>13</v>
      </c>
      <c r="F537">
        <v>4</v>
      </c>
      <c r="G537">
        <v>29</v>
      </c>
      <c r="H537">
        <v>72</v>
      </c>
      <c r="I537">
        <v>24</v>
      </c>
      <c r="J537">
        <v>96</v>
      </c>
      <c r="K537">
        <v>197</v>
      </c>
      <c r="L537">
        <v>17</v>
      </c>
      <c r="M537">
        <v>0</v>
      </c>
      <c r="N537">
        <v>0</v>
      </c>
      <c r="O537">
        <v>0</v>
      </c>
      <c r="P537">
        <v>4</v>
      </c>
      <c r="Q537">
        <v>0</v>
      </c>
      <c r="R537">
        <v>0</v>
      </c>
      <c r="S537">
        <v>4</v>
      </c>
      <c r="T537">
        <v>4</v>
      </c>
      <c r="U537">
        <v>0</v>
      </c>
      <c r="V537">
        <v>0</v>
      </c>
      <c r="W537">
        <v>0</v>
      </c>
      <c r="X537">
        <v>0</v>
      </c>
      <c r="Y537">
        <v>3</v>
      </c>
      <c r="Z537">
        <v>1</v>
      </c>
      <c r="AA537">
        <v>0</v>
      </c>
      <c r="AB537">
        <v>0</v>
      </c>
      <c r="AC537">
        <v>0</v>
      </c>
      <c r="AD537">
        <v>33</v>
      </c>
    </row>
    <row r="538" spans="1:30" x14ac:dyDescent="0.25">
      <c r="A538" s="2" t="s">
        <v>67</v>
      </c>
      <c r="B538" s="1" t="s">
        <v>74</v>
      </c>
      <c r="C538" s="1" t="s">
        <v>46</v>
      </c>
      <c r="D538">
        <v>18</v>
      </c>
      <c r="E538">
        <v>93</v>
      </c>
      <c r="F538">
        <v>3</v>
      </c>
      <c r="G538">
        <v>114</v>
      </c>
      <c r="H538">
        <v>460</v>
      </c>
      <c r="I538">
        <v>36</v>
      </c>
      <c r="J538">
        <v>496</v>
      </c>
      <c r="K538">
        <v>769</v>
      </c>
      <c r="L538">
        <v>160</v>
      </c>
      <c r="M538">
        <v>0</v>
      </c>
      <c r="N538">
        <v>14</v>
      </c>
      <c r="O538">
        <v>4</v>
      </c>
      <c r="P538">
        <v>0</v>
      </c>
      <c r="Q538">
        <v>5</v>
      </c>
      <c r="R538">
        <v>1</v>
      </c>
      <c r="S538">
        <v>7</v>
      </c>
      <c r="T538">
        <v>1</v>
      </c>
      <c r="U538">
        <v>0</v>
      </c>
      <c r="V538">
        <v>3</v>
      </c>
      <c r="W538">
        <v>10</v>
      </c>
      <c r="X538">
        <v>0</v>
      </c>
      <c r="Y538">
        <v>0</v>
      </c>
      <c r="Z538">
        <v>0</v>
      </c>
      <c r="AA538">
        <v>3</v>
      </c>
      <c r="AB538">
        <v>2</v>
      </c>
      <c r="AC538">
        <v>1</v>
      </c>
      <c r="AD538">
        <v>211</v>
      </c>
    </row>
    <row r="539" spans="1:30" x14ac:dyDescent="0.25">
      <c r="A539" s="2" t="s">
        <v>67</v>
      </c>
      <c r="B539" s="1" t="s">
        <v>74</v>
      </c>
      <c r="C539" s="1" t="s">
        <v>47</v>
      </c>
      <c r="D539">
        <v>71</v>
      </c>
      <c r="E539">
        <v>131</v>
      </c>
      <c r="F539">
        <v>7</v>
      </c>
      <c r="G539">
        <v>209</v>
      </c>
      <c r="H539">
        <v>889</v>
      </c>
      <c r="I539">
        <v>150</v>
      </c>
      <c r="J539">
        <v>1039</v>
      </c>
      <c r="K539">
        <v>1838</v>
      </c>
      <c r="L539">
        <v>118</v>
      </c>
      <c r="M539">
        <v>0</v>
      </c>
      <c r="N539">
        <v>25</v>
      </c>
      <c r="O539">
        <v>4</v>
      </c>
      <c r="P539">
        <v>2</v>
      </c>
      <c r="Q539">
        <v>4</v>
      </c>
      <c r="R539">
        <v>2</v>
      </c>
      <c r="S539">
        <v>6</v>
      </c>
      <c r="T539">
        <v>15</v>
      </c>
      <c r="U539">
        <v>4</v>
      </c>
      <c r="V539">
        <v>18</v>
      </c>
      <c r="W539">
        <v>0</v>
      </c>
      <c r="X539">
        <v>0</v>
      </c>
      <c r="Y539">
        <v>1</v>
      </c>
      <c r="Z539">
        <v>0</v>
      </c>
      <c r="AA539">
        <v>9</v>
      </c>
      <c r="AB539">
        <v>1</v>
      </c>
      <c r="AC539">
        <v>9</v>
      </c>
      <c r="AD539">
        <v>218</v>
      </c>
    </row>
    <row r="540" spans="1:30" x14ac:dyDescent="0.25">
      <c r="A540" s="2" t="s">
        <v>67</v>
      </c>
      <c r="B540" s="1" t="s">
        <v>74</v>
      </c>
      <c r="C540" s="1" t="s">
        <v>48</v>
      </c>
      <c r="D540">
        <v>23</v>
      </c>
      <c r="E540">
        <v>35</v>
      </c>
      <c r="F540">
        <v>1</v>
      </c>
      <c r="G540">
        <v>59</v>
      </c>
      <c r="H540">
        <v>265</v>
      </c>
      <c r="I540">
        <v>62</v>
      </c>
      <c r="J540">
        <v>327</v>
      </c>
      <c r="K540">
        <v>461</v>
      </c>
      <c r="L540">
        <v>54</v>
      </c>
      <c r="M540">
        <v>0</v>
      </c>
      <c r="N540">
        <v>2</v>
      </c>
      <c r="O540">
        <v>0</v>
      </c>
      <c r="P540">
        <v>0</v>
      </c>
      <c r="Q540">
        <v>3</v>
      </c>
      <c r="R540">
        <v>0</v>
      </c>
      <c r="S540">
        <v>5</v>
      </c>
      <c r="T540">
        <v>4</v>
      </c>
      <c r="U540">
        <v>0</v>
      </c>
      <c r="V540">
        <v>1</v>
      </c>
      <c r="W540">
        <v>0</v>
      </c>
      <c r="X540">
        <v>0</v>
      </c>
      <c r="Y540">
        <v>0</v>
      </c>
      <c r="Z540">
        <v>0</v>
      </c>
      <c r="AA540">
        <v>0</v>
      </c>
      <c r="AB540">
        <v>7</v>
      </c>
      <c r="AC540">
        <v>1</v>
      </c>
      <c r="AD540">
        <v>77</v>
      </c>
    </row>
    <row r="541" spans="1:30" x14ac:dyDescent="0.25">
      <c r="A541" s="2" t="s">
        <v>67</v>
      </c>
      <c r="B541" s="1" t="s">
        <v>74</v>
      </c>
      <c r="C541" s="1" t="s">
        <v>49</v>
      </c>
      <c r="D541">
        <v>13</v>
      </c>
      <c r="E541">
        <v>27</v>
      </c>
      <c r="F541">
        <v>0</v>
      </c>
      <c r="G541">
        <v>40</v>
      </c>
      <c r="H541">
        <v>207</v>
      </c>
      <c r="I541">
        <v>45</v>
      </c>
      <c r="J541">
        <v>252</v>
      </c>
      <c r="K541">
        <v>356</v>
      </c>
      <c r="L541">
        <v>30</v>
      </c>
      <c r="M541">
        <v>0</v>
      </c>
      <c r="N541">
        <v>7</v>
      </c>
      <c r="O541">
        <v>0</v>
      </c>
      <c r="P541">
        <v>0</v>
      </c>
      <c r="Q541">
        <v>1</v>
      </c>
      <c r="R541">
        <v>0</v>
      </c>
      <c r="S541">
        <v>4</v>
      </c>
      <c r="T541">
        <v>3</v>
      </c>
      <c r="U541">
        <v>0</v>
      </c>
      <c r="V541">
        <v>1</v>
      </c>
      <c r="W541">
        <v>0</v>
      </c>
      <c r="X541">
        <v>0</v>
      </c>
      <c r="Y541">
        <v>0</v>
      </c>
      <c r="Z541">
        <v>0</v>
      </c>
      <c r="AA541">
        <v>0</v>
      </c>
      <c r="AB541">
        <v>0</v>
      </c>
      <c r="AC541">
        <v>3</v>
      </c>
      <c r="AD541">
        <v>49</v>
      </c>
    </row>
    <row r="542" spans="1:30" x14ac:dyDescent="0.25">
      <c r="A542" s="2" t="s">
        <v>67</v>
      </c>
      <c r="B542" s="1" t="s">
        <v>74</v>
      </c>
      <c r="C542" s="1" t="s">
        <v>50</v>
      </c>
      <c r="D542">
        <v>15</v>
      </c>
      <c r="E542">
        <v>35</v>
      </c>
      <c r="F542">
        <v>0</v>
      </c>
      <c r="G542">
        <v>50</v>
      </c>
      <c r="H542">
        <v>219</v>
      </c>
      <c r="I542">
        <v>40</v>
      </c>
      <c r="J542">
        <v>259</v>
      </c>
      <c r="K542">
        <v>606</v>
      </c>
      <c r="L542">
        <v>46</v>
      </c>
      <c r="M542">
        <v>0</v>
      </c>
      <c r="N542">
        <v>0</v>
      </c>
      <c r="O542">
        <v>0</v>
      </c>
      <c r="P542">
        <v>0</v>
      </c>
      <c r="Q542">
        <v>0</v>
      </c>
      <c r="R542">
        <v>0</v>
      </c>
      <c r="S542">
        <v>1</v>
      </c>
      <c r="T542">
        <v>3</v>
      </c>
      <c r="U542">
        <v>0</v>
      </c>
      <c r="V542">
        <v>1</v>
      </c>
      <c r="W542">
        <v>0</v>
      </c>
      <c r="X542">
        <v>0</v>
      </c>
      <c r="Y542">
        <v>0</v>
      </c>
      <c r="Z542">
        <v>0</v>
      </c>
      <c r="AA542">
        <v>0</v>
      </c>
      <c r="AB542">
        <v>1</v>
      </c>
      <c r="AC542">
        <v>0</v>
      </c>
      <c r="AD542">
        <v>52</v>
      </c>
    </row>
    <row r="543" spans="1:30" x14ac:dyDescent="0.25">
      <c r="A543" s="2" t="s">
        <v>67</v>
      </c>
      <c r="B543" s="1" t="s">
        <v>74</v>
      </c>
      <c r="C543" s="1" t="s">
        <v>51</v>
      </c>
      <c r="D543">
        <v>32</v>
      </c>
      <c r="E543">
        <v>71</v>
      </c>
      <c r="F543">
        <v>4</v>
      </c>
      <c r="G543">
        <v>107</v>
      </c>
      <c r="H543">
        <v>355</v>
      </c>
      <c r="I543">
        <v>65</v>
      </c>
      <c r="J543">
        <v>420</v>
      </c>
      <c r="K543">
        <v>1015</v>
      </c>
      <c r="L543">
        <v>67</v>
      </c>
      <c r="M543">
        <v>0</v>
      </c>
      <c r="N543">
        <v>7</v>
      </c>
      <c r="O543">
        <v>11</v>
      </c>
      <c r="P543">
        <v>9</v>
      </c>
      <c r="Q543">
        <v>4</v>
      </c>
      <c r="R543">
        <v>1</v>
      </c>
      <c r="S543">
        <v>9</v>
      </c>
      <c r="T543">
        <v>1</v>
      </c>
      <c r="U543">
        <v>1</v>
      </c>
      <c r="V543">
        <v>0</v>
      </c>
      <c r="W543">
        <v>0</v>
      </c>
      <c r="X543">
        <v>1</v>
      </c>
      <c r="Y543">
        <v>0</v>
      </c>
      <c r="Z543">
        <v>0</v>
      </c>
      <c r="AA543">
        <v>0</v>
      </c>
      <c r="AB543">
        <v>17</v>
      </c>
      <c r="AC543">
        <v>0</v>
      </c>
      <c r="AD543">
        <v>128</v>
      </c>
    </row>
    <row r="544" spans="1:30" x14ac:dyDescent="0.25">
      <c r="A544" s="2" t="s">
        <v>67</v>
      </c>
      <c r="B544" s="1" t="s">
        <v>74</v>
      </c>
      <c r="C544" s="1" t="s">
        <v>52</v>
      </c>
      <c r="D544">
        <v>24</v>
      </c>
      <c r="E544">
        <v>44</v>
      </c>
      <c r="F544">
        <v>7</v>
      </c>
      <c r="G544">
        <v>75</v>
      </c>
      <c r="H544">
        <v>316</v>
      </c>
      <c r="I544">
        <v>57</v>
      </c>
      <c r="J544">
        <v>373</v>
      </c>
      <c r="K544">
        <v>605</v>
      </c>
      <c r="L544">
        <v>47</v>
      </c>
      <c r="M544">
        <v>1</v>
      </c>
      <c r="N544">
        <v>1</v>
      </c>
      <c r="O544">
        <v>6</v>
      </c>
      <c r="P544">
        <v>11</v>
      </c>
      <c r="Q544">
        <v>0</v>
      </c>
      <c r="R544">
        <v>0</v>
      </c>
      <c r="S544">
        <v>20</v>
      </c>
      <c r="T544">
        <v>2</v>
      </c>
      <c r="U544">
        <v>2</v>
      </c>
      <c r="V544">
        <v>2</v>
      </c>
      <c r="W544">
        <v>2</v>
      </c>
      <c r="X544">
        <v>0</v>
      </c>
      <c r="Y544">
        <v>0</v>
      </c>
      <c r="Z544">
        <v>0</v>
      </c>
      <c r="AA544">
        <v>2</v>
      </c>
      <c r="AB544">
        <v>11</v>
      </c>
      <c r="AC544">
        <v>3</v>
      </c>
      <c r="AD544">
        <v>110</v>
      </c>
    </row>
    <row r="545" spans="1:30" x14ac:dyDescent="0.25">
      <c r="A545" s="2" t="s">
        <v>67</v>
      </c>
      <c r="B545" s="1" t="s">
        <v>74</v>
      </c>
      <c r="C545" s="1" t="s">
        <v>53</v>
      </c>
      <c r="D545">
        <v>13</v>
      </c>
      <c r="E545">
        <v>47</v>
      </c>
      <c r="F545">
        <v>41</v>
      </c>
      <c r="G545">
        <v>101</v>
      </c>
      <c r="H545">
        <v>127</v>
      </c>
      <c r="I545">
        <v>17</v>
      </c>
      <c r="J545">
        <v>144</v>
      </c>
      <c r="K545">
        <v>475</v>
      </c>
      <c r="L545">
        <v>65</v>
      </c>
      <c r="M545">
        <v>1</v>
      </c>
      <c r="N545">
        <v>4</v>
      </c>
      <c r="O545">
        <v>7</v>
      </c>
      <c r="P545">
        <v>6</v>
      </c>
      <c r="Q545">
        <v>0</v>
      </c>
      <c r="R545">
        <v>0</v>
      </c>
      <c r="S545">
        <v>6</v>
      </c>
      <c r="T545">
        <v>3</v>
      </c>
      <c r="U545">
        <v>0</v>
      </c>
      <c r="V545">
        <v>4</v>
      </c>
      <c r="W545">
        <v>0</v>
      </c>
      <c r="X545">
        <v>0</v>
      </c>
      <c r="Y545">
        <v>0</v>
      </c>
      <c r="Z545">
        <v>0</v>
      </c>
      <c r="AA545">
        <v>1</v>
      </c>
      <c r="AB545">
        <v>0</v>
      </c>
      <c r="AC545">
        <v>5</v>
      </c>
      <c r="AD545">
        <v>102</v>
      </c>
    </row>
    <row r="546" spans="1:30" x14ac:dyDescent="0.25">
      <c r="A546" s="2" t="s">
        <v>67</v>
      </c>
      <c r="B546" s="1" t="s">
        <v>74</v>
      </c>
      <c r="C546" s="1" t="s">
        <v>54</v>
      </c>
      <c r="D546">
        <v>25</v>
      </c>
      <c r="E546">
        <v>153</v>
      </c>
      <c r="F546">
        <v>34</v>
      </c>
      <c r="G546">
        <v>212</v>
      </c>
      <c r="H546">
        <v>555</v>
      </c>
      <c r="I546">
        <v>32</v>
      </c>
      <c r="J546">
        <v>587</v>
      </c>
      <c r="K546">
        <v>993</v>
      </c>
      <c r="L546">
        <v>148</v>
      </c>
      <c r="M546">
        <v>0</v>
      </c>
      <c r="N546">
        <v>12</v>
      </c>
      <c r="O546">
        <v>5</v>
      </c>
      <c r="P546">
        <v>5</v>
      </c>
      <c r="Q546">
        <v>0</v>
      </c>
      <c r="R546">
        <v>0</v>
      </c>
      <c r="S546">
        <v>6</v>
      </c>
      <c r="T546">
        <v>21</v>
      </c>
      <c r="U546">
        <v>0</v>
      </c>
      <c r="V546">
        <v>12</v>
      </c>
      <c r="W546">
        <v>0</v>
      </c>
      <c r="X546">
        <v>0</v>
      </c>
      <c r="Y546">
        <v>2</v>
      </c>
      <c r="Z546">
        <v>2</v>
      </c>
      <c r="AA546">
        <v>0</v>
      </c>
      <c r="AB546">
        <v>35</v>
      </c>
      <c r="AC546">
        <v>20</v>
      </c>
      <c r="AD546">
        <v>268</v>
      </c>
    </row>
    <row r="547" spans="1:30" x14ac:dyDescent="0.25">
      <c r="A547" s="2" t="s">
        <v>67</v>
      </c>
      <c r="B547" s="1" t="s">
        <v>74</v>
      </c>
      <c r="C547" s="1" t="s">
        <v>55</v>
      </c>
      <c r="D547">
        <v>39</v>
      </c>
      <c r="E547">
        <v>59</v>
      </c>
      <c r="F547">
        <v>1</v>
      </c>
      <c r="G547">
        <v>99</v>
      </c>
      <c r="H547">
        <v>649</v>
      </c>
      <c r="I547">
        <v>97</v>
      </c>
      <c r="J547">
        <v>746</v>
      </c>
      <c r="K547">
        <v>1048</v>
      </c>
      <c r="L547">
        <v>108</v>
      </c>
      <c r="M547">
        <v>1</v>
      </c>
      <c r="N547">
        <v>5</v>
      </c>
      <c r="O547">
        <v>2</v>
      </c>
      <c r="P547">
        <v>2</v>
      </c>
      <c r="Q547">
        <v>0</v>
      </c>
      <c r="R547">
        <v>0</v>
      </c>
      <c r="S547">
        <v>10</v>
      </c>
      <c r="T547">
        <v>0</v>
      </c>
      <c r="U547">
        <v>0</v>
      </c>
      <c r="V547">
        <v>3</v>
      </c>
      <c r="W547">
        <v>0</v>
      </c>
      <c r="X547">
        <v>0</v>
      </c>
      <c r="Y547">
        <v>0</v>
      </c>
      <c r="Z547">
        <v>0</v>
      </c>
      <c r="AA547">
        <v>2</v>
      </c>
      <c r="AB547">
        <v>1</v>
      </c>
      <c r="AC547">
        <v>0</v>
      </c>
      <c r="AD547">
        <v>134</v>
      </c>
    </row>
    <row r="548" spans="1:30" x14ac:dyDescent="0.25">
      <c r="A548" s="2" t="s">
        <v>67</v>
      </c>
      <c r="B548" s="1" t="s">
        <v>74</v>
      </c>
      <c r="C548" s="1" t="s">
        <v>56</v>
      </c>
      <c r="D548">
        <v>66</v>
      </c>
      <c r="E548">
        <v>114</v>
      </c>
      <c r="F548">
        <v>22</v>
      </c>
      <c r="G548">
        <v>202</v>
      </c>
      <c r="H548">
        <v>521</v>
      </c>
      <c r="I548">
        <v>102</v>
      </c>
      <c r="J548">
        <v>623</v>
      </c>
      <c r="K548">
        <v>1343</v>
      </c>
      <c r="L548">
        <v>265</v>
      </c>
      <c r="M548">
        <v>0</v>
      </c>
      <c r="N548">
        <v>34</v>
      </c>
      <c r="O548">
        <v>5</v>
      </c>
      <c r="P548">
        <v>5</v>
      </c>
      <c r="Q548">
        <v>1</v>
      </c>
      <c r="R548">
        <v>0</v>
      </c>
      <c r="S548">
        <v>14</v>
      </c>
      <c r="T548">
        <v>11</v>
      </c>
      <c r="U548">
        <v>0</v>
      </c>
      <c r="V548">
        <v>22</v>
      </c>
      <c r="W548">
        <v>1</v>
      </c>
      <c r="X548">
        <v>3</v>
      </c>
      <c r="Y548">
        <v>0</v>
      </c>
      <c r="Z548">
        <v>0</v>
      </c>
      <c r="AA548">
        <v>0</v>
      </c>
      <c r="AB548">
        <v>1</v>
      </c>
      <c r="AC548">
        <v>18</v>
      </c>
      <c r="AD548">
        <v>380</v>
      </c>
    </row>
    <row r="549" spans="1:30" x14ac:dyDescent="0.25">
      <c r="A549" s="2" t="s">
        <v>67</v>
      </c>
      <c r="B549" s="1" t="s">
        <v>74</v>
      </c>
      <c r="C549" s="1" t="s">
        <v>57</v>
      </c>
      <c r="D549">
        <v>35</v>
      </c>
      <c r="E549">
        <v>60</v>
      </c>
      <c r="F549">
        <v>5</v>
      </c>
      <c r="G549">
        <v>100</v>
      </c>
      <c r="H549">
        <v>264</v>
      </c>
      <c r="I549">
        <v>54</v>
      </c>
      <c r="J549">
        <v>318</v>
      </c>
      <c r="K549">
        <v>704</v>
      </c>
      <c r="L549">
        <v>81</v>
      </c>
      <c r="M549">
        <v>0</v>
      </c>
      <c r="N549">
        <v>7</v>
      </c>
      <c r="O549">
        <v>1</v>
      </c>
      <c r="P549">
        <v>2</v>
      </c>
      <c r="Q549">
        <v>0</v>
      </c>
      <c r="R549">
        <v>1</v>
      </c>
      <c r="S549">
        <v>14</v>
      </c>
      <c r="T549">
        <v>14</v>
      </c>
      <c r="U549">
        <v>0</v>
      </c>
      <c r="V549">
        <v>8</v>
      </c>
      <c r="W549">
        <v>0</v>
      </c>
      <c r="X549">
        <v>1</v>
      </c>
      <c r="Y549">
        <v>0</v>
      </c>
      <c r="Z549">
        <v>1</v>
      </c>
      <c r="AA549">
        <v>3</v>
      </c>
      <c r="AB549">
        <v>2</v>
      </c>
      <c r="AC549">
        <v>0</v>
      </c>
      <c r="AD549">
        <v>135</v>
      </c>
    </row>
    <row r="550" spans="1:30" x14ac:dyDescent="0.25">
      <c r="A550" s="2" t="s">
        <v>67</v>
      </c>
      <c r="B550" s="1" t="s">
        <v>74</v>
      </c>
      <c r="C550" s="1" t="s">
        <v>58</v>
      </c>
      <c r="D550">
        <v>26</v>
      </c>
      <c r="E550">
        <v>54</v>
      </c>
      <c r="F550">
        <v>16</v>
      </c>
      <c r="G550">
        <v>96</v>
      </c>
      <c r="H550">
        <v>287</v>
      </c>
      <c r="I550">
        <v>47</v>
      </c>
      <c r="J550">
        <v>334</v>
      </c>
      <c r="K550">
        <v>712</v>
      </c>
      <c r="L550">
        <v>84</v>
      </c>
      <c r="M550">
        <v>0</v>
      </c>
      <c r="N550">
        <v>12</v>
      </c>
      <c r="O550">
        <v>4</v>
      </c>
      <c r="P550">
        <v>7</v>
      </c>
      <c r="Q550">
        <v>2</v>
      </c>
      <c r="R550">
        <v>0</v>
      </c>
      <c r="S550">
        <v>10</v>
      </c>
      <c r="T550">
        <v>2</v>
      </c>
      <c r="U550">
        <v>4</v>
      </c>
      <c r="V550">
        <v>13</v>
      </c>
      <c r="W550">
        <v>1</v>
      </c>
      <c r="X550">
        <v>1</v>
      </c>
      <c r="Y550">
        <v>0</v>
      </c>
      <c r="Z550">
        <v>4</v>
      </c>
      <c r="AA550">
        <v>2</v>
      </c>
      <c r="AB550">
        <v>0</v>
      </c>
      <c r="AC550">
        <v>0</v>
      </c>
      <c r="AD550">
        <v>146</v>
      </c>
    </row>
    <row r="551" spans="1:30" x14ac:dyDescent="0.25">
      <c r="A551" s="2" t="s">
        <v>67</v>
      </c>
      <c r="B551" s="1" t="s">
        <v>74</v>
      </c>
      <c r="C551" s="1" t="s">
        <v>59</v>
      </c>
      <c r="D551">
        <v>38</v>
      </c>
      <c r="E551">
        <v>82</v>
      </c>
      <c r="F551">
        <v>7</v>
      </c>
      <c r="G551">
        <v>127</v>
      </c>
      <c r="H551">
        <v>372</v>
      </c>
      <c r="I551">
        <v>78</v>
      </c>
      <c r="J551">
        <v>450</v>
      </c>
      <c r="K551">
        <v>828</v>
      </c>
      <c r="L551">
        <v>122</v>
      </c>
      <c r="M551">
        <v>0</v>
      </c>
      <c r="N551">
        <v>8</v>
      </c>
      <c r="O551">
        <v>4</v>
      </c>
      <c r="P551">
        <v>22</v>
      </c>
      <c r="Q551">
        <v>4</v>
      </c>
      <c r="R551">
        <v>1</v>
      </c>
      <c r="S551">
        <v>14</v>
      </c>
      <c r="T551">
        <v>6</v>
      </c>
      <c r="U551">
        <v>2</v>
      </c>
      <c r="V551">
        <v>8</v>
      </c>
      <c r="W551">
        <v>0</v>
      </c>
      <c r="X551">
        <v>0</v>
      </c>
      <c r="Y551">
        <v>0</v>
      </c>
      <c r="Z551">
        <v>0</v>
      </c>
      <c r="AA551">
        <v>3</v>
      </c>
      <c r="AB551">
        <v>0</v>
      </c>
      <c r="AC551">
        <v>0</v>
      </c>
      <c r="AD551">
        <v>194</v>
      </c>
    </row>
    <row r="552" spans="1:30" x14ac:dyDescent="0.25">
      <c r="A552" s="2" t="s">
        <v>67</v>
      </c>
      <c r="B552" s="1" t="s">
        <v>74</v>
      </c>
      <c r="C552" s="1" t="s">
        <v>60</v>
      </c>
      <c r="D552">
        <v>13</v>
      </c>
      <c r="E552">
        <v>57</v>
      </c>
      <c r="F552">
        <v>4</v>
      </c>
      <c r="G552">
        <v>74</v>
      </c>
      <c r="H552">
        <v>244</v>
      </c>
      <c r="I552">
        <v>28</v>
      </c>
      <c r="J552">
        <v>272</v>
      </c>
      <c r="K552">
        <v>461</v>
      </c>
      <c r="L552">
        <v>39</v>
      </c>
      <c r="M552">
        <v>0</v>
      </c>
      <c r="N552">
        <v>1</v>
      </c>
      <c r="O552">
        <v>2</v>
      </c>
      <c r="P552">
        <v>21</v>
      </c>
      <c r="Q552">
        <v>0</v>
      </c>
      <c r="R552">
        <v>0</v>
      </c>
      <c r="S552">
        <v>4</v>
      </c>
      <c r="T552">
        <v>5</v>
      </c>
      <c r="U552">
        <v>0</v>
      </c>
      <c r="V552">
        <v>3</v>
      </c>
      <c r="W552">
        <v>0</v>
      </c>
      <c r="X552">
        <v>0</v>
      </c>
      <c r="Y552">
        <v>0</v>
      </c>
      <c r="Z552">
        <v>0</v>
      </c>
      <c r="AA552">
        <v>2</v>
      </c>
      <c r="AB552">
        <v>0</v>
      </c>
      <c r="AC552">
        <v>1</v>
      </c>
      <c r="AD552">
        <v>78</v>
      </c>
    </row>
    <row r="553" spans="1:30" x14ac:dyDescent="0.25">
      <c r="A553" s="2" t="s">
        <v>67</v>
      </c>
      <c r="B553" s="1" t="s">
        <v>74</v>
      </c>
      <c r="C553" s="1" t="s">
        <v>61</v>
      </c>
      <c r="D553">
        <v>3</v>
      </c>
      <c r="E553">
        <v>9</v>
      </c>
      <c r="F553">
        <v>4</v>
      </c>
      <c r="G553">
        <v>16</v>
      </c>
      <c r="H553">
        <v>28</v>
      </c>
      <c r="I553">
        <v>3</v>
      </c>
      <c r="J553">
        <v>31</v>
      </c>
      <c r="K553">
        <v>113</v>
      </c>
      <c r="L553">
        <v>10</v>
      </c>
      <c r="M553">
        <v>0</v>
      </c>
      <c r="N553">
        <v>0</v>
      </c>
      <c r="O553">
        <v>0</v>
      </c>
      <c r="P553">
        <v>3</v>
      </c>
      <c r="Q553">
        <v>0</v>
      </c>
      <c r="R553">
        <v>0</v>
      </c>
      <c r="S553">
        <v>1</v>
      </c>
      <c r="T553">
        <v>1</v>
      </c>
      <c r="U553">
        <v>0</v>
      </c>
      <c r="V553">
        <v>2</v>
      </c>
      <c r="W553">
        <v>0</v>
      </c>
      <c r="X553">
        <v>0</v>
      </c>
      <c r="Y553">
        <v>0</v>
      </c>
      <c r="Z553">
        <v>0</v>
      </c>
      <c r="AA553">
        <v>0</v>
      </c>
      <c r="AB553">
        <v>0</v>
      </c>
      <c r="AC553">
        <v>0</v>
      </c>
      <c r="AD553">
        <v>17</v>
      </c>
    </row>
    <row r="554" spans="1:30" x14ac:dyDescent="0.25">
      <c r="A554" s="2" t="s">
        <v>67</v>
      </c>
      <c r="B554" s="1" t="s">
        <v>74</v>
      </c>
      <c r="C554" s="1" t="s">
        <v>62</v>
      </c>
      <c r="D554">
        <v>6</v>
      </c>
      <c r="E554">
        <v>19</v>
      </c>
      <c r="F554">
        <v>0</v>
      </c>
      <c r="G554">
        <v>25</v>
      </c>
      <c r="H554">
        <v>110</v>
      </c>
      <c r="I554">
        <v>13</v>
      </c>
      <c r="J554">
        <v>123</v>
      </c>
      <c r="K554">
        <v>175</v>
      </c>
      <c r="L554">
        <v>12</v>
      </c>
      <c r="M554">
        <v>0</v>
      </c>
      <c r="N554">
        <v>1</v>
      </c>
      <c r="O554">
        <v>0</v>
      </c>
      <c r="P554">
        <v>2</v>
      </c>
      <c r="Q554">
        <v>1</v>
      </c>
      <c r="R554">
        <v>0</v>
      </c>
      <c r="S554">
        <v>6</v>
      </c>
      <c r="T554">
        <v>2</v>
      </c>
      <c r="U554">
        <v>0</v>
      </c>
      <c r="V554">
        <v>2</v>
      </c>
      <c r="W554">
        <v>0</v>
      </c>
      <c r="X554">
        <v>0</v>
      </c>
      <c r="Y554">
        <v>0</v>
      </c>
      <c r="Z554">
        <v>0</v>
      </c>
      <c r="AA554">
        <v>0</v>
      </c>
      <c r="AB554">
        <v>0</v>
      </c>
      <c r="AC554">
        <v>0</v>
      </c>
      <c r="AD554">
        <v>26</v>
      </c>
    </row>
    <row r="555" spans="1:30" x14ac:dyDescent="0.25">
      <c r="A555" s="2" t="s">
        <v>67</v>
      </c>
      <c r="B555" s="1" t="s">
        <v>74</v>
      </c>
      <c r="C555" s="1" t="s">
        <v>63</v>
      </c>
      <c r="D555">
        <v>4</v>
      </c>
      <c r="E555">
        <v>39</v>
      </c>
      <c r="F555">
        <v>0</v>
      </c>
      <c r="G555">
        <v>43</v>
      </c>
      <c r="H555">
        <v>113</v>
      </c>
      <c r="I555">
        <v>13</v>
      </c>
      <c r="J555">
        <v>126</v>
      </c>
      <c r="K555">
        <v>214</v>
      </c>
      <c r="L555">
        <v>13</v>
      </c>
      <c r="M555">
        <v>0</v>
      </c>
      <c r="N555">
        <v>1</v>
      </c>
      <c r="O555">
        <v>3</v>
      </c>
      <c r="P555">
        <v>1</v>
      </c>
      <c r="Q555">
        <v>0</v>
      </c>
      <c r="R555">
        <v>0</v>
      </c>
      <c r="S555">
        <v>2</v>
      </c>
      <c r="T555">
        <v>11</v>
      </c>
      <c r="U555">
        <v>4</v>
      </c>
      <c r="V555">
        <v>1</v>
      </c>
      <c r="W555">
        <v>1</v>
      </c>
      <c r="X555">
        <v>0</v>
      </c>
      <c r="Y555">
        <v>0</v>
      </c>
      <c r="Z555">
        <v>0</v>
      </c>
      <c r="AA555">
        <v>0</v>
      </c>
      <c r="AB555">
        <v>4</v>
      </c>
      <c r="AC555">
        <v>0</v>
      </c>
      <c r="AD555">
        <v>41</v>
      </c>
    </row>
    <row r="556" spans="1:30" x14ac:dyDescent="0.25">
      <c r="A556" s="2" t="s">
        <v>67</v>
      </c>
      <c r="B556" s="1" t="s">
        <v>74</v>
      </c>
      <c r="C556" s="1" t="s">
        <v>64</v>
      </c>
      <c r="D556">
        <v>18</v>
      </c>
      <c r="E556">
        <v>30</v>
      </c>
      <c r="F556">
        <v>2</v>
      </c>
      <c r="G556">
        <v>50</v>
      </c>
      <c r="H556">
        <v>340</v>
      </c>
      <c r="I556">
        <v>31</v>
      </c>
      <c r="J556">
        <v>371</v>
      </c>
      <c r="K556">
        <v>494</v>
      </c>
      <c r="L556">
        <v>26</v>
      </c>
      <c r="M556">
        <v>0</v>
      </c>
      <c r="N556">
        <v>9</v>
      </c>
      <c r="O556">
        <v>0</v>
      </c>
      <c r="P556">
        <v>0</v>
      </c>
      <c r="Q556">
        <v>2</v>
      </c>
      <c r="R556">
        <v>0</v>
      </c>
      <c r="S556">
        <v>6</v>
      </c>
      <c r="T556">
        <v>10</v>
      </c>
      <c r="U556">
        <v>0</v>
      </c>
      <c r="V556">
        <v>3</v>
      </c>
      <c r="W556">
        <v>0</v>
      </c>
      <c r="X556">
        <v>0</v>
      </c>
      <c r="Y556">
        <v>0</v>
      </c>
      <c r="Z556">
        <v>0</v>
      </c>
      <c r="AA556">
        <v>0</v>
      </c>
      <c r="AB556">
        <v>0</v>
      </c>
      <c r="AC556">
        <v>16</v>
      </c>
      <c r="AD556">
        <v>72</v>
      </c>
    </row>
    <row r="557" spans="1:30" x14ac:dyDescent="0.25">
      <c r="A557" s="2" t="s">
        <v>67</v>
      </c>
      <c r="B557" s="1" t="s">
        <v>74</v>
      </c>
      <c r="C557" s="1" t="s">
        <v>65</v>
      </c>
      <c r="D557">
        <v>6</v>
      </c>
      <c r="E557">
        <v>8</v>
      </c>
      <c r="F557">
        <v>1</v>
      </c>
      <c r="G557">
        <v>15</v>
      </c>
      <c r="H557">
        <v>36</v>
      </c>
      <c r="I557">
        <v>18</v>
      </c>
      <c r="J557">
        <v>54</v>
      </c>
      <c r="K557">
        <v>131</v>
      </c>
      <c r="L557">
        <v>17</v>
      </c>
      <c r="M557">
        <v>0</v>
      </c>
      <c r="N557">
        <v>0</v>
      </c>
      <c r="O557">
        <v>0</v>
      </c>
      <c r="P557">
        <v>0</v>
      </c>
      <c r="Q557">
        <v>0</v>
      </c>
      <c r="R557">
        <v>0</v>
      </c>
      <c r="S557">
        <v>0</v>
      </c>
      <c r="T557">
        <v>0</v>
      </c>
      <c r="U557">
        <v>0</v>
      </c>
      <c r="V557">
        <v>0</v>
      </c>
      <c r="W557">
        <v>0</v>
      </c>
      <c r="X557">
        <v>0</v>
      </c>
      <c r="Y557">
        <v>0</v>
      </c>
      <c r="Z557">
        <v>0</v>
      </c>
      <c r="AA557">
        <v>0</v>
      </c>
      <c r="AB557">
        <v>4</v>
      </c>
      <c r="AC557">
        <v>0</v>
      </c>
      <c r="AD557">
        <v>21</v>
      </c>
    </row>
    <row r="558" spans="1:30" x14ac:dyDescent="0.25">
      <c r="A558" s="2" t="s">
        <v>72</v>
      </c>
      <c r="B558" s="1" t="s">
        <v>75</v>
      </c>
      <c r="C558" s="1" t="s">
        <v>29</v>
      </c>
      <c r="D558">
        <v>5</v>
      </c>
      <c r="E558">
        <v>12</v>
      </c>
      <c r="F558">
        <v>2</v>
      </c>
      <c r="G558">
        <v>19</v>
      </c>
      <c r="H558">
        <v>45</v>
      </c>
      <c r="I558">
        <v>5</v>
      </c>
      <c r="J558">
        <v>50</v>
      </c>
      <c r="K558">
        <v>94</v>
      </c>
      <c r="L558">
        <v>6</v>
      </c>
      <c r="M558">
        <v>0</v>
      </c>
      <c r="N558">
        <v>5</v>
      </c>
      <c r="O558">
        <v>0</v>
      </c>
      <c r="P558">
        <v>3</v>
      </c>
      <c r="Q558">
        <v>0</v>
      </c>
      <c r="R558">
        <v>0</v>
      </c>
      <c r="S558">
        <v>2</v>
      </c>
      <c r="T558">
        <v>0</v>
      </c>
      <c r="U558">
        <v>0</v>
      </c>
      <c r="V558">
        <v>0</v>
      </c>
      <c r="W558">
        <v>0</v>
      </c>
      <c r="X558">
        <v>0</v>
      </c>
      <c r="Y558">
        <v>0</v>
      </c>
      <c r="Z558">
        <v>0</v>
      </c>
      <c r="AA558">
        <v>0</v>
      </c>
      <c r="AB558">
        <v>1</v>
      </c>
      <c r="AC558">
        <v>0</v>
      </c>
      <c r="AD558">
        <v>17</v>
      </c>
    </row>
    <row r="559" spans="1:30" x14ac:dyDescent="0.25">
      <c r="A559" s="2" t="s">
        <v>72</v>
      </c>
      <c r="B559" s="1" t="s">
        <v>75</v>
      </c>
      <c r="C559" s="1" t="s">
        <v>30</v>
      </c>
      <c r="D559">
        <v>10</v>
      </c>
      <c r="E559">
        <v>14</v>
      </c>
      <c r="F559">
        <v>5</v>
      </c>
      <c r="G559">
        <v>29</v>
      </c>
      <c r="H559">
        <v>163</v>
      </c>
      <c r="I559">
        <v>27</v>
      </c>
      <c r="J559">
        <v>190</v>
      </c>
      <c r="K559">
        <v>296</v>
      </c>
      <c r="L559">
        <v>29</v>
      </c>
      <c r="M559">
        <v>0</v>
      </c>
      <c r="N559">
        <v>4</v>
      </c>
      <c r="O559">
        <v>2</v>
      </c>
      <c r="P559">
        <v>0</v>
      </c>
      <c r="Q559">
        <v>1</v>
      </c>
      <c r="R559">
        <v>0</v>
      </c>
      <c r="S559">
        <v>1</v>
      </c>
      <c r="T559">
        <v>2</v>
      </c>
      <c r="U559">
        <v>0</v>
      </c>
      <c r="V559">
        <v>0</v>
      </c>
      <c r="W559">
        <v>3</v>
      </c>
      <c r="X559">
        <v>0</v>
      </c>
      <c r="Y559">
        <v>0</v>
      </c>
      <c r="Z559">
        <v>0</v>
      </c>
      <c r="AA559">
        <v>0</v>
      </c>
      <c r="AB559">
        <v>0</v>
      </c>
      <c r="AC559">
        <v>0</v>
      </c>
      <c r="AD559">
        <v>42</v>
      </c>
    </row>
    <row r="560" spans="1:30" x14ac:dyDescent="0.25">
      <c r="A560" s="2" t="s">
        <v>72</v>
      </c>
      <c r="B560" s="1" t="s">
        <v>75</v>
      </c>
      <c r="C560" s="1" t="s">
        <v>31</v>
      </c>
      <c r="D560">
        <v>3</v>
      </c>
      <c r="E560">
        <v>5</v>
      </c>
      <c r="F560">
        <v>2</v>
      </c>
      <c r="G560">
        <v>10</v>
      </c>
      <c r="H560">
        <v>23</v>
      </c>
      <c r="I560">
        <v>5</v>
      </c>
      <c r="J560">
        <v>28</v>
      </c>
      <c r="K560">
        <v>57</v>
      </c>
      <c r="L560">
        <v>5</v>
      </c>
      <c r="M560">
        <v>0</v>
      </c>
      <c r="N560">
        <v>0</v>
      </c>
      <c r="O560">
        <v>0</v>
      </c>
      <c r="P560">
        <v>1</v>
      </c>
      <c r="Q560">
        <v>0</v>
      </c>
      <c r="R560">
        <v>0</v>
      </c>
      <c r="S560">
        <v>7</v>
      </c>
      <c r="T560">
        <v>0</v>
      </c>
      <c r="U560">
        <v>0</v>
      </c>
      <c r="V560">
        <v>0</v>
      </c>
      <c r="W560">
        <v>0</v>
      </c>
      <c r="X560">
        <v>0</v>
      </c>
      <c r="Y560">
        <v>0</v>
      </c>
      <c r="Z560">
        <v>0</v>
      </c>
      <c r="AA560">
        <v>0</v>
      </c>
      <c r="AB560">
        <v>0</v>
      </c>
      <c r="AC560">
        <v>0</v>
      </c>
      <c r="AD560">
        <v>13</v>
      </c>
    </row>
    <row r="561" spans="1:30" x14ac:dyDescent="0.25">
      <c r="A561" s="2" t="s">
        <v>72</v>
      </c>
      <c r="B561" s="1" t="s">
        <v>75</v>
      </c>
      <c r="C561" s="1" t="s">
        <v>32</v>
      </c>
      <c r="D561">
        <v>11</v>
      </c>
      <c r="E561">
        <v>16</v>
      </c>
      <c r="F561">
        <v>4</v>
      </c>
      <c r="G561">
        <v>31</v>
      </c>
      <c r="H561">
        <v>73</v>
      </c>
      <c r="I561">
        <v>13</v>
      </c>
      <c r="J561">
        <v>86</v>
      </c>
      <c r="K561">
        <v>222</v>
      </c>
      <c r="L561">
        <v>17</v>
      </c>
      <c r="M561">
        <v>0</v>
      </c>
      <c r="N561">
        <v>0</v>
      </c>
      <c r="O561">
        <v>0</v>
      </c>
      <c r="P561">
        <v>10</v>
      </c>
      <c r="Q561">
        <v>4</v>
      </c>
      <c r="R561">
        <v>0</v>
      </c>
      <c r="S561">
        <v>1</v>
      </c>
      <c r="T561">
        <v>1</v>
      </c>
      <c r="U561">
        <v>0</v>
      </c>
      <c r="V561">
        <v>0</v>
      </c>
      <c r="W561">
        <v>1</v>
      </c>
      <c r="X561">
        <v>0</v>
      </c>
      <c r="Y561">
        <v>0</v>
      </c>
      <c r="Z561">
        <v>0</v>
      </c>
      <c r="AA561">
        <v>2</v>
      </c>
      <c r="AB561">
        <v>0</v>
      </c>
      <c r="AC561">
        <v>0</v>
      </c>
      <c r="AD561">
        <v>36</v>
      </c>
    </row>
    <row r="562" spans="1:30" x14ac:dyDescent="0.25">
      <c r="A562" s="2" t="s">
        <v>72</v>
      </c>
      <c r="B562" s="1" t="s">
        <v>75</v>
      </c>
      <c r="C562" s="1" t="s">
        <v>33</v>
      </c>
      <c r="D562">
        <v>25</v>
      </c>
      <c r="E562">
        <v>72</v>
      </c>
      <c r="F562">
        <v>2</v>
      </c>
      <c r="G562">
        <v>99</v>
      </c>
      <c r="H562">
        <v>442</v>
      </c>
      <c r="I562">
        <v>45</v>
      </c>
      <c r="J562">
        <v>487</v>
      </c>
      <c r="K562">
        <v>812</v>
      </c>
      <c r="L562">
        <v>67</v>
      </c>
      <c r="M562">
        <v>0</v>
      </c>
      <c r="N562">
        <v>23</v>
      </c>
      <c r="O562">
        <v>3</v>
      </c>
      <c r="P562">
        <v>5</v>
      </c>
      <c r="Q562">
        <v>4</v>
      </c>
      <c r="R562">
        <v>0</v>
      </c>
      <c r="S562">
        <v>5</v>
      </c>
      <c r="T562">
        <v>9</v>
      </c>
      <c r="U562">
        <v>4</v>
      </c>
      <c r="V562">
        <v>3</v>
      </c>
      <c r="W562">
        <v>0</v>
      </c>
      <c r="X562">
        <v>0</v>
      </c>
      <c r="Y562">
        <v>0</v>
      </c>
      <c r="Z562">
        <v>0</v>
      </c>
      <c r="AA562">
        <v>1</v>
      </c>
      <c r="AB562">
        <v>0</v>
      </c>
      <c r="AC562">
        <v>0</v>
      </c>
      <c r="AD562">
        <v>124</v>
      </c>
    </row>
    <row r="563" spans="1:30" x14ac:dyDescent="0.25">
      <c r="A563" s="2" t="s">
        <v>72</v>
      </c>
      <c r="B563" s="1" t="s">
        <v>75</v>
      </c>
      <c r="C563" s="1" t="s">
        <v>34</v>
      </c>
      <c r="D563">
        <v>4</v>
      </c>
      <c r="E563">
        <v>7</v>
      </c>
      <c r="F563">
        <v>2</v>
      </c>
      <c r="G563">
        <v>13</v>
      </c>
      <c r="H563">
        <v>26</v>
      </c>
      <c r="I563">
        <v>5</v>
      </c>
      <c r="J563">
        <v>31</v>
      </c>
      <c r="K563">
        <v>113</v>
      </c>
      <c r="L563">
        <v>13</v>
      </c>
      <c r="M563">
        <v>0</v>
      </c>
      <c r="N563">
        <v>2</v>
      </c>
      <c r="O563">
        <v>0</v>
      </c>
      <c r="P563">
        <v>1</v>
      </c>
      <c r="Q563">
        <v>1</v>
      </c>
      <c r="R563">
        <v>0</v>
      </c>
      <c r="S563">
        <v>1</v>
      </c>
      <c r="T563">
        <v>1</v>
      </c>
      <c r="U563">
        <v>0</v>
      </c>
      <c r="V563">
        <v>2</v>
      </c>
      <c r="W563">
        <v>0</v>
      </c>
      <c r="X563">
        <v>0</v>
      </c>
      <c r="Y563">
        <v>0</v>
      </c>
      <c r="Z563">
        <v>0</v>
      </c>
      <c r="AA563">
        <v>0</v>
      </c>
      <c r="AB563">
        <v>0</v>
      </c>
      <c r="AC563">
        <v>0</v>
      </c>
      <c r="AD563">
        <v>21</v>
      </c>
    </row>
    <row r="564" spans="1:30" x14ac:dyDescent="0.25">
      <c r="A564" s="2" t="s">
        <v>72</v>
      </c>
      <c r="B564" s="1" t="s">
        <v>75</v>
      </c>
      <c r="C564" s="1" t="s">
        <v>35</v>
      </c>
      <c r="D564">
        <v>25</v>
      </c>
      <c r="E564">
        <v>53</v>
      </c>
      <c r="F564">
        <v>5</v>
      </c>
      <c r="G564">
        <v>83</v>
      </c>
      <c r="H564">
        <v>317</v>
      </c>
      <c r="I564">
        <v>49</v>
      </c>
      <c r="J564">
        <v>366</v>
      </c>
      <c r="K564">
        <v>692</v>
      </c>
      <c r="L564">
        <v>62</v>
      </c>
      <c r="M564">
        <v>0</v>
      </c>
      <c r="N564">
        <v>8</v>
      </c>
      <c r="O564">
        <v>2</v>
      </c>
      <c r="P564">
        <v>0</v>
      </c>
      <c r="Q564">
        <v>4</v>
      </c>
      <c r="R564">
        <v>0</v>
      </c>
      <c r="S564">
        <v>11</v>
      </c>
      <c r="T564">
        <v>6</v>
      </c>
      <c r="U564">
        <v>1</v>
      </c>
      <c r="V564">
        <v>1</v>
      </c>
      <c r="W564">
        <v>1</v>
      </c>
      <c r="X564">
        <v>1</v>
      </c>
      <c r="Y564">
        <v>2</v>
      </c>
      <c r="Z564">
        <v>0</v>
      </c>
      <c r="AA564">
        <v>0</v>
      </c>
      <c r="AB564">
        <v>0</v>
      </c>
      <c r="AC564">
        <v>2</v>
      </c>
      <c r="AD564">
        <v>101</v>
      </c>
    </row>
    <row r="565" spans="1:30" x14ac:dyDescent="0.25">
      <c r="A565" s="2" t="s">
        <v>72</v>
      </c>
      <c r="B565" s="1" t="s">
        <v>75</v>
      </c>
      <c r="C565" s="1" t="s">
        <v>36</v>
      </c>
      <c r="D565">
        <v>2</v>
      </c>
      <c r="E565">
        <v>22</v>
      </c>
      <c r="F565">
        <v>2</v>
      </c>
      <c r="G565">
        <v>26</v>
      </c>
      <c r="H565">
        <v>173</v>
      </c>
      <c r="I565">
        <v>3</v>
      </c>
      <c r="J565">
        <v>176</v>
      </c>
      <c r="K565">
        <v>219</v>
      </c>
      <c r="L565">
        <v>19</v>
      </c>
      <c r="M565">
        <v>0</v>
      </c>
      <c r="N565">
        <v>1</v>
      </c>
      <c r="O565">
        <v>2</v>
      </c>
      <c r="P565">
        <v>0</v>
      </c>
      <c r="Q565">
        <v>0</v>
      </c>
      <c r="R565">
        <v>0</v>
      </c>
      <c r="S565">
        <v>6</v>
      </c>
      <c r="T565">
        <v>4</v>
      </c>
      <c r="U565">
        <v>0</v>
      </c>
      <c r="V565">
        <v>0</v>
      </c>
      <c r="W565">
        <v>0</v>
      </c>
      <c r="X565">
        <v>0</v>
      </c>
      <c r="Y565">
        <v>0</v>
      </c>
      <c r="Z565">
        <v>0</v>
      </c>
      <c r="AA565">
        <v>0</v>
      </c>
      <c r="AB565">
        <v>10</v>
      </c>
      <c r="AC565">
        <v>0</v>
      </c>
      <c r="AD565">
        <v>42</v>
      </c>
    </row>
    <row r="566" spans="1:30" x14ac:dyDescent="0.25">
      <c r="A566" s="2" t="s">
        <v>72</v>
      </c>
      <c r="B566" s="1" t="s">
        <v>75</v>
      </c>
      <c r="C566" s="1" t="s">
        <v>37</v>
      </c>
      <c r="D566">
        <v>9</v>
      </c>
      <c r="E566">
        <v>20</v>
      </c>
      <c r="F566">
        <v>3</v>
      </c>
      <c r="G566">
        <v>32</v>
      </c>
      <c r="H566">
        <v>112</v>
      </c>
      <c r="I566">
        <v>15</v>
      </c>
      <c r="J566">
        <v>127</v>
      </c>
      <c r="K566">
        <v>180</v>
      </c>
      <c r="L566">
        <v>25</v>
      </c>
      <c r="M566">
        <v>0</v>
      </c>
      <c r="N566">
        <v>0</v>
      </c>
      <c r="O566">
        <v>1</v>
      </c>
      <c r="P566">
        <v>4</v>
      </c>
      <c r="Q566">
        <v>0</v>
      </c>
      <c r="R566">
        <v>0</v>
      </c>
      <c r="S566">
        <v>6</v>
      </c>
      <c r="T566">
        <v>1</v>
      </c>
      <c r="U566">
        <v>0</v>
      </c>
      <c r="V566">
        <v>1</v>
      </c>
      <c r="W566">
        <v>0</v>
      </c>
      <c r="X566">
        <v>0</v>
      </c>
      <c r="Y566">
        <v>0</v>
      </c>
      <c r="Z566">
        <v>0</v>
      </c>
      <c r="AA566">
        <v>0</v>
      </c>
      <c r="AB566">
        <v>0</v>
      </c>
      <c r="AC566">
        <v>0</v>
      </c>
      <c r="AD566">
        <v>38</v>
      </c>
    </row>
    <row r="567" spans="1:30" x14ac:dyDescent="0.25">
      <c r="A567" s="2" t="s">
        <v>72</v>
      </c>
      <c r="B567" s="1" t="s">
        <v>75</v>
      </c>
      <c r="C567" s="1" t="s">
        <v>38</v>
      </c>
      <c r="D567">
        <v>10</v>
      </c>
      <c r="E567">
        <v>17</v>
      </c>
      <c r="F567">
        <v>4</v>
      </c>
      <c r="G567">
        <v>31</v>
      </c>
      <c r="H567">
        <v>76</v>
      </c>
      <c r="I567">
        <v>18</v>
      </c>
      <c r="J567">
        <v>94</v>
      </c>
      <c r="K567">
        <v>173</v>
      </c>
      <c r="L567">
        <v>26</v>
      </c>
      <c r="M567">
        <v>1</v>
      </c>
      <c r="N567">
        <v>5</v>
      </c>
      <c r="O567">
        <v>0</v>
      </c>
      <c r="P567">
        <v>3</v>
      </c>
      <c r="Q567">
        <v>0</v>
      </c>
      <c r="R567">
        <v>0</v>
      </c>
      <c r="S567">
        <v>4</v>
      </c>
      <c r="T567">
        <v>0</v>
      </c>
      <c r="U567">
        <v>0</v>
      </c>
      <c r="V567">
        <v>3</v>
      </c>
      <c r="W567">
        <v>0</v>
      </c>
      <c r="X567">
        <v>0</v>
      </c>
      <c r="Y567">
        <v>0</v>
      </c>
      <c r="Z567">
        <v>0</v>
      </c>
      <c r="AA567">
        <v>0</v>
      </c>
      <c r="AB567">
        <v>2</v>
      </c>
      <c r="AC567">
        <v>0</v>
      </c>
      <c r="AD567">
        <v>44</v>
      </c>
    </row>
    <row r="568" spans="1:30" x14ac:dyDescent="0.25">
      <c r="A568" s="2" t="s">
        <v>72</v>
      </c>
      <c r="B568" s="1" t="s">
        <v>75</v>
      </c>
      <c r="C568" s="1" t="s">
        <v>39</v>
      </c>
      <c r="D568">
        <v>8</v>
      </c>
      <c r="E568">
        <v>18</v>
      </c>
      <c r="F568">
        <v>17</v>
      </c>
      <c r="G568">
        <v>43</v>
      </c>
      <c r="H568">
        <v>60</v>
      </c>
      <c r="I568">
        <v>19</v>
      </c>
      <c r="J568">
        <v>79</v>
      </c>
      <c r="K568">
        <v>148</v>
      </c>
      <c r="L568">
        <v>22</v>
      </c>
      <c r="M568">
        <v>0</v>
      </c>
      <c r="N568">
        <v>7</v>
      </c>
      <c r="O568">
        <v>2</v>
      </c>
      <c r="P568">
        <v>1</v>
      </c>
      <c r="Q568">
        <v>0</v>
      </c>
      <c r="R568">
        <v>0</v>
      </c>
      <c r="S568">
        <v>1</v>
      </c>
      <c r="T568">
        <v>1</v>
      </c>
      <c r="U568">
        <v>0</v>
      </c>
      <c r="V568">
        <v>0</v>
      </c>
      <c r="W568">
        <v>0</v>
      </c>
      <c r="X568">
        <v>0</v>
      </c>
      <c r="Y568">
        <v>0</v>
      </c>
      <c r="Z568">
        <v>0</v>
      </c>
      <c r="AA568">
        <v>0</v>
      </c>
      <c r="AB568">
        <v>1</v>
      </c>
      <c r="AC568">
        <v>0</v>
      </c>
      <c r="AD568">
        <v>35</v>
      </c>
    </row>
    <row r="569" spans="1:30" x14ac:dyDescent="0.25">
      <c r="A569" s="2" t="s">
        <v>72</v>
      </c>
      <c r="B569" s="1" t="s">
        <v>75</v>
      </c>
      <c r="C569" s="1" t="s">
        <v>40</v>
      </c>
      <c r="D569">
        <v>21</v>
      </c>
      <c r="E569">
        <v>28</v>
      </c>
      <c r="F569">
        <v>12</v>
      </c>
      <c r="G569">
        <v>61</v>
      </c>
      <c r="H569">
        <v>159</v>
      </c>
      <c r="I569">
        <v>39</v>
      </c>
      <c r="J569">
        <v>198</v>
      </c>
      <c r="K569">
        <v>401</v>
      </c>
      <c r="L569">
        <v>46</v>
      </c>
      <c r="M569">
        <v>0</v>
      </c>
      <c r="N569">
        <v>3</v>
      </c>
      <c r="O569">
        <v>0</v>
      </c>
      <c r="P569">
        <v>13</v>
      </c>
      <c r="Q569">
        <v>0</v>
      </c>
      <c r="R569">
        <v>0</v>
      </c>
      <c r="S569">
        <v>6</v>
      </c>
      <c r="T569">
        <v>0</v>
      </c>
      <c r="U569">
        <v>0</v>
      </c>
      <c r="V569">
        <v>0</v>
      </c>
      <c r="W569">
        <v>2</v>
      </c>
      <c r="X569">
        <v>0</v>
      </c>
      <c r="Y569">
        <v>0</v>
      </c>
      <c r="Z569">
        <v>0</v>
      </c>
      <c r="AA569">
        <v>2</v>
      </c>
      <c r="AB569">
        <v>0</v>
      </c>
      <c r="AC569">
        <v>1</v>
      </c>
      <c r="AD569">
        <v>73</v>
      </c>
    </row>
    <row r="570" spans="1:30" x14ac:dyDescent="0.25">
      <c r="A570" s="2" t="s">
        <v>72</v>
      </c>
      <c r="B570" s="1" t="s">
        <v>75</v>
      </c>
      <c r="C570" s="1" t="s">
        <v>41</v>
      </c>
      <c r="D570">
        <v>7</v>
      </c>
      <c r="E570">
        <v>16</v>
      </c>
      <c r="F570">
        <v>1</v>
      </c>
      <c r="G570">
        <v>24</v>
      </c>
      <c r="H570">
        <v>55</v>
      </c>
      <c r="I570">
        <v>9</v>
      </c>
      <c r="J570">
        <v>64</v>
      </c>
      <c r="K570">
        <v>114</v>
      </c>
      <c r="L570">
        <v>27</v>
      </c>
      <c r="M570">
        <v>0</v>
      </c>
      <c r="N570">
        <v>0</v>
      </c>
      <c r="O570">
        <v>0</v>
      </c>
      <c r="P570">
        <v>0</v>
      </c>
      <c r="Q570">
        <v>0</v>
      </c>
      <c r="R570">
        <v>0</v>
      </c>
      <c r="S570">
        <v>0</v>
      </c>
      <c r="T570">
        <v>0</v>
      </c>
      <c r="U570">
        <v>0</v>
      </c>
      <c r="V570">
        <v>0</v>
      </c>
      <c r="W570">
        <v>0</v>
      </c>
      <c r="X570">
        <v>1</v>
      </c>
      <c r="Y570">
        <v>2</v>
      </c>
      <c r="Z570">
        <v>0</v>
      </c>
      <c r="AA570">
        <v>0</v>
      </c>
      <c r="AB570">
        <v>2</v>
      </c>
      <c r="AC570">
        <v>1</v>
      </c>
      <c r="AD570">
        <v>33</v>
      </c>
    </row>
    <row r="571" spans="1:30" x14ac:dyDescent="0.25">
      <c r="A571" s="2" t="s">
        <v>72</v>
      </c>
      <c r="B571" s="1" t="s">
        <v>75</v>
      </c>
      <c r="C571" s="1" t="s">
        <v>42</v>
      </c>
      <c r="D571">
        <v>12</v>
      </c>
      <c r="E571">
        <v>28</v>
      </c>
      <c r="F571">
        <v>4</v>
      </c>
      <c r="G571">
        <v>44</v>
      </c>
      <c r="H571">
        <v>164</v>
      </c>
      <c r="I571">
        <v>24</v>
      </c>
      <c r="J571">
        <v>188</v>
      </c>
      <c r="K571">
        <v>363</v>
      </c>
      <c r="L571">
        <v>39</v>
      </c>
      <c r="M571">
        <v>0</v>
      </c>
      <c r="N571">
        <v>0</v>
      </c>
      <c r="O571">
        <v>0</v>
      </c>
      <c r="P571">
        <v>6</v>
      </c>
      <c r="Q571">
        <v>0</v>
      </c>
      <c r="R571">
        <v>0</v>
      </c>
      <c r="S571">
        <v>1</v>
      </c>
      <c r="T571">
        <v>1</v>
      </c>
      <c r="U571">
        <v>0</v>
      </c>
      <c r="V571">
        <v>2</v>
      </c>
      <c r="W571">
        <v>1</v>
      </c>
      <c r="X571">
        <v>0</v>
      </c>
      <c r="Y571">
        <v>0</v>
      </c>
      <c r="Z571">
        <v>0</v>
      </c>
      <c r="AA571">
        <v>0</v>
      </c>
      <c r="AB571">
        <v>0</v>
      </c>
      <c r="AC571">
        <v>0</v>
      </c>
      <c r="AD571">
        <v>50</v>
      </c>
    </row>
    <row r="572" spans="1:30" x14ac:dyDescent="0.25">
      <c r="A572" s="2" t="s">
        <v>72</v>
      </c>
      <c r="B572" s="1" t="s">
        <v>75</v>
      </c>
      <c r="C572" s="1" t="s">
        <v>43</v>
      </c>
      <c r="D572">
        <v>43</v>
      </c>
      <c r="E572">
        <v>178</v>
      </c>
      <c r="F572">
        <v>52</v>
      </c>
      <c r="G572">
        <v>273</v>
      </c>
      <c r="H572">
        <v>504</v>
      </c>
      <c r="I572">
        <v>62</v>
      </c>
      <c r="J572">
        <v>566</v>
      </c>
      <c r="K572">
        <v>1531</v>
      </c>
      <c r="L572">
        <v>280</v>
      </c>
      <c r="M572">
        <v>0</v>
      </c>
      <c r="N572">
        <v>18</v>
      </c>
      <c r="O572">
        <v>3</v>
      </c>
      <c r="P572">
        <v>6</v>
      </c>
      <c r="Q572">
        <v>0</v>
      </c>
      <c r="R572">
        <v>0</v>
      </c>
      <c r="S572">
        <v>2</v>
      </c>
      <c r="T572">
        <v>11</v>
      </c>
      <c r="U572">
        <v>0</v>
      </c>
      <c r="V572">
        <v>23</v>
      </c>
      <c r="W572">
        <v>3</v>
      </c>
      <c r="X572">
        <v>0</v>
      </c>
      <c r="Y572">
        <v>0</v>
      </c>
      <c r="Z572">
        <v>0</v>
      </c>
      <c r="AA572">
        <v>2</v>
      </c>
      <c r="AB572">
        <v>18</v>
      </c>
      <c r="AC572">
        <v>2</v>
      </c>
      <c r="AD572">
        <v>368</v>
      </c>
    </row>
    <row r="573" spans="1:30" x14ac:dyDescent="0.25">
      <c r="A573" s="2" t="s">
        <v>72</v>
      </c>
      <c r="B573" s="1" t="s">
        <v>75</v>
      </c>
      <c r="C573" s="1" t="s">
        <v>44</v>
      </c>
      <c r="D573">
        <v>20</v>
      </c>
      <c r="E573">
        <v>64</v>
      </c>
      <c r="F573">
        <v>4</v>
      </c>
      <c r="G573">
        <v>88</v>
      </c>
      <c r="H573">
        <v>349</v>
      </c>
      <c r="I573">
        <v>44</v>
      </c>
      <c r="J573">
        <v>393</v>
      </c>
      <c r="K573">
        <v>865</v>
      </c>
      <c r="L573">
        <v>46</v>
      </c>
      <c r="M573">
        <v>0</v>
      </c>
      <c r="N573">
        <v>5</v>
      </c>
      <c r="O573">
        <v>4</v>
      </c>
      <c r="P573">
        <v>8</v>
      </c>
      <c r="Q573">
        <v>2</v>
      </c>
      <c r="R573">
        <v>0</v>
      </c>
      <c r="S573">
        <v>5</v>
      </c>
      <c r="T573">
        <v>13</v>
      </c>
      <c r="U573">
        <v>0</v>
      </c>
      <c r="V573">
        <v>3</v>
      </c>
      <c r="W573">
        <v>1</v>
      </c>
      <c r="X573">
        <v>0</v>
      </c>
      <c r="Y573">
        <v>0</v>
      </c>
      <c r="Z573">
        <v>0</v>
      </c>
      <c r="AA573">
        <v>0</v>
      </c>
      <c r="AB573">
        <v>1</v>
      </c>
      <c r="AC573">
        <v>0</v>
      </c>
      <c r="AD573">
        <v>88</v>
      </c>
    </row>
    <row r="574" spans="1:30" x14ac:dyDescent="0.25">
      <c r="A574" s="2" t="s">
        <v>72</v>
      </c>
      <c r="B574" s="1" t="s">
        <v>75</v>
      </c>
      <c r="C574" s="1" t="s">
        <v>45</v>
      </c>
      <c r="D574">
        <v>18</v>
      </c>
      <c r="E574">
        <v>13</v>
      </c>
      <c r="F574">
        <v>3</v>
      </c>
      <c r="G574">
        <v>34</v>
      </c>
      <c r="H574">
        <v>134</v>
      </c>
      <c r="I574">
        <v>36</v>
      </c>
      <c r="J574">
        <v>170</v>
      </c>
      <c r="K574">
        <v>279</v>
      </c>
      <c r="L574">
        <v>25</v>
      </c>
      <c r="M574">
        <v>0</v>
      </c>
      <c r="N574">
        <v>1</v>
      </c>
      <c r="O574">
        <v>1</v>
      </c>
      <c r="P574">
        <v>0</v>
      </c>
      <c r="Q574">
        <v>0</v>
      </c>
      <c r="R574">
        <v>0</v>
      </c>
      <c r="S574">
        <v>0</v>
      </c>
      <c r="T574">
        <v>1</v>
      </c>
      <c r="U574">
        <v>0</v>
      </c>
      <c r="V574">
        <v>0</v>
      </c>
      <c r="W574">
        <v>0</v>
      </c>
      <c r="X574">
        <v>0</v>
      </c>
      <c r="Y574">
        <v>0</v>
      </c>
      <c r="Z574">
        <v>0</v>
      </c>
      <c r="AA574">
        <v>0</v>
      </c>
      <c r="AB574">
        <v>0</v>
      </c>
      <c r="AC574">
        <v>0</v>
      </c>
      <c r="AD574">
        <v>28</v>
      </c>
    </row>
    <row r="575" spans="1:30" x14ac:dyDescent="0.25">
      <c r="A575" s="2" t="s">
        <v>72</v>
      </c>
      <c r="B575" s="1" t="s">
        <v>75</v>
      </c>
      <c r="C575" s="1" t="s">
        <v>46</v>
      </c>
      <c r="D575">
        <v>17</v>
      </c>
      <c r="E575">
        <v>75</v>
      </c>
      <c r="F575">
        <v>3</v>
      </c>
      <c r="G575">
        <v>95</v>
      </c>
      <c r="H575">
        <v>308</v>
      </c>
      <c r="I575">
        <v>41</v>
      </c>
      <c r="J575">
        <v>349</v>
      </c>
      <c r="K575">
        <v>526</v>
      </c>
      <c r="L575">
        <v>104</v>
      </c>
      <c r="M575">
        <v>0</v>
      </c>
      <c r="N575">
        <v>11</v>
      </c>
      <c r="O575">
        <v>1</v>
      </c>
      <c r="P575">
        <v>1</v>
      </c>
      <c r="Q575">
        <v>4</v>
      </c>
      <c r="R575">
        <v>0</v>
      </c>
      <c r="S575">
        <v>9</v>
      </c>
      <c r="T575">
        <v>7</v>
      </c>
      <c r="U575">
        <v>0</v>
      </c>
      <c r="V575">
        <v>2</v>
      </c>
      <c r="W575">
        <v>11</v>
      </c>
      <c r="X575">
        <v>0</v>
      </c>
      <c r="Y575">
        <v>0</v>
      </c>
      <c r="Z575">
        <v>0</v>
      </c>
      <c r="AA575">
        <v>1</v>
      </c>
      <c r="AB575">
        <v>0</v>
      </c>
      <c r="AC575">
        <v>4</v>
      </c>
      <c r="AD575">
        <v>155</v>
      </c>
    </row>
    <row r="576" spans="1:30" x14ac:dyDescent="0.25">
      <c r="A576" s="2" t="s">
        <v>72</v>
      </c>
      <c r="B576" s="1" t="s">
        <v>75</v>
      </c>
      <c r="C576" s="1" t="s">
        <v>47</v>
      </c>
      <c r="D576">
        <v>68</v>
      </c>
      <c r="E576">
        <v>107</v>
      </c>
      <c r="F576">
        <v>5</v>
      </c>
      <c r="G576">
        <v>180</v>
      </c>
      <c r="H576">
        <v>828</v>
      </c>
      <c r="I576">
        <v>171</v>
      </c>
      <c r="J576">
        <v>999</v>
      </c>
      <c r="K576">
        <v>1706</v>
      </c>
      <c r="L576">
        <v>96</v>
      </c>
      <c r="M576">
        <v>1</v>
      </c>
      <c r="N576">
        <v>13</v>
      </c>
      <c r="O576">
        <v>6</v>
      </c>
      <c r="P576">
        <v>0</v>
      </c>
      <c r="Q576">
        <v>2</v>
      </c>
      <c r="R576">
        <v>0</v>
      </c>
      <c r="S576">
        <v>18</v>
      </c>
      <c r="T576">
        <v>13</v>
      </c>
      <c r="U576">
        <v>0</v>
      </c>
      <c r="V576">
        <v>20</v>
      </c>
      <c r="W576">
        <v>2</v>
      </c>
      <c r="X576">
        <v>0</v>
      </c>
      <c r="Y576">
        <v>1</v>
      </c>
      <c r="Z576">
        <v>0</v>
      </c>
      <c r="AA576">
        <v>6</v>
      </c>
      <c r="AB576">
        <v>1</v>
      </c>
      <c r="AC576">
        <v>2</v>
      </c>
      <c r="AD576">
        <v>181</v>
      </c>
    </row>
    <row r="577" spans="1:30" x14ac:dyDescent="0.25">
      <c r="A577" s="2" t="s">
        <v>72</v>
      </c>
      <c r="B577" s="1" t="s">
        <v>75</v>
      </c>
      <c r="C577" s="1" t="s">
        <v>48</v>
      </c>
      <c r="D577">
        <v>14</v>
      </c>
      <c r="E577">
        <v>39</v>
      </c>
      <c r="F577">
        <v>1</v>
      </c>
      <c r="G577">
        <v>54</v>
      </c>
      <c r="H577">
        <v>236</v>
      </c>
      <c r="I577">
        <v>30</v>
      </c>
      <c r="J577">
        <v>266</v>
      </c>
      <c r="K577">
        <v>495</v>
      </c>
      <c r="L577">
        <v>44</v>
      </c>
      <c r="M577">
        <v>0</v>
      </c>
      <c r="N577">
        <v>2</v>
      </c>
      <c r="O577">
        <v>0</v>
      </c>
      <c r="P577">
        <v>0</v>
      </c>
      <c r="Q577">
        <v>1</v>
      </c>
      <c r="R577">
        <v>0</v>
      </c>
      <c r="S577">
        <v>3</v>
      </c>
      <c r="T577">
        <v>5</v>
      </c>
      <c r="U577">
        <v>0</v>
      </c>
      <c r="V577">
        <v>2</v>
      </c>
      <c r="W577">
        <v>0</v>
      </c>
      <c r="X577">
        <v>0</v>
      </c>
      <c r="Y577">
        <v>0</v>
      </c>
      <c r="Z577">
        <v>0</v>
      </c>
      <c r="AA577">
        <v>0</v>
      </c>
      <c r="AB577">
        <v>3</v>
      </c>
      <c r="AC577">
        <v>6</v>
      </c>
      <c r="AD577">
        <v>66</v>
      </c>
    </row>
    <row r="578" spans="1:30" x14ac:dyDescent="0.25">
      <c r="A578" s="2" t="s">
        <v>72</v>
      </c>
      <c r="B578" s="1" t="s">
        <v>75</v>
      </c>
      <c r="C578" s="1" t="s">
        <v>49</v>
      </c>
      <c r="D578">
        <v>16</v>
      </c>
      <c r="E578">
        <v>19</v>
      </c>
      <c r="F578">
        <v>0</v>
      </c>
      <c r="G578">
        <v>35</v>
      </c>
      <c r="H578">
        <v>133</v>
      </c>
      <c r="I578">
        <v>38</v>
      </c>
      <c r="J578">
        <v>171</v>
      </c>
      <c r="K578">
        <v>242</v>
      </c>
      <c r="L578">
        <v>33</v>
      </c>
      <c r="M578">
        <v>0</v>
      </c>
      <c r="N578">
        <v>4</v>
      </c>
      <c r="O578">
        <v>0</v>
      </c>
      <c r="P578">
        <v>0</v>
      </c>
      <c r="Q578">
        <v>4</v>
      </c>
      <c r="R578">
        <v>0</v>
      </c>
      <c r="S578">
        <v>1</v>
      </c>
      <c r="T578">
        <v>1</v>
      </c>
      <c r="U578">
        <v>0</v>
      </c>
      <c r="V578">
        <v>3</v>
      </c>
      <c r="W578">
        <v>2</v>
      </c>
      <c r="X578">
        <v>0</v>
      </c>
      <c r="Y578">
        <v>0</v>
      </c>
      <c r="Z578">
        <v>0</v>
      </c>
      <c r="AA578">
        <v>0</v>
      </c>
      <c r="AB578">
        <v>0</v>
      </c>
      <c r="AC578">
        <v>2</v>
      </c>
      <c r="AD578">
        <v>50</v>
      </c>
    </row>
    <row r="579" spans="1:30" x14ac:dyDescent="0.25">
      <c r="A579" s="2" t="s">
        <v>72</v>
      </c>
      <c r="B579" s="1" t="s">
        <v>75</v>
      </c>
      <c r="C579" s="1" t="s">
        <v>50</v>
      </c>
      <c r="D579">
        <v>11</v>
      </c>
      <c r="E579">
        <v>22</v>
      </c>
      <c r="F579">
        <v>0</v>
      </c>
      <c r="G579">
        <v>33</v>
      </c>
      <c r="H579">
        <v>250</v>
      </c>
      <c r="I579">
        <v>41</v>
      </c>
      <c r="J579">
        <v>291</v>
      </c>
      <c r="K579">
        <v>449</v>
      </c>
      <c r="L579">
        <v>29</v>
      </c>
      <c r="M579">
        <v>0</v>
      </c>
      <c r="N579">
        <v>0</v>
      </c>
      <c r="O579">
        <v>0</v>
      </c>
      <c r="P579">
        <v>0</v>
      </c>
      <c r="Q579">
        <v>2</v>
      </c>
      <c r="R579">
        <v>0</v>
      </c>
      <c r="S579">
        <v>0</v>
      </c>
      <c r="T579">
        <v>3</v>
      </c>
      <c r="U579">
        <v>0</v>
      </c>
      <c r="V579">
        <v>0</v>
      </c>
      <c r="W579">
        <v>0</v>
      </c>
      <c r="X579">
        <v>0</v>
      </c>
      <c r="Y579">
        <v>0</v>
      </c>
      <c r="Z579">
        <v>0</v>
      </c>
      <c r="AA579">
        <v>0</v>
      </c>
      <c r="AB579">
        <v>0</v>
      </c>
      <c r="AC579">
        <v>0</v>
      </c>
      <c r="AD579">
        <v>34</v>
      </c>
    </row>
    <row r="580" spans="1:30" x14ac:dyDescent="0.25">
      <c r="A580" s="2" t="s">
        <v>72</v>
      </c>
      <c r="B580" s="1" t="s">
        <v>75</v>
      </c>
      <c r="C580" s="1" t="s">
        <v>51</v>
      </c>
      <c r="D580">
        <v>38</v>
      </c>
      <c r="E580">
        <v>70</v>
      </c>
      <c r="F580">
        <v>13</v>
      </c>
      <c r="G580">
        <v>121</v>
      </c>
      <c r="H580">
        <v>500</v>
      </c>
      <c r="I580">
        <v>83</v>
      </c>
      <c r="J580">
        <v>583</v>
      </c>
      <c r="K580">
        <v>1141</v>
      </c>
      <c r="L580">
        <v>126</v>
      </c>
      <c r="M580">
        <v>1</v>
      </c>
      <c r="N580">
        <v>21</v>
      </c>
      <c r="O580">
        <v>6</v>
      </c>
      <c r="P580">
        <v>11</v>
      </c>
      <c r="Q580">
        <v>0</v>
      </c>
      <c r="R580">
        <v>0</v>
      </c>
      <c r="S580">
        <v>22</v>
      </c>
      <c r="T580">
        <v>0</v>
      </c>
      <c r="U580">
        <v>0</v>
      </c>
      <c r="V580">
        <v>3</v>
      </c>
      <c r="W580">
        <v>0</v>
      </c>
      <c r="X580">
        <v>0</v>
      </c>
      <c r="Y580">
        <v>1</v>
      </c>
      <c r="Z580">
        <v>0</v>
      </c>
      <c r="AA580">
        <v>1</v>
      </c>
      <c r="AB580">
        <v>0</v>
      </c>
      <c r="AC580">
        <v>1</v>
      </c>
      <c r="AD580">
        <v>193</v>
      </c>
    </row>
    <row r="581" spans="1:30" x14ac:dyDescent="0.25">
      <c r="A581" s="2" t="s">
        <v>72</v>
      </c>
      <c r="B581" s="1" t="s">
        <v>75</v>
      </c>
      <c r="C581" s="1" t="s">
        <v>52</v>
      </c>
      <c r="D581">
        <v>28</v>
      </c>
      <c r="E581">
        <v>38</v>
      </c>
      <c r="F581">
        <v>8</v>
      </c>
      <c r="G581">
        <v>74</v>
      </c>
      <c r="H581">
        <v>300</v>
      </c>
      <c r="I581">
        <v>70</v>
      </c>
      <c r="J581">
        <v>370</v>
      </c>
      <c r="K581">
        <v>709</v>
      </c>
      <c r="L581">
        <v>63</v>
      </c>
      <c r="M581">
        <v>1</v>
      </c>
      <c r="N581">
        <v>6</v>
      </c>
      <c r="O581">
        <v>8</v>
      </c>
      <c r="P581">
        <v>2</v>
      </c>
      <c r="Q581">
        <v>2</v>
      </c>
      <c r="R581">
        <v>0</v>
      </c>
      <c r="S581">
        <v>19</v>
      </c>
      <c r="T581">
        <v>3</v>
      </c>
      <c r="U581">
        <v>0</v>
      </c>
      <c r="V581">
        <v>0</v>
      </c>
      <c r="W581">
        <v>0</v>
      </c>
      <c r="X581">
        <v>0</v>
      </c>
      <c r="Y581">
        <v>0</v>
      </c>
      <c r="Z581">
        <v>0</v>
      </c>
      <c r="AA581">
        <v>0</v>
      </c>
      <c r="AB581">
        <v>3</v>
      </c>
      <c r="AC581">
        <v>2</v>
      </c>
      <c r="AD581">
        <v>109</v>
      </c>
    </row>
    <row r="582" spans="1:30" x14ac:dyDescent="0.25">
      <c r="A582" s="2" t="s">
        <v>72</v>
      </c>
      <c r="B582" s="1" t="s">
        <v>75</v>
      </c>
      <c r="C582" s="1" t="s">
        <v>53</v>
      </c>
      <c r="D582">
        <v>15</v>
      </c>
      <c r="E582">
        <v>62</v>
      </c>
      <c r="F582">
        <v>36</v>
      </c>
      <c r="G582">
        <v>113</v>
      </c>
      <c r="H582">
        <v>165</v>
      </c>
      <c r="I582">
        <v>18</v>
      </c>
      <c r="J582">
        <v>183</v>
      </c>
      <c r="K582">
        <v>540</v>
      </c>
      <c r="L582">
        <v>71</v>
      </c>
      <c r="M582">
        <v>0</v>
      </c>
      <c r="N582">
        <v>1</v>
      </c>
      <c r="O582">
        <v>8</v>
      </c>
      <c r="P582">
        <v>6</v>
      </c>
      <c r="Q582">
        <v>0</v>
      </c>
      <c r="R582">
        <v>0</v>
      </c>
      <c r="S582">
        <v>5</v>
      </c>
      <c r="T582">
        <v>4</v>
      </c>
      <c r="U582">
        <v>0</v>
      </c>
      <c r="V582">
        <v>8</v>
      </c>
      <c r="W582">
        <v>2</v>
      </c>
      <c r="X582">
        <v>0</v>
      </c>
      <c r="Y582">
        <v>1</v>
      </c>
      <c r="Z582">
        <v>0</v>
      </c>
      <c r="AA582">
        <v>0</v>
      </c>
      <c r="AB582">
        <v>0</v>
      </c>
      <c r="AC582">
        <v>5</v>
      </c>
      <c r="AD582">
        <v>111</v>
      </c>
    </row>
    <row r="583" spans="1:30" x14ac:dyDescent="0.25">
      <c r="A583" s="2" t="s">
        <v>72</v>
      </c>
      <c r="B583" s="1" t="s">
        <v>75</v>
      </c>
      <c r="C583" s="1" t="s">
        <v>54</v>
      </c>
      <c r="D583">
        <v>24</v>
      </c>
      <c r="E583">
        <v>138</v>
      </c>
      <c r="F583">
        <v>7</v>
      </c>
      <c r="G583">
        <v>169</v>
      </c>
      <c r="H583">
        <v>438</v>
      </c>
      <c r="I583">
        <v>41</v>
      </c>
      <c r="J583">
        <v>479</v>
      </c>
      <c r="K583">
        <v>885</v>
      </c>
      <c r="L583">
        <v>167</v>
      </c>
      <c r="M583">
        <v>0</v>
      </c>
      <c r="N583">
        <v>7</v>
      </c>
      <c r="O583">
        <v>2</v>
      </c>
      <c r="P583">
        <v>6</v>
      </c>
      <c r="Q583">
        <v>2</v>
      </c>
      <c r="R583">
        <v>0</v>
      </c>
      <c r="S583">
        <v>4</v>
      </c>
      <c r="T583">
        <v>26</v>
      </c>
      <c r="U583">
        <v>1</v>
      </c>
      <c r="V583">
        <v>10</v>
      </c>
      <c r="W583">
        <v>1</v>
      </c>
      <c r="X583">
        <v>1</v>
      </c>
      <c r="Y583">
        <v>2</v>
      </c>
      <c r="Z583">
        <v>1</v>
      </c>
      <c r="AA583">
        <v>0</v>
      </c>
      <c r="AB583">
        <v>7</v>
      </c>
      <c r="AC583">
        <v>5</v>
      </c>
      <c r="AD583">
        <v>242</v>
      </c>
    </row>
    <row r="584" spans="1:30" x14ac:dyDescent="0.25">
      <c r="A584" s="2" t="s">
        <v>72</v>
      </c>
      <c r="B584" s="1" t="s">
        <v>75</v>
      </c>
      <c r="C584" s="1" t="s">
        <v>55</v>
      </c>
      <c r="D584">
        <v>38</v>
      </c>
      <c r="E584">
        <v>85</v>
      </c>
      <c r="F584">
        <v>4</v>
      </c>
      <c r="G584">
        <v>127</v>
      </c>
      <c r="H584">
        <v>433</v>
      </c>
      <c r="I584">
        <v>119</v>
      </c>
      <c r="J584">
        <v>552</v>
      </c>
      <c r="K584">
        <v>1115</v>
      </c>
      <c r="L584">
        <v>140</v>
      </c>
      <c r="M584">
        <v>0</v>
      </c>
      <c r="N584">
        <v>6</v>
      </c>
      <c r="O584">
        <v>4</v>
      </c>
      <c r="P584">
        <v>0</v>
      </c>
      <c r="Q584">
        <v>1</v>
      </c>
      <c r="R584">
        <v>1</v>
      </c>
      <c r="S584">
        <v>8</v>
      </c>
      <c r="T584">
        <v>2</v>
      </c>
      <c r="U584">
        <v>2</v>
      </c>
      <c r="V584">
        <v>6</v>
      </c>
      <c r="W584">
        <v>0</v>
      </c>
      <c r="X584">
        <v>0</v>
      </c>
      <c r="Y584">
        <v>0</v>
      </c>
      <c r="Z584">
        <v>2</v>
      </c>
      <c r="AA584">
        <v>3</v>
      </c>
      <c r="AB584">
        <v>5</v>
      </c>
      <c r="AC584">
        <v>2</v>
      </c>
      <c r="AD584">
        <v>182</v>
      </c>
    </row>
    <row r="585" spans="1:30" x14ac:dyDescent="0.25">
      <c r="A585" s="2" t="s">
        <v>72</v>
      </c>
      <c r="B585" s="1" t="s">
        <v>75</v>
      </c>
      <c r="C585" s="1" t="s">
        <v>56</v>
      </c>
      <c r="D585">
        <v>53</v>
      </c>
      <c r="E585">
        <v>131</v>
      </c>
      <c r="F585">
        <v>16</v>
      </c>
      <c r="G585">
        <v>200</v>
      </c>
      <c r="H585">
        <v>542</v>
      </c>
      <c r="I585">
        <v>98</v>
      </c>
      <c r="J585">
        <v>640</v>
      </c>
      <c r="K585">
        <v>1266</v>
      </c>
      <c r="L585">
        <v>261</v>
      </c>
      <c r="M585">
        <v>0</v>
      </c>
      <c r="N585">
        <v>34</v>
      </c>
      <c r="O585">
        <v>12</v>
      </c>
      <c r="P585">
        <v>2</v>
      </c>
      <c r="Q585">
        <v>0</v>
      </c>
      <c r="R585">
        <v>0</v>
      </c>
      <c r="S585">
        <v>16</v>
      </c>
      <c r="T585">
        <v>8</v>
      </c>
      <c r="U585">
        <v>0</v>
      </c>
      <c r="V585">
        <v>18</v>
      </c>
      <c r="W585">
        <v>1</v>
      </c>
      <c r="X585">
        <v>3</v>
      </c>
      <c r="Y585">
        <v>0</v>
      </c>
      <c r="Z585">
        <v>0</v>
      </c>
      <c r="AA585">
        <v>0</v>
      </c>
      <c r="AB585">
        <v>1</v>
      </c>
      <c r="AC585">
        <v>9</v>
      </c>
      <c r="AD585">
        <v>365</v>
      </c>
    </row>
    <row r="586" spans="1:30" x14ac:dyDescent="0.25">
      <c r="A586" s="2" t="s">
        <v>72</v>
      </c>
      <c r="B586" s="1" t="s">
        <v>75</v>
      </c>
      <c r="C586" s="1" t="s">
        <v>57</v>
      </c>
      <c r="D586">
        <v>20</v>
      </c>
      <c r="E586">
        <v>58</v>
      </c>
      <c r="F586">
        <v>6</v>
      </c>
      <c r="G586">
        <v>84</v>
      </c>
      <c r="H586">
        <v>245</v>
      </c>
      <c r="I586">
        <v>35</v>
      </c>
      <c r="J586">
        <v>280</v>
      </c>
      <c r="K586">
        <v>537</v>
      </c>
      <c r="L586">
        <v>80</v>
      </c>
      <c r="M586">
        <v>0</v>
      </c>
      <c r="N586">
        <v>6</v>
      </c>
      <c r="O586">
        <v>3</v>
      </c>
      <c r="P586">
        <v>8</v>
      </c>
      <c r="Q586">
        <v>2</v>
      </c>
      <c r="R586">
        <v>0</v>
      </c>
      <c r="S586">
        <v>22</v>
      </c>
      <c r="T586">
        <v>15</v>
      </c>
      <c r="U586">
        <v>0</v>
      </c>
      <c r="V586">
        <v>8</v>
      </c>
      <c r="W586">
        <v>0</v>
      </c>
      <c r="X586">
        <v>1</v>
      </c>
      <c r="Y586">
        <v>0</v>
      </c>
      <c r="Z586">
        <v>0</v>
      </c>
      <c r="AA586">
        <v>1</v>
      </c>
      <c r="AB586">
        <v>0</v>
      </c>
      <c r="AC586">
        <v>0</v>
      </c>
      <c r="AD586">
        <v>146</v>
      </c>
    </row>
    <row r="587" spans="1:30" x14ac:dyDescent="0.25">
      <c r="A587" s="2" t="s">
        <v>72</v>
      </c>
      <c r="B587" s="1" t="s">
        <v>75</v>
      </c>
      <c r="C587" s="1" t="s">
        <v>58</v>
      </c>
      <c r="D587">
        <v>29</v>
      </c>
      <c r="E587">
        <v>61</v>
      </c>
      <c r="F587">
        <v>10</v>
      </c>
      <c r="G587">
        <v>100</v>
      </c>
      <c r="H587">
        <v>376</v>
      </c>
      <c r="I587">
        <v>96</v>
      </c>
      <c r="J587">
        <v>472</v>
      </c>
      <c r="K587">
        <v>863</v>
      </c>
      <c r="L587">
        <v>71</v>
      </c>
      <c r="M587">
        <v>0</v>
      </c>
      <c r="N587">
        <v>10</v>
      </c>
      <c r="O587">
        <v>6</v>
      </c>
      <c r="P587">
        <v>4</v>
      </c>
      <c r="Q587">
        <v>0</v>
      </c>
      <c r="R587">
        <v>0</v>
      </c>
      <c r="S587">
        <v>7</v>
      </c>
      <c r="T587">
        <v>5</v>
      </c>
      <c r="U587">
        <v>3</v>
      </c>
      <c r="V587">
        <v>15</v>
      </c>
      <c r="W587">
        <v>0</v>
      </c>
      <c r="X587">
        <v>1</v>
      </c>
      <c r="Y587">
        <v>0</v>
      </c>
      <c r="Z587">
        <v>0</v>
      </c>
      <c r="AA587">
        <v>1</v>
      </c>
      <c r="AB587">
        <v>0</v>
      </c>
      <c r="AC587">
        <v>0</v>
      </c>
      <c r="AD587">
        <v>123</v>
      </c>
    </row>
    <row r="588" spans="1:30" x14ac:dyDescent="0.25">
      <c r="A588" s="2" t="s">
        <v>72</v>
      </c>
      <c r="B588" s="1" t="s">
        <v>75</v>
      </c>
      <c r="C588" s="1" t="s">
        <v>59</v>
      </c>
      <c r="D588">
        <v>40</v>
      </c>
      <c r="E588">
        <v>77</v>
      </c>
      <c r="F588">
        <v>14</v>
      </c>
      <c r="G588">
        <v>131</v>
      </c>
      <c r="H588">
        <v>298</v>
      </c>
      <c r="I588">
        <v>68</v>
      </c>
      <c r="J588">
        <v>366</v>
      </c>
      <c r="K588">
        <v>967</v>
      </c>
      <c r="L588">
        <v>84</v>
      </c>
      <c r="M588">
        <v>0</v>
      </c>
      <c r="N588">
        <v>8</v>
      </c>
      <c r="O588">
        <v>3</v>
      </c>
      <c r="P588">
        <v>8</v>
      </c>
      <c r="Q588">
        <v>1</v>
      </c>
      <c r="R588">
        <v>1</v>
      </c>
      <c r="S588">
        <v>8</v>
      </c>
      <c r="T588">
        <v>1</v>
      </c>
      <c r="U588">
        <v>3</v>
      </c>
      <c r="V588">
        <v>3</v>
      </c>
      <c r="W588">
        <v>0</v>
      </c>
      <c r="X588">
        <v>0</v>
      </c>
      <c r="Y588">
        <v>0</v>
      </c>
      <c r="Z588">
        <v>0</v>
      </c>
      <c r="AA588">
        <v>2</v>
      </c>
      <c r="AB588">
        <v>0</v>
      </c>
      <c r="AC588">
        <v>0</v>
      </c>
      <c r="AD588">
        <v>122</v>
      </c>
    </row>
    <row r="589" spans="1:30" x14ac:dyDescent="0.25">
      <c r="A589" s="2" t="s">
        <v>72</v>
      </c>
      <c r="B589" s="1" t="s">
        <v>75</v>
      </c>
      <c r="C589" s="1" t="s">
        <v>60</v>
      </c>
      <c r="D589">
        <v>11</v>
      </c>
      <c r="E589">
        <v>63</v>
      </c>
      <c r="F589">
        <v>3</v>
      </c>
      <c r="G589">
        <v>77</v>
      </c>
      <c r="H589">
        <v>185</v>
      </c>
      <c r="I589">
        <v>15</v>
      </c>
      <c r="J589">
        <v>200</v>
      </c>
      <c r="K589">
        <v>426</v>
      </c>
      <c r="L589">
        <v>48</v>
      </c>
      <c r="M589">
        <v>0</v>
      </c>
      <c r="N589">
        <v>5</v>
      </c>
      <c r="O589">
        <v>7</v>
      </c>
      <c r="P589">
        <v>14</v>
      </c>
      <c r="Q589">
        <v>0</v>
      </c>
      <c r="R589">
        <v>0</v>
      </c>
      <c r="S589">
        <v>4</v>
      </c>
      <c r="T589">
        <v>8</v>
      </c>
      <c r="U589">
        <v>0</v>
      </c>
      <c r="V589">
        <v>1</v>
      </c>
      <c r="W589">
        <v>4</v>
      </c>
      <c r="X589">
        <v>0</v>
      </c>
      <c r="Y589">
        <v>1</v>
      </c>
      <c r="Z589">
        <v>0</v>
      </c>
      <c r="AA589">
        <v>0</v>
      </c>
      <c r="AB589">
        <v>0</v>
      </c>
      <c r="AC589">
        <v>6</v>
      </c>
      <c r="AD589">
        <v>98</v>
      </c>
    </row>
    <row r="590" spans="1:30" x14ac:dyDescent="0.25">
      <c r="A590" s="2" t="s">
        <v>72</v>
      </c>
      <c r="B590" s="1" t="s">
        <v>75</v>
      </c>
      <c r="C590" s="1" t="s">
        <v>61</v>
      </c>
      <c r="D590">
        <v>4</v>
      </c>
      <c r="E590">
        <v>10</v>
      </c>
      <c r="F590">
        <v>1</v>
      </c>
      <c r="G590">
        <v>15</v>
      </c>
      <c r="H590">
        <v>32</v>
      </c>
      <c r="I590">
        <v>4</v>
      </c>
      <c r="J590">
        <v>36</v>
      </c>
      <c r="K590">
        <v>60</v>
      </c>
      <c r="L590">
        <v>17</v>
      </c>
      <c r="M590">
        <v>0</v>
      </c>
      <c r="N590">
        <v>1</v>
      </c>
      <c r="O590">
        <v>0</v>
      </c>
      <c r="P590">
        <v>2</v>
      </c>
      <c r="Q590">
        <v>0</v>
      </c>
      <c r="R590">
        <v>0</v>
      </c>
      <c r="S590">
        <v>0</v>
      </c>
      <c r="T590">
        <v>0</v>
      </c>
      <c r="U590">
        <v>0</v>
      </c>
      <c r="V590">
        <v>1</v>
      </c>
      <c r="W590">
        <v>0</v>
      </c>
      <c r="X590">
        <v>0</v>
      </c>
      <c r="Y590">
        <v>0</v>
      </c>
      <c r="Z590">
        <v>0</v>
      </c>
      <c r="AA590">
        <v>0</v>
      </c>
      <c r="AB590">
        <v>0</v>
      </c>
      <c r="AC590">
        <v>0</v>
      </c>
      <c r="AD590">
        <v>21</v>
      </c>
    </row>
    <row r="591" spans="1:30" x14ac:dyDescent="0.25">
      <c r="A591" s="2" t="s">
        <v>72</v>
      </c>
      <c r="B591" s="1" t="s">
        <v>75</v>
      </c>
      <c r="C591" s="1" t="s">
        <v>62</v>
      </c>
      <c r="D591">
        <v>14</v>
      </c>
      <c r="E591">
        <v>10</v>
      </c>
      <c r="F591">
        <v>0</v>
      </c>
      <c r="G591">
        <v>24</v>
      </c>
      <c r="H591">
        <v>122</v>
      </c>
      <c r="I591">
        <v>41</v>
      </c>
      <c r="J591">
        <v>163</v>
      </c>
      <c r="K591">
        <v>236</v>
      </c>
      <c r="L591">
        <v>41</v>
      </c>
      <c r="M591">
        <v>0</v>
      </c>
      <c r="N591">
        <v>0</v>
      </c>
      <c r="O591">
        <v>1</v>
      </c>
      <c r="P591">
        <v>0</v>
      </c>
      <c r="Q591">
        <v>0</v>
      </c>
      <c r="R591">
        <v>1</v>
      </c>
      <c r="S591">
        <v>2</v>
      </c>
      <c r="T591">
        <v>6</v>
      </c>
      <c r="U591">
        <v>0</v>
      </c>
      <c r="V591">
        <v>0</v>
      </c>
      <c r="W591">
        <v>1</v>
      </c>
      <c r="X591">
        <v>0</v>
      </c>
      <c r="Y591">
        <v>0</v>
      </c>
      <c r="Z591">
        <v>0</v>
      </c>
      <c r="AA591">
        <v>0</v>
      </c>
      <c r="AB591">
        <v>0</v>
      </c>
      <c r="AC591">
        <v>0</v>
      </c>
      <c r="AD591">
        <v>52</v>
      </c>
    </row>
    <row r="592" spans="1:30" x14ac:dyDescent="0.25">
      <c r="A592" s="2" t="s">
        <v>72</v>
      </c>
      <c r="B592" s="1" t="s">
        <v>75</v>
      </c>
      <c r="C592" s="1" t="s">
        <v>63</v>
      </c>
      <c r="D592">
        <v>7</v>
      </c>
      <c r="E592">
        <v>31</v>
      </c>
      <c r="F592">
        <v>0</v>
      </c>
      <c r="G592">
        <v>38</v>
      </c>
      <c r="H592">
        <v>98</v>
      </c>
      <c r="I592">
        <v>17</v>
      </c>
      <c r="J592">
        <v>115</v>
      </c>
      <c r="K592">
        <v>231</v>
      </c>
      <c r="L592">
        <v>17</v>
      </c>
      <c r="M592">
        <v>0</v>
      </c>
      <c r="N592">
        <v>3</v>
      </c>
      <c r="O592">
        <v>0</v>
      </c>
      <c r="P592">
        <v>2</v>
      </c>
      <c r="Q592">
        <v>3</v>
      </c>
      <c r="R592">
        <v>0</v>
      </c>
      <c r="S592">
        <v>0</v>
      </c>
      <c r="T592">
        <v>9</v>
      </c>
      <c r="U592">
        <v>0</v>
      </c>
      <c r="V592">
        <v>3</v>
      </c>
      <c r="W592">
        <v>1</v>
      </c>
      <c r="X592">
        <v>0</v>
      </c>
      <c r="Y592">
        <v>0</v>
      </c>
      <c r="Z592">
        <v>0</v>
      </c>
      <c r="AA592">
        <v>0</v>
      </c>
      <c r="AB592">
        <v>0</v>
      </c>
      <c r="AC592">
        <v>0</v>
      </c>
      <c r="AD592">
        <v>38</v>
      </c>
    </row>
    <row r="593" spans="1:30" x14ac:dyDescent="0.25">
      <c r="A593" s="2" t="s">
        <v>72</v>
      </c>
      <c r="B593" s="1" t="s">
        <v>75</v>
      </c>
      <c r="C593" s="1" t="s">
        <v>64</v>
      </c>
      <c r="D593">
        <v>8</v>
      </c>
      <c r="E593">
        <v>28</v>
      </c>
      <c r="F593">
        <v>3</v>
      </c>
      <c r="G593">
        <v>39</v>
      </c>
      <c r="H593">
        <v>234</v>
      </c>
      <c r="I593">
        <v>13</v>
      </c>
      <c r="J593">
        <v>247</v>
      </c>
      <c r="K593">
        <v>378</v>
      </c>
      <c r="L593">
        <v>38</v>
      </c>
      <c r="M593">
        <v>0</v>
      </c>
      <c r="N593">
        <v>4</v>
      </c>
      <c r="O593">
        <v>1</v>
      </c>
      <c r="P593">
        <v>0</v>
      </c>
      <c r="Q593">
        <v>6</v>
      </c>
      <c r="R593">
        <v>0</v>
      </c>
      <c r="S593">
        <v>0</v>
      </c>
      <c r="T593">
        <v>5</v>
      </c>
      <c r="U593">
        <v>0</v>
      </c>
      <c r="V593">
        <v>1</v>
      </c>
      <c r="W593">
        <v>0</v>
      </c>
      <c r="X593">
        <v>0</v>
      </c>
      <c r="Y593">
        <v>0</v>
      </c>
      <c r="Z593">
        <v>0</v>
      </c>
      <c r="AA593">
        <v>0</v>
      </c>
      <c r="AB593">
        <v>0</v>
      </c>
      <c r="AC593">
        <v>0</v>
      </c>
      <c r="AD593">
        <v>55</v>
      </c>
    </row>
    <row r="594" spans="1:30" x14ac:dyDescent="0.25">
      <c r="A594" s="2" t="s">
        <v>72</v>
      </c>
      <c r="B594" s="1" t="s">
        <v>75</v>
      </c>
      <c r="C594" s="1" t="s">
        <v>65</v>
      </c>
      <c r="D594">
        <v>5</v>
      </c>
      <c r="E594">
        <v>8</v>
      </c>
      <c r="F594">
        <v>0</v>
      </c>
      <c r="G594">
        <v>13</v>
      </c>
      <c r="H594">
        <v>61</v>
      </c>
      <c r="I594">
        <v>14</v>
      </c>
      <c r="J594">
        <v>75</v>
      </c>
      <c r="K594">
        <v>130</v>
      </c>
      <c r="L594">
        <v>14</v>
      </c>
      <c r="M594">
        <v>0</v>
      </c>
      <c r="N594">
        <v>0</v>
      </c>
      <c r="O594">
        <v>0</v>
      </c>
      <c r="P594">
        <v>0</v>
      </c>
      <c r="Q594">
        <v>0</v>
      </c>
      <c r="R594">
        <v>0</v>
      </c>
      <c r="S594">
        <v>2</v>
      </c>
      <c r="T594">
        <v>0</v>
      </c>
      <c r="U594">
        <v>0</v>
      </c>
      <c r="V594">
        <v>0</v>
      </c>
      <c r="W594">
        <v>0</v>
      </c>
      <c r="X594">
        <v>0</v>
      </c>
      <c r="Y594">
        <v>0</v>
      </c>
      <c r="Z594">
        <v>0</v>
      </c>
      <c r="AA594">
        <v>0</v>
      </c>
      <c r="AB594">
        <v>0</v>
      </c>
      <c r="AC594">
        <v>0</v>
      </c>
      <c r="AD594">
        <v>16</v>
      </c>
    </row>
    <row r="595" spans="1:30" x14ac:dyDescent="0.25">
      <c r="A595" s="2" t="s">
        <v>70</v>
      </c>
      <c r="B595" s="1" t="s">
        <v>75</v>
      </c>
      <c r="C595" s="1" t="s">
        <v>29</v>
      </c>
      <c r="D595">
        <v>6</v>
      </c>
      <c r="E595">
        <v>12</v>
      </c>
      <c r="F595">
        <v>2</v>
      </c>
      <c r="G595">
        <v>20</v>
      </c>
      <c r="H595">
        <v>86</v>
      </c>
      <c r="I595">
        <v>15</v>
      </c>
      <c r="J595">
        <v>101</v>
      </c>
      <c r="K595">
        <v>177</v>
      </c>
      <c r="L595">
        <v>6</v>
      </c>
      <c r="M595">
        <v>0</v>
      </c>
      <c r="N595">
        <v>9</v>
      </c>
      <c r="O595">
        <v>2</v>
      </c>
      <c r="P595">
        <v>0</v>
      </c>
      <c r="Q595">
        <v>2</v>
      </c>
      <c r="R595">
        <v>1</v>
      </c>
      <c r="S595">
        <v>2</v>
      </c>
      <c r="T595">
        <v>0</v>
      </c>
      <c r="U595">
        <v>0</v>
      </c>
      <c r="V595">
        <v>0</v>
      </c>
      <c r="W595">
        <v>0</v>
      </c>
      <c r="X595">
        <v>0</v>
      </c>
      <c r="Y595">
        <v>0</v>
      </c>
      <c r="Z595">
        <v>0</v>
      </c>
      <c r="AA595">
        <v>0</v>
      </c>
      <c r="AB595">
        <v>0</v>
      </c>
      <c r="AC595">
        <v>0</v>
      </c>
      <c r="AD595">
        <v>22</v>
      </c>
    </row>
    <row r="596" spans="1:30" x14ac:dyDescent="0.25">
      <c r="A596" s="2" t="s">
        <v>70</v>
      </c>
      <c r="B596" s="1" t="s">
        <v>75</v>
      </c>
      <c r="C596" s="1" t="s">
        <v>30</v>
      </c>
      <c r="D596">
        <v>3</v>
      </c>
      <c r="E596">
        <v>37</v>
      </c>
      <c r="F596">
        <v>4</v>
      </c>
      <c r="G596">
        <v>44</v>
      </c>
      <c r="H596">
        <v>145</v>
      </c>
      <c r="I596">
        <v>7</v>
      </c>
      <c r="J596">
        <v>152</v>
      </c>
      <c r="K596">
        <v>253</v>
      </c>
      <c r="L596">
        <v>24</v>
      </c>
      <c r="M596">
        <v>0</v>
      </c>
      <c r="N596">
        <v>1</v>
      </c>
      <c r="O596">
        <v>0</v>
      </c>
      <c r="P596">
        <v>1</v>
      </c>
      <c r="Q596">
        <v>3</v>
      </c>
      <c r="R596">
        <v>0</v>
      </c>
      <c r="S596">
        <v>1</v>
      </c>
      <c r="T596">
        <v>0</v>
      </c>
      <c r="U596">
        <v>0</v>
      </c>
      <c r="V596">
        <v>2</v>
      </c>
      <c r="W596">
        <v>0</v>
      </c>
      <c r="X596">
        <v>12</v>
      </c>
      <c r="Y596">
        <v>0</v>
      </c>
      <c r="Z596">
        <v>0</v>
      </c>
      <c r="AA596">
        <v>0</v>
      </c>
      <c r="AB596">
        <v>0</v>
      </c>
      <c r="AC596">
        <v>0</v>
      </c>
      <c r="AD596">
        <v>44</v>
      </c>
    </row>
    <row r="597" spans="1:30" x14ac:dyDescent="0.25">
      <c r="A597" s="2" t="s">
        <v>70</v>
      </c>
      <c r="B597" s="1" t="s">
        <v>75</v>
      </c>
      <c r="C597" s="1" t="s">
        <v>31</v>
      </c>
      <c r="D597">
        <v>6</v>
      </c>
      <c r="E597">
        <v>5</v>
      </c>
      <c r="F597">
        <v>2</v>
      </c>
      <c r="G597">
        <v>13</v>
      </c>
      <c r="H597">
        <v>35</v>
      </c>
      <c r="I597">
        <v>12</v>
      </c>
      <c r="J597">
        <v>47</v>
      </c>
      <c r="K597">
        <v>84</v>
      </c>
      <c r="L597">
        <v>8</v>
      </c>
      <c r="M597">
        <v>0</v>
      </c>
      <c r="N597">
        <v>1</v>
      </c>
      <c r="O597">
        <v>0</v>
      </c>
      <c r="P597">
        <v>0</v>
      </c>
      <c r="Q597">
        <v>0</v>
      </c>
      <c r="R597">
        <v>1</v>
      </c>
      <c r="S597">
        <v>0</v>
      </c>
      <c r="T597">
        <v>0</v>
      </c>
      <c r="U597">
        <v>1</v>
      </c>
      <c r="V597">
        <v>0</v>
      </c>
      <c r="W597">
        <v>0</v>
      </c>
      <c r="X597">
        <v>2</v>
      </c>
      <c r="Y597">
        <v>0</v>
      </c>
      <c r="Z597">
        <v>0</v>
      </c>
      <c r="AA597">
        <v>0</v>
      </c>
      <c r="AB597">
        <v>0</v>
      </c>
      <c r="AC597">
        <v>0</v>
      </c>
      <c r="AD597">
        <v>13</v>
      </c>
    </row>
    <row r="598" spans="1:30" x14ac:dyDescent="0.25">
      <c r="A598" s="2" t="s">
        <v>70</v>
      </c>
      <c r="B598" s="1" t="s">
        <v>75</v>
      </c>
      <c r="C598" s="1" t="s">
        <v>32</v>
      </c>
      <c r="D598">
        <v>9</v>
      </c>
      <c r="E598">
        <v>11</v>
      </c>
      <c r="F598">
        <v>3</v>
      </c>
      <c r="G598">
        <v>23</v>
      </c>
      <c r="H598">
        <v>68</v>
      </c>
      <c r="I598">
        <v>11</v>
      </c>
      <c r="J598">
        <v>79</v>
      </c>
      <c r="K598">
        <v>184</v>
      </c>
      <c r="L598">
        <v>12</v>
      </c>
      <c r="M598">
        <v>0</v>
      </c>
      <c r="N598">
        <v>0</v>
      </c>
      <c r="O598">
        <v>0</v>
      </c>
      <c r="P598">
        <v>1</v>
      </c>
      <c r="Q598">
        <v>7</v>
      </c>
      <c r="R598">
        <v>5</v>
      </c>
      <c r="S598">
        <v>0</v>
      </c>
      <c r="T598">
        <v>0</v>
      </c>
      <c r="U598">
        <v>0</v>
      </c>
      <c r="V598">
        <v>0</v>
      </c>
      <c r="W598">
        <v>0</v>
      </c>
      <c r="X598">
        <v>0</v>
      </c>
      <c r="Y598">
        <v>2</v>
      </c>
      <c r="Z598">
        <v>0</v>
      </c>
      <c r="AA598">
        <v>0</v>
      </c>
      <c r="AB598">
        <v>0</v>
      </c>
      <c r="AC598">
        <v>1</v>
      </c>
      <c r="AD598">
        <v>28</v>
      </c>
    </row>
    <row r="599" spans="1:30" x14ac:dyDescent="0.25">
      <c r="A599" s="2" t="s">
        <v>70</v>
      </c>
      <c r="B599" s="1" t="s">
        <v>75</v>
      </c>
      <c r="C599" s="1" t="s">
        <v>33</v>
      </c>
      <c r="D599">
        <v>24</v>
      </c>
      <c r="E599">
        <v>31</v>
      </c>
      <c r="F599">
        <v>0</v>
      </c>
      <c r="G599">
        <v>55</v>
      </c>
      <c r="H599">
        <v>305</v>
      </c>
      <c r="I599">
        <v>54</v>
      </c>
      <c r="J599">
        <v>359</v>
      </c>
      <c r="K599">
        <v>578</v>
      </c>
      <c r="L599">
        <v>37</v>
      </c>
      <c r="M599">
        <v>0</v>
      </c>
      <c r="N599">
        <v>13</v>
      </c>
      <c r="O599">
        <v>14</v>
      </c>
      <c r="P599">
        <v>0</v>
      </c>
      <c r="Q599">
        <v>1</v>
      </c>
      <c r="R599">
        <v>3</v>
      </c>
      <c r="S599">
        <v>1</v>
      </c>
      <c r="T599">
        <v>0</v>
      </c>
      <c r="U599">
        <v>0</v>
      </c>
      <c r="V599">
        <v>5</v>
      </c>
      <c r="W599">
        <v>1</v>
      </c>
      <c r="X599">
        <v>1</v>
      </c>
      <c r="Y599">
        <v>1</v>
      </c>
      <c r="Z599">
        <v>0</v>
      </c>
      <c r="AA599">
        <v>0</v>
      </c>
      <c r="AB599">
        <v>0</v>
      </c>
      <c r="AC599">
        <v>0</v>
      </c>
      <c r="AD599">
        <v>77</v>
      </c>
    </row>
    <row r="600" spans="1:30" x14ac:dyDescent="0.25">
      <c r="A600" s="2" t="s">
        <v>70</v>
      </c>
      <c r="B600" s="1" t="s">
        <v>75</v>
      </c>
      <c r="C600" s="1" t="s">
        <v>34</v>
      </c>
      <c r="D600">
        <v>1</v>
      </c>
      <c r="E600">
        <v>6</v>
      </c>
      <c r="F600">
        <v>2</v>
      </c>
      <c r="G600">
        <v>9</v>
      </c>
      <c r="H600">
        <v>16</v>
      </c>
      <c r="I600">
        <v>6</v>
      </c>
      <c r="J600">
        <v>22</v>
      </c>
      <c r="K600">
        <v>47</v>
      </c>
      <c r="L600">
        <v>3</v>
      </c>
      <c r="M600">
        <v>0</v>
      </c>
      <c r="N600">
        <v>1</v>
      </c>
      <c r="O600">
        <v>3</v>
      </c>
      <c r="P600">
        <v>1</v>
      </c>
      <c r="Q600">
        <v>0</v>
      </c>
      <c r="R600">
        <v>1</v>
      </c>
      <c r="S600">
        <v>0</v>
      </c>
      <c r="T600">
        <v>0</v>
      </c>
      <c r="U600">
        <v>0</v>
      </c>
      <c r="V600">
        <v>0</v>
      </c>
      <c r="W600">
        <v>0</v>
      </c>
      <c r="X600">
        <v>0</v>
      </c>
      <c r="Y600">
        <v>0</v>
      </c>
      <c r="Z600">
        <v>0</v>
      </c>
      <c r="AA600">
        <v>0</v>
      </c>
      <c r="AB600">
        <v>0</v>
      </c>
      <c r="AC600">
        <v>0</v>
      </c>
      <c r="AD600">
        <v>9</v>
      </c>
    </row>
    <row r="601" spans="1:30" x14ac:dyDescent="0.25">
      <c r="A601" s="2" t="s">
        <v>70</v>
      </c>
      <c r="B601" s="1" t="s">
        <v>75</v>
      </c>
      <c r="C601" s="1" t="s">
        <v>35</v>
      </c>
      <c r="D601">
        <v>14</v>
      </c>
      <c r="E601">
        <v>50</v>
      </c>
      <c r="F601">
        <v>5</v>
      </c>
      <c r="G601">
        <v>69</v>
      </c>
      <c r="H601">
        <v>267</v>
      </c>
      <c r="I601">
        <v>37</v>
      </c>
      <c r="J601">
        <v>304</v>
      </c>
      <c r="K601">
        <v>501</v>
      </c>
      <c r="L601">
        <v>25</v>
      </c>
      <c r="M601">
        <v>0</v>
      </c>
      <c r="N601">
        <v>11</v>
      </c>
      <c r="O601">
        <v>4</v>
      </c>
      <c r="P601">
        <v>2</v>
      </c>
      <c r="Q601">
        <v>4</v>
      </c>
      <c r="R601">
        <v>2</v>
      </c>
      <c r="S601">
        <v>2</v>
      </c>
      <c r="T601">
        <v>0</v>
      </c>
      <c r="U601">
        <v>0</v>
      </c>
      <c r="V601">
        <v>12</v>
      </c>
      <c r="W601">
        <v>2</v>
      </c>
      <c r="X601">
        <v>1</v>
      </c>
      <c r="Y601">
        <v>0</v>
      </c>
      <c r="Z601">
        <v>0</v>
      </c>
      <c r="AA601">
        <v>0</v>
      </c>
      <c r="AB601">
        <v>0</v>
      </c>
      <c r="AC601">
        <v>1</v>
      </c>
      <c r="AD601">
        <v>66</v>
      </c>
    </row>
    <row r="602" spans="1:30" x14ac:dyDescent="0.25">
      <c r="A602" s="2" t="s">
        <v>70</v>
      </c>
      <c r="B602" s="1" t="s">
        <v>75</v>
      </c>
      <c r="C602" s="1" t="s">
        <v>36</v>
      </c>
      <c r="D602">
        <v>3</v>
      </c>
      <c r="E602">
        <v>8</v>
      </c>
      <c r="F602">
        <v>1</v>
      </c>
      <c r="G602">
        <v>12</v>
      </c>
      <c r="H602">
        <v>26</v>
      </c>
      <c r="I602">
        <v>3</v>
      </c>
      <c r="J602">
        <v>29</v>
      </c>
      <c r="K602">
        <v>44</v>
      </c>
      <c r="L602">
        <v>4</v>
      </c>
      <c r="M602">
        <v>0</v>
      </c>
      <c r="N602">
        <v>1</v>
      </c>
      <c r="O602">
        <v>0</v>
      </c>
      <c r="P602">
        <v>2</v>
      </c>
      <c r="Q602">
        <v>0</v>
      </c>
      <c r="R602">
        <v>0</v>
      </c>
      <c r="S602">
        <v>0</v>
      </c>
      <c r="T602">
        <v>0</v>
      </c>
      <c r="U602">
        <v>1</v>
      </c>
      <c r="V602">
        <v>0</v>
      </c>
      <c r="W602">
        <v>0</v>
      </c>
      <c r="X602">
        <v>1</v>
      </c>
      <c r="Y602">
        <v>1</v>
      </c>
      <c r="Z602">
        <v>0</v>
      </c>
      <c r="AA602">
        <v>0</v>
      </c>
      <c r="AB602">
        <v>0</v>
      </c>
      <c r="AC602">
        <v>1</v>
      </c>
      <c r="AD602">
        <v>11</v>
      </c>
    </row>
    <row r="603" spans="1:30" x14ac:dyDescent="0.25">
      <c r="A603" s="2" t="s">
        <v>70</v>
      </c>
      <c r="B603" s="1" t="s">
        <v>75</v>
      </c>
      <c r="C603" s="1" t="s">
        <v>37</v>
      </c>
      <c r="D603">
        <v>7</v>
      </c>
      <c r="E603">
        <v>10</v>
      </c>
      <c r="F603">
        <v>3</v>
      </c>
      <c r="G603">
        <v>20</v>
      </c>
      <c r="H603">
        <v>36</v>
      </c>
      <c r="I603">
        <v>8</v>
      </c>
      <c r="J603">
        <v>44</v>
      </c>
      <c r="K603">
        <v>92</v>
      </c>
      <c r="L603">
        <v>11</v>
      </c>
      <c r="M603">
        <v>0</v>
      </c>
      <c r="N603">
        <v>0</v>
      </c>
      <c r="O603">
        <v>2</v>
      </c>
      <c r="P603">
        <v>0</v>
      </c>
      <c r="Q603">
        <v>0</v>
      </c>
      <c r="R603">
        <v>4</v>
      </c>
      <c r="S603">
        <v>0</v>
      </c>
      <c r="T603">
        <v>0</v>
      </c>
      <c r="U603">
        <v>3</v>
      </c>
      <c r="V603">
        <v>0</v>
      </c>
      <c r="W603">
        <v>0</v>
      </c>
      <c r="X603">
        <v>0</v>
      </c>
      <c r="Y603">
        <v>0</v>
      </c>
      <c r="Z603">
        <v>0</v>
      </c>
      <c r="AA603">
        <v>0</v>
      </c>
      <c r="AB603">
        <v>0</v>
      </c>
      <c r="AC603">
        <v>0</v>
      </c>
      <c r="AD603">
        <v>20</v>
      </c>
    </row>
    <row r="604" spans="1:30" x14ac:dyDescent="0.25">
      <c r="A604" s="2" t="s">
        <v>70</v>
      </c>
      <c r="B604" s="1" t="s">
        <v>75</v>
      </c>
      <c r="C604" s="1" t="s">
        <v>38</v>
      </c>
      <c r="D604">
        <v>11</v>
      </c>
      <c r="E604">
        <v>24</v>
      </c>
      <c r="F604">
        <v>2</v>
      </c>
      <c r="G604">
        <v>37</v>
      </c>
      <c r="H604">
        <v>144</v>
      </c>
      <c r="I604">
        <v>17</v>
      </c>
      <c r="J604">
        <v>161</v>
      </c>
      <c r="K604">
        <v>264</v>
      </c>
      <c r="L604">
        <v>17</v>
      </c>
      <c r="M604">
        <v>0</v>
      </c>
      <c r="N604">
        <v>7</v>
      </c>
      <c r="O604">
        <v>0</v>
      </c>
      <c r="P604">
        <v>0</v>
      </c>
      <c r="Q604">
        <v>2</v>
      </c>
      <c r="R604">
        <v>6</v>
      </c>
      <c r="S604">
        <v>0</v>
      </c>
      <c r="T604">
        <v>0</v>
      </c>
      <c r="U604">
        <v>0</v>
      </c>
      <c r="V604">
        <v>0</v>
      </c>
      <c r="W604">
        <v>0</v>
      </c>
      <c r="X604">
        <v>6</v>
      </c>
      <c r="Y604">
        <v>0</v>
      </c>
      <c r="Z604">
        <v>1</v>
      </c>
      <c r="AA604">
        <v>0</v>
      </c>
      <c r="AB604">
        <v>0</v>
      </c>
      <c r="AC604">
        <v>1</v>
      </c>
      <c r="AD604">
        <v>40</v>
      </c>
    </row>
    <row r="605" spans="1:30" x14ac:dyDescent="0.25">
      <c r="A605" s="2" t="s">
        <v>70</v>
      </c>
      <c r="B605" s="1" t="s">
        <v>75</v>
      </c>
      <c r="C605" s="1" t="s">
        <v>39</v>
      </c>
      <c r="D605">
        <v>9</v>
      </c>
      <c r="E605">
        <v>9</v>
      </c>
      <c r="F605">
        <v>0</v>
      </c>
      <c r="G605">
        <v>18</v>
      </c>
      <c r="H605">
        <v>45</v>
      </c>
      <c r="I605">
        <v>12</v>
      </c>
      <c r="J605">
        <v>57</v>
      </c>
      <c r="K605">
        <v>105</v>
      </c>
      <c r="L605">
        <v>4</v>
      </c>
      <c r="M605">
        <v>0</v>
      </c>
      <c r="N605">
        <v>2</v>
      </c>
      <c r="O605">
        <v>6</v>
      </c>
      <c r="P605">
        <v>0</v>
      </c>
      <c r="Q605">
        <v>0</v>
      </c>
      <c r="R605">
        <v>0</v>
      </c>
      <c r="S605">
        <v>0</v>
      </c>
      <c r="T605">
        <v>0</v>
      </c>
      <c r="U605">
        <v>1</v>
      </c>
      <c r="V605">
        <v>1</v>
      </c>
      <c r="W605">
        <v>0</v>
      </c>
      <c r="X605">
        <v>0</v>
      </c>
      <c r="Y605">
        <v>0</v>
      </c>
      <c r="Z605">
        <v>0</v>
      </c>
      <c r="AA605">
        <v>0</v>
      </c>
      <c r="AB605">
        <v>0</v>
      </c>
      <c r="AC605">
        <v>0</v>
      </c>
      <c r="AD605">
        <v>14</v>
      </c>
    </row>
    <row r="606" spans="1:30" x14ac:dyDescent="0.25">
      <c r="A606" s="2" t="s">
        <v>70</v>
      </c>
      <c r="B606" s="1" t="s">
        <v>75</v>
      </c>
      <c r="C606" s="1" t="s">
        <v>40</v>
      </c>
      <c r="D606">
        <v>13</v>
      </c>
      <c r="E606">
        <v>29</v>
      </c>
      <c r="F606">
        <v>8</v>
      </c>
      <c r="G606">
        <v>50</v>
      </c>
      <c r="H606">
        <v>117</v>
      </c>
      <c r="I606">
        <v>16</v>
      </c>
      <c r="J606">
        <v>133</v>
      </c>
      <c r="K606">
        <v>317</v>
      </c>
      <c r="L606">
        <v>25</v>
      </c>
      <c r="M606">
        <v>0</v>
      </c>
      <c r="N606">
        <v>7</v>
      </c>
      <c r="O606">
        <v>29</v>
      </c>
      <c r="P606">
        <v>1</v>
      </c>
      <c r="Q606">
        <v>0</v>
      </c>
      <c r="R606">
        <v>8</v>
      </c>
      <c r="S606">
        <v>0</v>
      </c>
      <c r="T606">
        <v>0</v>
      </c>
      <c r="U606">
        <v>1</v>
      </c>
      <c r="V606">
        <v>0</v>
      </c>
      <c r="W606">
        <v>7</v>
      </c>
      <c r="X606">
        <v>0</v>
      </c>
      <c r="Y606">
        <v>0</v>
      </c>
      <c r="Z606">
        <v>0</v>
      </c>
      <c r="AA606">
        <v>0</v>
      </c>
      <c r="AB606">
        <v>0</v>
      </c>
      <c r="AC606">
        <v>0</v>
      </c>
      <c r="AD606">
        <v>78</v>
      </c>
    </row>
    <row r="607" spans="1:30" x14ac:dyDescent="0.25">
      <c r="A607" s="2" t="s">
        <v>70</v>
      </c>
      <c r="B607" s="1" t="s">
        <v>75</v>
      </c>
      <c r="C607" s="1" t="s">
        <v>41</v>
      </c>
      <c r="D607">
        <v>3</v>
      </c>
      <c r="E607">
        <v>16</v>
      </c>
      <c r="F607">
        <v>2</v>
      </c>
      <c r="G607">
        <v>21</v>
      </c>
      <c r="H607">
        <v>60</v>
      </c>
      <c r="I607">
        <v>3</v>
      </c>
      <c r="J607">
        <v>63</v>
      </c>
      <c r="K607">
        <v>120</v>
      </c>
      <c r="L607">
        <v>12</v>
      </c>
      <c r="M607">
        <v>0</v>
      </c>
      <c r="N607">
        <v>0</v>
      </c>
      <c r="O607">
        <v>13</v>
      </c>
      <c r="P607">
        <v>2</v>
      </c>
      <c r="Q607">
        <v>2</v>
      </c>
      <c r="R607">
        <v>2</v>
      </c>
      <c r="S607">
        <v>0</v>
      </c>
      <c r="T607">
        <v>0</v>
      </c>
      <c r="U607">
        <v>0</v>
      </c>
      <c r="V607">
        <v>0</v>
      </c>
      <c r="W607">
        <v>0</v>
      </c>
      <c r="X607">
        <v>1</v>
      </c>
      <c r="Y607">
        <v>0</v>
      </c>
      <c r="Z607">
        <v>0</v>
      </c>
      <c r="AA607">
        <v>0</v>
      </c>
      <c r="AB607">
        <v>0</v>
      </c>
      <c r="AC607">
        <v>1</v>
      </c>
      <c r="AD607">
        <v>33</v>
      </c>
    </row>
    <row r="608" spans="1:30" x14ac:dyDescent="0.25">
      <c r="A608" s="2" t="s">
        <v>70</v>
      </c>
      <c r="B608" s="1" t="s">
        <v>75</v>
      </c>
      <c r="C608" s="1" t="s">
        <v>42</v>
      </c>
      <c r="D608">
        <v>11</v>
      </c>
      <c r="E608">
        <v>30</v>
      </c>
      <c r="F608">
        <v>5</v>
      </c>
      <c r="G608">
        <v>46</v>
      </c>
      <c r="H608">
        <v>175</v>
      </c>
      <c r="I608">
        <v>35</v>
      </c>
      <c r="J608">
        <v>210</v>
      </c>
      <c r="K608">
        <v>445</v>
      </c>
      <c r="L608">
        <v>24</v>
      </c>
      <c r="M608">
        <v>0</v>
      </c>
      <c r="N608">
        <v>2</v>
      </c>
      <c r="O608">
        <v>7</v>
      </c>
      <c r="P608">
        <v>0</v>
      </c>
      <c r="Q608">
        <v>4</v>
      </c>
      <c r="R608">
        <v>14</v>
      </c>
      <c r="S608">
        <v>0</v>
      </c>
      <c r="T608">
        <v>0</v>
      </c>
      <c r="U608">
        <v>0</v>
      </c>
      <c r="V608">
        <v>0</v>
      </c>
      <c r="W608">
        <v>0</v>
      </c>
      <c r="X608">
        <v>2</v>
      </c>
      <c r="Y608">
        <v>0</v>
      </c>
      <c r="Z608">
        <v>0</v>
      </c>
      <c r="AA608">
        <v>0</v>
      </c>
      <c r="AB608">
        <v>0</v>
      </c>
      <c r="AC608">
        <v>0</v>
      </c>
      <c r="AD608">
        <v>53</v>
      </c>
    </row>
    <row r="609" spans="1:30" x14ac:dyDescent="0.25">
      <c r="A609" s="2" t="s">
        <v>70</v>
      </c>
      <c r="B609" s="1" t="s">
        <v>75</v>
      </c>
      <c r="C609" s="1" t="s">
        <v>43</v>
      </c>
      <c r="D609">
        <v>47</v>
      </c>
      <c r="E609">
        <v>191</v>
      </c>
      <c r="F609">
        <v>54</v>
      </c>
      <c r="G609">
        <v>292</v>
      </c>
      <c r="H609">
        <v>695</v>
      </c>
      <c r="I609">
        <v>71</v>
      </c>
      <c r="J609">
        <v>766</v>
      </c>
      <c r="K609">
        <v>1837</v>
      </c>
      <c r="L609">
        <v>175</v>
      </c>
      <c r="M609">
        <v>0</v>
      </c>
      <c r="N609">
        <v>12</v>
      </c>
      <c r="O609">
        <v>72</v>
      </c>
      <c r="P609">
        <v>1</v>
      </c>
      <c r="Q609">
        <v>2</v>
      </c>
      <c r="R609">
        <v>3</v>
      </c>
      <c r="S609">
        <v>3</v>
      </c>
      <c r="T609">
        <v>3</v>
      </c>
      <c r="U609">
        <v>0</v>
      </c>
      <c r="V609">
        <v>15</v>
      </c>
      <c r="W609">
        <v>0</v>
      </c>
      <c r="X609">
        <v>13</v>
      </c>
      <c r="Y609">
        <v>3</v>
      </c>
      <c r="Z609">
        <v>0</v>
      </c>
      <c r="AA609">
        <v>0</v>
      </c>
      <c r="AB609">
        <v>0</v>
      </c>
      <c r="AC609">
        <v>1</v>
      </c>
      <c r="AD609">
        <v>303</v>
      </c>
    </row>
    <row r="610" spans="1:30" x14ac:dyDescent="0.25">
      <c r="A610" s="2" t="s">
        <v>70</v>
      </c>
      <c r="B610" s="1" t="s">
        <v>75</v>
      </c>
      <c r="C610" s="1" t="s">
        <v>44</v>
      </c>
      <c r="D610">
        <v>19</v>
      </c>
      <c r="E610">
        <v>47</v>
      </c>
      <c r="F610">
        <v>5</v>
      </c>
      <c r="G610">
        <v>71</v>
      </c>
      <c r="H610">
        <v>243</v>
      </c>
      <c r="I610">
        <v>33</v>
      </c>
      <c r="J610">
        <v>276</v>
      </c>
      <c r="K610">
        <v>489</v>
      </c>
      <c r="L610">
        <v>36</v>
      </c>
      <c r="M610">
        <v>0</v>
      </c>
      <c r="N610">
        <v>7</v>
      </c>
      <c r="O610">
        <v>5</v>
      </c>
      <c r="P610">
        <v>4</v>
      </c>
      <c r="Q610">
        <v>0</v>
      </c>
      <c r="R610">
        <v>3</v>
      </c>
      <c r="S610">
        <v>3</v>
      </c>
      <c r="T610">
        <v>0</v>
      </c>
      <c r="U610">
        <v>1</v>
      </c>
      <c r="V610">
        <v>7</v>
      </c>
      <c r="W610">
        <v>0</v>
      </c>
      <c r="X610">
        <v>4</v>
      </c>
      <c r="Y610">
        <v>1</v>
      </c>
      <c r="Z610">
        <v>0</v>
      </c>
      <c r="AA610">
        <v>0</v>
      </c>
      <c r="AB610">
        <v>0</v>
      </c>
      <c r="AC610">
        <v>0</v>
      </c>
      <c r="AD610">
        <v>71</v>
      </c>
    </row>
    <row r="611" spans="1:30" x14ac:dyDescent="0.25">
      <c r="A611" s="2" t="s">
        <v>70</v>
      </c>
      <c r="B611" s="1" t="s">
        <v>75</v>
      </c>
      <c r="C611" s="1" t="s">
        <v>45</v>
      </c>
      <c r="D611">
        <v>6</v>
      </c>
      <c r="E611">
        <v>6</v>
      </c>
      <c r="F611">
        <v>0</v>
      </c>
      <c r="G611">
        <v>12</v>
      </c>
      <c r="H611">
        <v>74</v>
      </c>
      <c r="I611">
        <v>21</v>
      </c>
      <c r="J611">
        <v>95</v>
      </c>
      <c r="K611">
        <v>127</v>
      </c>
      <c r="L611">
        <v>5</v>
      </c>
      <c r="M611">
        <v>0</v>
      </c>
      <c r="N611">
        <v>1</v>
      </c>
      <c r="O611">
        <v>0</v>
      </c>
      <c r="P611">
        <v>1</v>
      </c>
      <c r="Q611">
        <v>3</v>
      </c>
      <c r="R611">
        <v>1</v>
      </c>
      <c r="S611">
        <v>0</v>
      </c>
      <c r="T611">
        <v>0</v>
      </c>
      <c r="U611">
        <v>0</v>
      </c>
      <c r="V611">
        <v>0</v>
      </c>
      <c r="W611">
        <v>0</v>
      </c>
      <c r="X611">
        <v>0</v>
      </c>
      <c r="Y611">
        <v>0</v>
      </c>
      <c r="Z611">
        <v>0</v>
      </c>
      <c r="AA611">
        <v>0</v>
      </c>
      <c r="AB611">
        <v>0</v>
      </c>
      <c r="AC611">
        <v>0</v>
      </c>
      <c r="AD611">
        <v>11</v>
      </c>
    </row>
    <row r="612" spans="1:30" x14ac:dyDescent="0.25">
      <c r="A612" s="2" t="s">
        <v>70</v>
      </c>
      <c r="B612" s="1" t="s">
        <v>75</v>
      </c>
      <c r="C612" s="1" t="s">
        <v>46</v>
      </c>
      <c r="D612">
        <v>17</v>
      </c>
      <c r="E612">
        <v>43</v>
      </c>
      <c r="F612">
        <v>0</v>
      </c>
      <c r="G612">
        <v>60</v>
      </c>
      <c r="H612">
        <v>185</v>
      </c>
      <c r="I612">
        <v>26</v>
      </c>
      <c r="J612">
        <v>211</v>
      </c>
      <c r="K612">
        <v>366</v>
      </c>
      <c r="L612">
        <v>40</v>
      </c>
      <c r="M612">
        <v>0</v>
      </c>
      <c r="N612">
        <v>4</v>
      </c>
      <c r="O612">
        <v>30</v>
      </c>
      <c r="P612">
        <v>0</v>
      </c>
      <c r="Q612">
        <v>6</v>
      </c>
      <c r="R612">
        <v>0</v>
      </c>
      <c r="S612">
        <v>0</v>
      </c>
      <c r="T612">
        <v>0</v>
      </c>
      <c r="U612">
        <v>0</v>
      </c>
      <c r="V612">
        <v>4</v>
      </c>
      <c r="W612">
        <v>0</v>
      </c>
      <c r="X612">
        <v>1</v>
      </c>
      <c r="Y612">
        <v>8</v>
      </c>
      <c r="Z612">
        <v>0</v>
      </c>
      <c r="AA612">
        <v>0</v>
      </c>
      <c r="AB612">
        <v>0</v>
      </c>
      <c r="AC612">
        <v>0</v>
      </c>
      <c r="AD612">
        <v>93</v>
      </c>
    </row>
    <row r="613" spans="1:30" x14ac:dyDescent="0.25">
      <c r="A613" s="2" t="s">
        <v>70</v>
      </c>
      <c r="B613" s="1" t="s">
        <v>75</v>
      </c>
      <c r="C613" s="1" t="s">
        <v>47</v>
      </c>
      <c r="D613">
        <v>49</v>
      </c>
      <c r="E613">
        <v>106</v>
      </c>
      <c r="F613">
        <v>2</v>
      </c>
      <c r="G613">
        <v>157</v>
      </c>
      <c r="H613">
        <v>765</v>
      </c>
      <c r="I613">
        <v>124</v>
      </c>
      <c r="J613">
        <v>889</v>
      </c>
      <c r="K613">
        <v>1559</v>
      </c>
      <c r="L613">
        <v>90</v>
      </c>
      <c r="M613">
        <v>0</v>
      </c>
      <c r="N613">
        <v>9</v>
      </c>
      <c r="O613">
        <v>1</v>
      </c>
      <c r="P613">
        <v>3</v>
      </c>
      <c r="Q613">
        <v>6</v>
      </c>
      <c r="R613">
        <v>1</v>
      </c>
      <c r="S613">
        <v>3</v>
      </c>
      <c r="T613">
        <v>2</v>
      </c>
      <c r="U613">
        <v>1</v>
      </c>
      <c r="V613">
        <v>9</v>
      </c>
      <c r="W613">
        <v>1</v>
      </c>
      <c r="X613">
        <v>13</v>
      </c>
      <c r="Y613">
        <v>2</v>
      </c>
      <c r="Z613">
        <v>0</v>
      </c>
      <c r="AA613">
        <v>0</v>
      </c>
      <c r="AB613">
        <v>1</v>
      </c>
      <c r="AC613">
        <v>2</v>
      </c>
      <c r="AD613">
        <v>144</v>
      </c>
    </row>
    <row r="614" spans="1:30" x14ac:dyDescent="0.25">
      <c r="A614" s="2" t="s">
        <v>70</v>
      </c>
      <c r="B614" s="1" t="s">
        <v>75</v>
      </c>
      <c r="C614" s="1" t="s">
        <v>48</v>
      </c>
      <c r="D614">
        <v>24</v>
      </c>
      <c r="E614">
        <v>23</v>
      </c>
      <c r="F614">
        <v>1</v>
      </c>
      <c r="G614">
        <v>48</v>
      </c>
      <c r="H614">
        <v>233</v>
      </c>
      <c r="I614">
        <v>74</v>
      </c>
      <c r="J614">
        <v>307</v>
      </c>
      <c r="K614">
        <v>426</v>
      </c>
      <c r="L614">
        <v>30</v>
      </c>
      <c r="M614">
        <v>0</v>
      </c>
      <c r="N614">
        <v>2</v>
      </c>
      <c r="O614">
        <v>26</v>
      </c>
      <c r="P614">
        <v>0</v>
      </c>
      <c r="Q614">
        <v>1</v>
      </c>
      <c r="R614">
        <v>0</v>
      </c>
      <c r="S614">
        <v>3</v>
      </c>
      <c r="T614">
        <v>0</v>
      </c>
      <c r="U614">
        <v>1</v>
      </c>
      <c r="V614">
        <v>2</v>
      </c>
      <c r="W614">
        <v>0</v>
      </c>
      <c r="X614">
        <v>4</v>
      </c>
      <c r="Y614">
        <v>0</v>
      </c>
      <c r="Z614">
        <v>0</v>
      </c>
      <c r="AA614">
        <v>0</v>
      </c>
      <c r="AB614">
        <v>0</v>
      </c>
      <c r="AC614">
        <v>1</v>
      </c>
      <c r="AD614">
        <v>70</v>
      </c>
    </row>
    <row r="615" spans="1:30" x14ac:dyDescent="0.25">
      <c r="A615" s="2" t="s">
        <v>70</v>
      </c>
      <c r="B615" s="1" t="s">
        <v>75</v>
      </c>
      <c r="C615" s="1" t="s">
        <v>49</v>
      </c>
      <c r="D615">
        <v>10</v>
      </c>
      <c r="E615">
        <v>16</v>
      </c>
      <c r="F615">
        <v>0</v>
      </c>
      <c r="G615">
        <v>26</v>
      </c>
      <c r="H615">
        <v>107</v>
      </c>
      <c r="I615">
        <v>18</v>
      </c>
      <c r="J615">
        <v>125</v>
      </c>
      <c r="K615">
        <v>226</v>
      </c>
      <c r="L615">
        <v>20</v>
      </c>
      <c r="M615">
        <v>0</v>
      </c>
      <c r="N615">
        <v>0</v>
      </c>
      <c r="O615">
        <v>7</v>
      </c>
      <c r="P615">
        <v>0</v>
      </c>
      <c r="Q615">
        <v>0</v>
      </c>
      <c r="R615">
        <v>0</v>
      </c>
      <c r="S615">
        <v>0</v>
      </c>
      <c r="T615">
        <v>0</v>
      </c>
      <c r="U615">
        <v>2</v>
      </c>
      <c r="V615">
        <v>0</v>
      </c>
      <c r="W615">
        <v>0</v>
      </c>
      <c r="X615">
        <v>2</v>
      </c>
      <c r="Y615">
        <v>0</v>
      </c>
      <c r="Z615">
        <v>0</v>
      </c>
      <c r="AA615">
        <v>0</v>
      </c>
      <c r="AB615">
        <v>0</v>
      </c>
      <c r="AC615">
        <v>0</v>
      </c>
      <c r="AD615">
        <v>31</v>
      </c>
    </row>
    <row r="616" spans="1:30" x14ac:dyDescent="0.25">
      <c r="A616" s="2" t="s">
        <v>70</v>
      </c>
      <c r="B616" s="1" t="s">
        <v>75</v>
      </c>
      <c r="C616" s="1" t="s">
        <v>50</v>
      </c>
      <c r="D616">
        <v>11</v>
      </c>
      <c r="E616">
        <v>16</v>
      </c>
      <c r="F616">
        <v>0</v>
      </c>
      <c r="G616">
        <v>27</v>
      </c>
      <c r="H616">
        <v>65</v>
      </c>
      <c r="I616">
        <v>16</v>
      </c>
      <c r="J616">
        <v>81</v>
      </c>
      <c r="K616">
        <v>161</v>
      </c>
      <c r="L616">
        <v>10</v>
      </c>
      <c r="M616">
        <v>0</v>
      </c>
      <c r="N616">
        <v>0</v>
      </c>
      <c r="O616">
        <v>12</v>
      </c>
      <c r="P616">
        <v>0</v>
      </c>
      <c r="Q616">
        <v>1</v>
      </c>
      <c r="R616">
        <v>0</v>
      </c>
      <c r="S616">
        <v>0</v>
      </c>
      <c r="T616">
        <v>0</v>
      </c>
      <c r="U616">
        <v>0</v>
      </c>
      <c r="V616">
        <v>1</v>
      </c>
      <c r="W616">
        <v>0</v>
      </c>
      <c r="X616">
        <v>0</v>
      </c>
      <c r="Y616">
        <v>0</v>
      </c>
      <c r="Z616">
        <v>0</v>
      </c>
      <c r="AA616">
        <v>0</v>
      </c>
      <c r="AB616">
        <v>0</v>
      </c>
      <c r="AC616">
        <v>0</v>
      </c>
      <c r="AD616">
        <v>24</v>
      </c>
    </row>
    <row r="617" spans="1:30" x14ac:dyDescent="0.25">
      <c r="A617" s="2" t="s">
        <v>70</v>
      </c>
      <c r="B617" s="1" t="s">
        <v>75</v>
      </c>
      <c r="C617" s="1" t="s">
        <v>51</v>
      </c>
      <c r="D617">
        <v>36</v>
      </c>
      <c r="E617">
        <v>60</v>
      </c>
      <c r="F617">
        <v>9</v>
      </c>
      <c r="G617">
        <v>105</v>
      </c>
      <c r="H617">
        <v>330</v>
      </c>
      <c r="I617">
        <v>89</v>
      </c>
      <c r="J617">
        <v>419</v>
      </c>
      <c r="K617">
        <v>853</v>
      </c>
      <c r="L617">
        <v>76</v>
      </c>
      <c r="M617">
        <v>0</v>
      </c>
      <c r="N617">
        <v>11</v>
      </c>
      <c r="O617">
        <v>1</v>
      </c>
      <c r="P617">
        <v>2</v>
      </c>
      <c r="Q617">
        <v>17</v>
      </c>
      <c r="R617">
        <v>7</v>
      </c>
      <c r="S617">
        <v>0</v>
      </c>
      <c r="T617">
        <v>0</v>
      </c>
      <c r="U617">
        <v>0</v>
      </c>
      <c r="V617">
        <v>0</v>
      </c>
      <c r="W617">
        <v>1</v>
      </c>
      <c r="X617">
        <v>7</v>
      </c>
      <c r="Y617">
        <v>0</v>
      </c>
      <c r="Z617">
        <v>4</v>
      </c>
      <c r="AA617">
        <v>0</v>
      </c>
      <c r="AB617">
        <v>0</v>
      </c>
      <c r="AC617">
        <v>0</v>
      </c>
      <c r="AD617">
        <v>126</v>
      </c>
    </row>
    <row r="618" spans="1:30" x14ac:dyDescent="0.25">
      <c r="A618" s="2" t="s">
        <v>70</v>
      </c>
      <c r="B618" s="1" t="s">
        <v>75</v>
      </c>
      <c r="C618" s="1" t="s">
        <v>52</v>
      </c>
      <c r="D618">
        <v>15</v>
      </c>
      <c r="E618">
        <v>34</v>
      </c>
      <c r="F618">
        <v>3</v>
      </c>
      <c r="G618">
        <v>52</v>
      </c>
      <c r="H618">
        <v>210</v>
      </c>
      <c r="I618">
        <v>44</v>
      </c>
      <c r="J618">
        <v>254</v>
      </c>
      <c r="K618">
        <v>405</v>
      </c>
      <c r="L618">
        <v>31</v>
      </c>
      <c r="M618">
        <v>0</v>
      </c>
      <c r="N618">
        <v>1</v>
      </c>
      <c r="O618">
        <v>9</v>
      </c>
      <c r="P618">
        <v>4</v>
      </c>
      <c r="Q618">
        <v>8</v>
      </c>
      <c r="R618">
        <v>0</v>
      </c>
      <c r="S618">
        <v>1</v>
      </c>
      <c r="T618">
        <v>0</v>
      </c>
      <c r="U618">
        <v>0</v>
      </c>
      <c r="V618">
        <v>1</v>
      </c>
      <c r="W618">
        <v>0</v>
      </c>
      <c r="X618">
        <v>1</v>
      </c>
      <c r="Y618">
        <v>1</v>
      </c>
      <c r="Z618">
        <v>0</v>
      </c>
      <c r="AA618">
        <v>0</v>
      </c>
      <c r="AB618">
        <v>3</v>
      </c>
      <c r="AC618">
        <v>0</v>
      </c>
      <c r="AD618">
        <v>60</v>
      </c>
    </row>
    <row r="619" spans="1:30" x14ac:dyDescent="0.25">
      <c r="A619" s="2" t="s">
        <v>70</v>
      </c>
      <c r="B619" s="1" t="s">
        <v>75</v>
      </c>
      <c r="C619" s="1" t="s">
        <v>53</v>
      </c>
      <c r="D619">
        <v>22</v>
      </c>
      <c r="E619">
        <v>77</v>
      </c>
      <c r="F619">
        <v>48</v>
      </c>
      <c r="G619">
        <v>147</v>
      </c>
      <c r="H619">
        <v>186</v>
      </c>
      <c r="I619">
        <v>31</v>
      </c>
      <c r="J619">
        <v>217</v>
      </c>
      <c r="K619">
        <v>657</v>
      </c>
      <c r="L619">
        <v>80</v>
      </c>
      <c r="M619">
        <v>0</v>
      </c>
      <c r="N619">
        <v>1</v>
      </c>
      <c r="O619">
        <v>12</v>
      </c>
      <c r="P619">
        <v>14</v>
      </c>
      <c r="Q619">
        <v>11</v>
      </c>
      <c r="R619">
        <v>9</v>
      </c>
      <c r="S619">
        <v>0</v>
      </c>
      <c r="T619">
        <v>0</v>
      </c>
      <c r="U619">
        <v>0</v>
      </c>
      <c r="V619">
        <v>2</v>
      </c>
      <c r="W619">
        <v>0</v>
      </c>
      <c r="X619">
        <v>7</v>
      </c>
      <c r="Y619">
        <v>2</v>
      </c>
      <c r="Z619">
        <v>0</v>
      </c>
      <c r="AA619">
        <v>0</v>
      </c>
      <c r="AB619">
        <v>2</v>
      </c>
      <c r="AC619">
        <v>3</v>
      </c>
      <c r="AD619">
        <v>143</v>
      </c>
    </row>
    <row r="620" spans="1:30" x14ac:dyDescent="0.25">
      <c r="A620" s="2" t="s">
        <v>70</v>
      </c>
      <c r="B620" s="1" t="s">
        <v>75</v>
      </c>
      <c r="C620" s="1" t="s">
        <v>54</v>
      </c>
      <c r="D620">
        <v>35</v>
      </c>
      <c r="E620">
        <v>125</v>
      </c>
      <c r="F620">
        <v>4</v>
      </c>
      <c r="G620">
        <v>164</v>
      </c>
      <c r="H620">
        <v>485</v>
      </c>
      <c r="I620">
        <v>55</v>
      </c>
      <c r="J620">
        <v>540</v>
      </c>
      <c r="K620">
        <v>870</v>
      </c>
      <c r="L620">
        <v>98</v>
      </c>
      <c r="M620">
        <v>1</v>
      </c>
      <c r="N620">
        <v>12</v>
      </c>
      <c r="O620">
        <v>39</v>
      </c>
      <c r="P620">
        <v>1</v>
      </c>
      <c r="Q620">
        <v>3</v>
      </c>
      <c r="R620">
        <v>4</v>
      </c>
      <c r="S620">
        <v>3</v>
      </c>
      <c r="T620">
        <v>0</v>
      </c>
      <c r="U620">
        <v>1</v>
      </c>
      <c r="V620">
        <v>18</v>
      </c>
      <c r="W620">
        <v>0</v>
      </c>
      <c r="X620">
        <v>15</v>
      </c>
      <c r="Y620">
        <v>1</v>
      </c>
      <c r="Z620">
        <v>0</v>
      </c>
      <c r="AA620">
        <v>0</v>
      </c>
      <c r="AB620">
        <v>0</v>
      </c>
      <c r="AC620">
        <v>1</v>
      </c>
      <c r="AD620">
        <v>197</v>
      </c>
    </row>
    <row r="621" spans="1:30" x14ac:dyDescent="0.25">
      <c r="A621" s="2" t="s">
        <v>70</v>
      </c>
      <c r="B621" s="1" t="s">
        <v>75</v>
      </c>
      <c r="C621" s="1" t="s">
        <v>55</v>
      </c>
      <c r="D621">
        <v>38</v>
      </c>
      <c r="E621">
        <v>81</v>
      </c>
      <c r="F621">
        <v>2</v>
      </c>
      <c r="G621">
        <v>121</v>
      </c>
      <c r="H621">
        <v>441</v>
      </c>
      <c r="I621">
        <v>94</v>
      </c>
      <c r="J621">
        <v>535</v>
      </c>
      <c r="K621">
        <v>826</v>
      </c>
      <c r="L621">
        <v>77</v>
      </c>
      <c r="M621">
        <v>0</v>
      </c>
      <c r="N621">
        <v>6</v>
      </c>
      <c r="O621">
        <v>35</v>
      </c>
      <c r="P621">
        <v>1</v>
      </c>
      <c r="Q621">
        <v>12</v>
      </c>
      <c r="R621">
        <v>1</v>
      </c>
      <c r="S621">
        <v>0</v>
      </c>
      <c r="T621">
        <v>0</v>
      </c>
      <c r="U621">
        <v>8</v>
      </c>
      <c r="V621">
        <v>2</v>
      </c>
      <c r="W621">
        <v>0</v>
      </c>
      <c r="X621">
        <v>3</v>
      </c>
      <c r="Y621">
        <v>0</v>
      </c>
      <c r="Z621">
        <v>0</v>
      </c>
      <c r="AA621">
        <v>1</v>
      </c>
      <c r="AB621">
        <v>0</v>
      </c>
      <c r="AC621">
        <v>0</v>
      </c>
      <c r="AD621">
        <v>146</v>
      </c>
    </row>
    <row r="622" spans="1:30" x14ac:dyDescent="0.25">
      <c r="A622" s="2" t="s">
        <v>70</v>
      </c>
      <c r="B622" s="1" t="s">
        <v>75</v>
      </c>
      <c r="C622" s="1" t="s">
        <v>56</v>
      </c>
      <c r="D622">
        <v>57</v>
      </c>
      <c r="E622">
        <v>102</v>
      </c>
      <c r="F622">
        <v>20</v>
      </c>
      <c r="G622">
        <v>179</v>
      </c>
      <c r="H622">
        <v>519</v>
      </c>
      <c r="I622">
        <v>92</v>
      </c>
      <c r="J622">
        <v>611</v>
      </c>
      <c r="K622">
        <v>1371</v>
      </c>
      <c r="L622">
        <v>122</v>
      </c>
      <c r="M622">
        <v>0</v>
      </c>
      <c r="N622">
        <v>16</v>
      </c>
      <c r="O622">
        <v>93</v>
      </c>
      <c r="P622">
        <v>19</v>
      </c>
      <c r="Q622">
        <v>7</v>
      </c>
      <c r="R622">
        <v>7</v>
      </c>
      <c r="S622">
        <v>1</v>
      </c>
      <c r="T622">
        <v>0</v>
      </c>
      <c r="U622">
        <v>1</v>
      </c>
      <c r="V622">
        <v>4</v>
      </c>
      <c r="W622">
        <v>1</v>
      </c>
      <c r="X622">
        <v>24</v>
      </c>
      <c r="Y622">
        <v>1</v>
      </c>
      <c r="Z622">
        <v>4</v>
      </c>
      <c r="AA622">
        <v>0</v>
      </c>
      <c r="AB622">
        <v>1</v>
      </c>
      <c r="AC622">
        <v>5</v>
      </c>
      <c r="AD622">
        <v>306</v>
      </c>
    </row>
    <row r="623" spans="1:30" x14ac:dyDescent="0.25">
      <c r="A623" s="2" t="s">
        <v>70</v>
      </c>
      <c r="B623" s="1" t="s">
        <v>75</v>
      </c>
      <c r="C623" s="1" t="s">
        <v>57</v>
      </c>
      <c r="D623">
        <v>35</v>
      </c>
      <c r="E623">
        <v>52</v>
      </c>
      <c r="F623">
        <v>7</v>
      </c>
      <c r="G623">
        <v>94</v>
      </c>
      <c r="H623">
        <v>226</v>
      </c>
      <c r="I623">
        <v>50</v>
      </c>
      <c r="J623">
        <v>276</v>
      </c>
      <c r="K623">
        <v>591</v>
      </c>
      <c r="L623">
        <v>63</v>
      </c>
      <c r="M623">
        <v>2</v>
      </c>
      <c r="N623">
        <v>5</v>
      </c>
      <c r="O623">
        <v>48</v>
      </c>
      <c r="P623">
        <v>0</v>
      </c>
      <c r="Q623">
        <v>8</v>
      </c>
      <c r="R623">
        <v>1</v>
      </c>
      <c r="S623">
        <v>0</v>
      </c>
      <c r="T623">
        <v>0</v>
      </c>
      <c r="U623">
        <v>0</v>
      </c>
      <c r="V623">
        <v>8</v>
      </c>
      <c r="W623">
        <v>1</v>
      </c>
      <c r="X623">
        <v>3</v>
      </c>
      <c r="Y623">
        <v>0</v>
      </c>
      <c r="Z623">
        <v>0</v>
      </c>
      <c r="AA623">
        <v>0</v>
      </c>
      <c r="AB623">
        <v>0</v>
      </c>
      <c r="AC623">
        <v>0</v>
      </c>
      <c r="AD623">
        <v>139</v>
      </c>
    </row>
    <row r="624" spans="1:30" x14ac:dyDescent="0.25">
      <c r="A624" s="2" t="s">
        <v>70</v>
      </c>
      <c r="B624" s="1" t="s">
        <v>75</v>
      </c>
      <c r="C624" s="1" t="s">
        <v>58</v>
      </c>
      <c r="D624">
        <v>26</v>
      </c>
      <c r="E624">
        <v>55</v>
      </c>
      <c r="F624">
        <v>6</v>
      </c>
      <c r="G624">
        <v>87</v>
      </c>
      <c r="H624">
        <v>291</v>
      </c>
      <c r="I624">
        <v>37</v>
      </c>
      <c r="J624">
        <v>328</v>
      </c>
      <c r="K624">
        <v>700</v>
      </c>
      <c r="L624">
        <v>56</v>
      </c>
      <c r="M624">
        <v>0</v>
      </c>
      <c r="N624">
        <v>8</v>
      </c>
      <c r="O624">
        <v>30</v>
      </c>
      <c r="P624">
        <v>4</v>
      </c>
      <c r="Q624">
        <v>7</v>
      </c>
      <c r="R624">
        <v>0</v>
      </c>
      <c r="S624">
        <v>0</v>
      </c>
      <c r="T624">
        <v>0</v>
      </c>
      <c r="U624">
        <v>1</v>
      </c>
      <c r="V624">
        <v>4</v>
      </c>
      <c r="W624">
        <v>1</v>
      </c>
      <c r="X624">
        <v>13</v>
      </c>
      <c r="Y624">
        <v>0</v>
      </c>
      <c r="Z624">
        <v>0</v>
      </c>
      <c r="AA624">
        <v>1</v>
      </c>
      <c r="AB624">
        <v>0</v>
      </c>
      <c r="AC624">
        <v>1</v>
      </c>
      <c r="AD624">
        <v>126</v>
      </c>
    </row>
    <row r="625" spans="1:30" x14ac:dyDescent="0.25">
      <c r="A625" s="2" t="s">
        <v>70</v>
      </c>
      <c r="B625" s="1" t="s">
        <v>75</v>
      </c>
      <c r="C625" s="1" t="s">
        <v>59</v>
      </c>
      <c r="D625">
        <v>41</v>
      </c>
      <c r="E625">
        <v>83</v>
      </c>
      <c r="F625">
        <v>9</v>
      </c>
      <c r="G625">
        <v>133</v>
      </c>
      <c r="H625">
        <v>421</v>
      </c>
      <c r="I625">
        <v>103</v>
      </c>
      <c r="J625">
        <v>524</v>
      </c>
      <c r="K625">
        <v>1056</v>
      </c>
      <c r="L625">
        <v>93</v>
      </c>
      <c r="M625">
        <v>0</v>
      </c>
      <c r="N625">
        <v>13</v>
      </c>
      <c r="O625">
        <v>78</v>
      </c>
      <c r="P625">
        <v>1</v>
      </c>
      <c r="Q625">
        <v>8</v>
      </c>
      <c r="R625">
        <v>8</v>
      </c>
      <c r="S625">
        <v>2</v>
      </c>
      <c r="T625">
        <v>0</v>
      </c>
      <c r="U625">
        <v>1</v>
      </c>
      <c r="V625">
        <v>0</v>
      </c>
      <c r="W625">
        <v>2</v>
      </c>
      <c r="X625">
        <v>8</v>
      </c>
      <c r="Y625">
        <v>0</v>
      </c>
      <c r="Z625">
        <v>1</v>
      </c>
      <c r="AA625">
        <v>2</v>
      </c>
      <c r="AB625">
        <v>0</v>
      </c>
      <c r="AC625">
        <v>1</v>
      </c>
      <c r="AD625">
        <v>218</v>
      </c>
    </row>
    <row r="626" spans="1:30" x14ac:dyDescent="0.25">
      <c r="A626" s="2" t="s">
        <v>70</v>
      </c>
      <c r="B626" s="1" t="s">
        <v>75</v>
      </c>
      <c r="C626" s="1" t="s">
        <v>60</v>
      </c>
      <c r="D626">
        <v>11</v>
      </c>
      <c r="E626">
        <v>47</v>
      </c>
      <c r="F626">
        <v>6</v>
      </c>
      <c r="G626">
        <v>64</v>
      </c>
      <c r="H626">
        <v>189</v>
      </c>
      <c r="I626">
        <v>13</v>
      </c>
      <c r="J626">
        <v>202</v>
      </c>
      <c r="K626">
        <v>430</v>
      </c>
      <c r="L626">
        <v>21</v>
      </c>
      <c r="M626">
        <v>0</v>
      </c>
      <c r="N626">
        <v>1</v>
      </c>
      <c r="O626">
        <v>22</v>
      </c>
      <c r="P626">
        <v>3</v>
      </c>
      <c r="Q626">
        <v>3</v>
      </c>
      <c r="R626">
        <v>11</v>
      </c>
      <c r="S626">
        <v>1</v>
      </c>
      <c r="T626">
        <v>0</v>
      </c>
      <c r="U626">
        <v>0</v>
      </c>
      <c r="V626">
        <v>9</v>
      </c>
      <c r="W626">
        <v>0</v>
      </c>
      <c r="X626">
        <v>0</v>
      </c>
      <c r="Y626">
        <v>0</v>
      </c>
      <c r="Z626">
        <v>0</v>
      </c>
      <c r="AA626">
        <v>0</v>
      </c>
      <c r="AB626">
        <v>0</v>
      </c>
      <c r="AC626">
        <v>1</v>
      </c>
      <c r="AD626">
        <v>72</v>
      </c>
    </row>
    <row r="627" spans="1:30" x14ac:dyDescent="0.25">
      <c r="A627" s="2" t="s">
        <v>70</v>
      </c>
      <c r="B627" s="1" t="s">
        <v>75</v>
      </c>
      <c r="C627" s="1" t="s">
        <v>61</v>
      </c>
      <c r="D627">
        <v>6</v>
      </c>
      <c r="E627">
        <v>5</v>
      </c>
      <c r="F627">
        <v>2</v>
      </c>
      <c r="G627">
        <v>13</v>
      </c>
      <c r="H627">
        <v>31</v>
      </c>
      <c r="I627">
        <v>14</v>
      </c>
      <c r="J627">
        <v>45</v>
      </c>
      <c r="K627">
        <v>86</v>
      </c>
      <c r="L627">
        <v>8</v>
      </c>
      <c r="M627">
        <v>0</v>
      </c>
      <c r="N627">
        <v>0</v>
      </c>
      <c r="O627">
        <v>3</v>
      </c>
      <c r="P627">
        <v>0</v>
      </c>
      <c r="Q627">
        <v>0</v>
      </c>
      <c r="R627">
        <v>1</v>
      </c>
      <c r="S627">
        <v>0</v>
      </c>
      <c r="T627">
        <v>0</v>
      </c>
      <c r="U627">
        <v>0</v>
      </c>
      <c r="V627">
        <v>0</v>
      </c>
      <c r="W627">
        <v>0</v>
      </c>
      <c r="X627">
        <v>2</v>
      </c>
      <c r="Y627">
        <v>0</v>
      </c>
      <c r="Z627">
        <v>0</v>
      </c>
      <c r="AA627">
        <v>0</v>
      </c>
      <c r="AB627">
        <v>0</v>
      </c>
      <c r="AC627">
        <v>0</v>
      </c>
      <c r="AD627">
        <v>14</v>
      </c>
    </row>
    <row r="628" spans="1:30" x14ac:dyDescent="0.25">
      <c r="A628" s="2" t="s">
        <v>70</v>
      </c>
      <c r="B628" s="1" t="s">
        <v>75</v>
      </c>
      <c r="C628" s="1" t="s">
        <v>62</v>
      </c>
      <c r="D628">
        <v>9</v>
      </c>
      <c r="E628">
        <v>15</v>
      </c>
      <c r="F628">
        <v>1</v>
      </c>
      <c r="G628">
        <v>25</v>
      </c>
      <c r="H628">
        <v>107</v>
      </c>
      <c r="I628">
        <v>19</v>
      </c>
      <c r="J628">
        <v>126</v>
      </c>
      <c r="K628">
        <v>211</v>
      </c>
      <c r="L628">
        <v>13</v>
      </c>
      <c r="M628">
        <v>0</v>
      </c>
      <c r="N628">
        <v>1</v>
      </c>
      <c r="O628">
        <v>18</v>
      </c>
      <c r="P628">
        <v>3</v>
      </c>
      <c r="Q628">
        <v>3</v>
      </c>
      <c r="R628">
        <v>0</v>
      </c>
      <c r="S628">
        <v>1</v>
      </c>
      <c r="T628">
        <v>0</v>
      </c>
      <c r="U628">
        <v>0</v>
      </c>
      <c r="V628">
        <v>4</v>
      </c>
      <c r="W628">
        <v>0</v>
      </c>
      <c r="X628">
        <v>1</v>
      </c>
      <c r="Y628">
        <v>0</v>
      </c>
      <c r="Z628">
        <v>0</v>
      </c>
      <c r="AA628">
        <v>0</v>
      </c>
      <c r="AB628">
        <v>0</v>
      </c>
      <c r="AC628">
        <v>0</v>
      </c>
      <c r="AD628">
        <v>44</v>
      </c>
    </row>
    <row r="629" spans="1:30" x14ac:dyDescent="0.25">
      <c r="A629" s="2" t="s">
        <v>70</v>
      </c>
      <c r="B629" s="1" t="s">
        <v>75</v>
      </c>
      <c r="C629" s="1" t="s">
        <v>63</v>
      </c>
      <c r="D629">
        <v>4</v>
      </c>
      <c r="E629">
        <v>28</v>
      </c>
      <c r="F629">
        <v>0</v>
      </c>
      <c r="G629">
        <v>32</v>
      </c>
      <c r="H629">
        <v>83</v>
      </c>
      <c r="I629">
        <v>8</v>
      </c>
      <c r="J629">
        <v>91</v>
      </c>
      <c r="K629">
        <v>159</v>
      </c>
      <c r="L629">
        <v>12</v>
      </c>
      <c r="M629">
        <v>0</v>
      </c>
      <c r="N629">
        <v>5</v>
      </c>
      <c r="O629">
        <v>4</v>
      </c>
      <c r="P629">
        <v>0</v>
      </c>
      <c r="Q629">
        <v>2</v>
      </c>
      <c r="R629">
        <v>1</v>
      </c>
      <c r="S629">
        <v>0</v>
      </c>
      <c r="T629">
        <v>0</v>
      </c>
      <c r="U629">
        <v>0</v>
      </c>
      <c r="V629">
        <v>11</v>
      </c>
      <c r="W629">
        <v>0</v>
      </c>
      <c r="X629">
        <v>1</v>
      </c>
      <c r="Y629">
        <v>0</v>
      </c>
      <c r="Z629">
        <v>0</v>
      </c>
      <c r="AA629">
        <v>0</v>
      </c>
      <c r="AB629">
        <v>0</v>
      </c>
      <c r="AC629">
        <v>0</v>
      </c>
      <c r="AD629">
        <v>36</v>
      </c>
    </row>
    <row r="630" spans="1:30" x14ac:dyDescent="0.25">
      <c r="A630" s="2" t="s">
        <v>70</v>
      </c>
      <c r="B630" s="1" t="s">
        <v>75</v>
      </c>
      <c r="C630" s="1" t="s">
        <v>64</v>
      </c>
      <c r="D630">
        <v>16</v>
      </c>
      <c r="E630">
        <v>22</v>
      </c>
      <c r="F630">
        <v>0</v>
      </c>
      <c r="G630">
        <v>38</v>
      </c>
      <c r="H630">
        <v>155</v>
      </c>
      <c r="I630">
        <v>21</v>
      </c>
      <c r="J630">
        <v>176</v>
      </c>
      <c r="K630">
        <v>289</v>
      </c>
      <c r="L630">
        <v>20</v>
      </c>
      <c r="M630">
        <v>0</v>
      </c>
      <c r="N630">
        <v>5</v>
      </c>
      <c r="O630">
        <v>9</v>
      </c>
      <c r="P630">
        <v>0</v>
      </c>
      <c r="Q630">
        <v>1</v>
      </c>
      <c r="R630">
        <v>0</v>
      </c>
      <c r="S630">
        <v>2</v>
      </c>
      <c r="T630">
        <v>0</v>
      </c>
      <c r="U630">
        <v>0</v>
      </c>
      <c r="V630">
        <v>7</v>
      </c>
      <c r="W630">
        <v>0</v>
      </c>
      <c r="X630">
        <v>0</v>
      </c>
      <c r="Y630">
        <v>0</v>
      </c>
      <c r="Z630">
        <v>0</v>
      </c>
      <c r="AA630">
        <v>0</v>
      </c>
      <c r="AB630">
        <v>0</v>
      </c>
      <c r="AC630">
        <v>0</v>
      </c>
      <c r="AD630">
        <v>44</v>
      </c>
    </row>
    <row r="631" spans="1:30" x14ac:dyDescent="0.25">
      <c r="A631" s="2" t="s">
        <v>70</v>
      </c>
      <c r="B631" s="1" t="s">
        <v>75</v>
      </c>
      <c r="C631" s="1" t="s">
        <v>65</v>
      </c>
      <c r="D631">
        <v>7</v>
      </c>
      <c r="E631">
        <v>13</v>
      </c>
      <c r="F631">
        <v>0</v>
      </c>
      <c r="G631">
        <v>20</v>
      </c>
      <c r="H631">
        <v>84</v>
      </c>
      <c r="I631">
        <v>16</v>
      </c>
      <c r="J631">
        <v>100</v>
      </c>
      <c r="K631">
        <v>187</v>
      </c>
      <c r="L631">
        <v>8</v>
      </c>
      <c r="M631">
        <v>0</v>
      </c>
      <c r="N631">
        <v>0</v>
      </c>
      <c r="O631">
        <v>5</v>
      </c>
      <c r="P631">
        <v>0</v>
      </c>
      <c r="Q631">
        <v>0</v>
      </c>
      <c r="R631">
        <v>1</v>
      </c>
      <c r="S631">
        <v>0</v>
      </c>
      <c r="T631">
        <v>0</v>
      </c>
      <c r="U631">
        <v>4</v>
      </c>
      <c r="V631">
        <v>0</v>
      </c>
      <c r="W631">
        <v>0</v>
      </c>
      <c r="X631">
        <v>3</v>
      </c>
      <c r="Y631">
        <v>0</v>
      </c>
      <c r="Z631">
        <v>0</v>
      </c>
      <c r="AA631">
        <v>0</v>
      </c>
      <c r="AB631">
        <v>0</v>
      </c>
      <c r="AC631">
        <v>0</v>
      </c>
      <c r="AD631">
        <v>21</v>
      </c>
    </row>
    <row r="632" spans="1:30" x14ac:dyDescent="0.25">
      <c r="A632" s="2" t="s">
        <v>69</v>
      </c>
      <c r="B632" s="1" t="s">
        <v>75</v>
      </c>
      <c r="C632" s="1" t="s">
        <v>29</v>
      </c>
      <c r="D632">
        <v>5</v>
      </c>
      <c r="E632">
        <v>10</v>
      </c>
      <c r="F632">
        <v>0</v>
      </c>
      <c r="G632">
        <v>15</v>
      </c>
      <c r="H632">
        <v>104</v>
      </c>
      <c r="I632">
        <v>17</v>
      </c>
      <c r="J632">
        <v>121</v>
      </c>
      <c r="K632">
        <v>196</v>
      </c>
      <c r="L632">
        <v>4</v>
      </c>
      <c r="M632">
        <v>0</v>
      </c>
      <c r="N632">
        <v>4</v>
      </c>
      <c r="O632">
        <v>5</v>
      </c>
      <c r="P632">
        <v>0</v>
      </c>
      <c r="Q632">
        <v>2</v>
      </c>
      <c r="R632">
        <v>1</v>
      </c>
      <c r="S632">
        <v>2</v>
      </c>
      <c r="T632">
        <v>0</v>
      </c>
      <c r="U632">
        <v>0</v>
      </c>
      <c r="V632">
        <v>0</v>
      </c>
      <c r="W632">
        <v>0</v>
      </c>
      <c r="X632">
        <v>0</v>
      </c>
      <c r="Y632">
        <v>0</v>
      </c>
      <c r="Z632">
        <v>0</v>
      </c>
      <c r="AA632">
        <v>0</v>
      </c>
      <c r="AB632">
        <v>0</v>
      </c>
      <c r="AC632">
        <v>0</v>
      </c>
      <c r="AD632">
        <v>0</v>
      </c>
    </row>
    <row r="633" spans="1:30" x14ac:dyDescent="0.25">
      <c r="A633" s="2" t="s">
        <v>69</v>
      </c>
      <c r="B633" s="1" t="s">
        <v>75</v>
      </c>
      <c r="C633" s="1" t="s">
        <v>30</v>
      </c>
      <c r="D633">
        <v>6</v>
      </c>
      <c r="E633">
        <v>35</v>
      </c>
      <c r="F633">
        <v>2</v>
      </c>
      <c r="G633">
        <v>43</v>
      </c>
      <c r="H633">
        <v>107</v>
      </c>
      <c r="I633">
        <v>10</v>
      </c>
      <c r="J633">
        <v>117</v>
      </c>
      <c r="K633">
        <v>203</v>
      </c>
      <c r="L633">
        <v>16</v>
      </c>
      <c r="M633">
        <v>1</v>
      </c>
      <c r="N633">
        <v>2</v>
      </c>
      <c r="O633">
        <v>6</v>
      </c>
      <c r="P633">
        <v>0</v>
      </c>
      <c r="Q633">
        <v>0</v>
      </c>
      <c r="R633">
        <v>0</v>
      </c>
      <c r="S633">
        <v>0</v>
      </c>
      <c r="T633">
        <v>0</v>
      </c>
      <c r="U633">
        <v>4</v>
      </c>
      <c r="V633">
        <v>0</v>
      </c>
      <c r="W633">
        <v>0</v>
      </c>
      <c r="X633">
        <v>11</v>
      </c>
      <c r="Y633">
        <v>1</v>
      </c>
      <c r="Z633">
        <v>0</v>
      </c>
      <c r="AA633">
        <v>1</v>
      </c>
      <c r="AB633">
        <v>0</v>
      </c>
      <c r="AC633">
        <v>0</v>
      </c>
      <c r="AD633">
        <v>0</v>
      </c>
    </row>
    <row r="634" spans="1:30" x14ac:dyDescent="0.25">
      <c r="A634" s="2" t="s">
        <v>69</v>
      </c>
      <c r="B634" s="1" t="s">
        <v>75</v>
      </c>
      <c r="C634" s="1" t="s">
        <v>31</v>
      </c>
      <c r="D634">
        <v>3</v>
      </c>
      <c r="E634">
        <v>2</v>
      </c>
      <c r="F634">
        <v>2</v>
      </c>
      <c r="G634">
        <v>7</v>
      </c>
      <c r="H634">
        <v>13</v>
      </c>
      <c r="I634">
        <v>4</v>
      </c>
      <c r="J634">
        <v>17</v>
      </c>
      <c r="K634">
        <v>51</v>
      </c>
      <c r="L634">
        <v>6</v>
      </c>
      <c r="M634">
        <v>0</v>
      </c>
      <c r="N634">
        <v>0</v>
      </c>
      <c r="O634">
        <v>1</v>
      </c>
      <c r="P634">
        <v>0</v>
      </c>
      <c r="Q634">
        <v>0</v>
      </c>
      <c r="R634">
        <v>1</v>
      </c>
      <c r="S634">
        <v>0</v>
      </c>
      <c r="T634">
        <v>0</v>
      </c>
      <c r="U634">
        <v>1</v>
      </c>
      <c r="V634">
        <v>0</v>
      </c>
      <c r="W634">
        <v>0</v>
      </c>
      <c r="X634">
        <v>0</v>
      </c>
      <c r="Y634">
        <v>0</v>
      </c>
      <c r="Z634">
        <v>0</v>
      </c>
      <c r="AA634">
        <v>0</v>
      </c>
      <c r="AB634">
        <v>0</v>
      </c>
      <c r="AC634">
        <v>0</v>
      </c>
      <c r="AD634">
        <v>0</v>
      </c>
    </row>
    <row r="635" spans="1:30" x14ac:dyDescent="0.25">
      <c r="A635" s="2" t="s">
        <v>69</v>
      </c>
      <c r="B635" s="1" t="s">
        <v>75</v>
      </c>
      <c r="C635" s="1" t="s">
        <v>32</v>
      </c>
      <c r="D635">
        <v>9</v>
      </c>
      <c r="E635">
        <v>11</v>
      </c>
      <c r="F635">
        <v>1</v>
      </c>
      <c r="G635">
        <v>21</v>
      </c>
      <c r="H635">
        <v>49</v>
      </c>
      <c r="I635">
        <v>15</v>
      </c>
      <c r="J635">
        <v>64</v>
      </c>
      <c r="K635">
        <v>140</v>
      </c>
      <c r="L635">
        <v>4</v>
      </c>
      <c r="M635">
        <v>0</v>
      </c>
      <c r="N635">
        <v>2</v>
      </c>
      <c r="O635">
        <v>0</v>
      </c>
      <c r="P635">
        <v>1</v>
      </c>
      <c r="Q635">
        <v>4</v>
      </c>
      <c r="R635">
        <v>8</v>
      </c>
      <c r="S635">
        <v>0</v>
      </c>
      <c r="T635">
        <v>0</v>
      </c>
      <c r="U635">
        <v>0</v>
      </c>
      <c r="V635">
        <v>0</v>
      </c>
      <c r="W635">
        <v>0</v>
      </c>
      <c r="X635">
        <v>1</v>
      </c>
      <c r="Y635">
        <v>0</v>
      </c>
      <c r="Z635">
        <v>0</v>
      </c>
      <c r="AA635">
        <v>0</v>
      </c>
      <c r="AB635">
        <v>0</v>
      </c>
      <c r="AC635">
        <v>2</v>
      </c>
      <c r="AD635">
        <v>0</v>
      </c>
    </row>
    <row r="636" spans="1:30" x14ac:dyDescent="0.25">
      <c r="A636" s="2" t="s">
        <v>69</v>
      </c>
      <c r="B636" s="1" t="s">
        <v>75</v>
      </c>
      <c r="C636" s="1" t="s">
        <v>33</v>
      </c>
      <c r="D636">
        <v>11</v>
      </c>
      <c r="E636">
        <v>35</v>
      </c>
      <c r="F636">
        <v>0</v>
      </c>
      <c r="G636">
        <v>46</v>
      </c>
      <c r="H636">
        <v>260</v>
      </c>
      <c r="I636">
        <v>17</v>
      </c>
      <c r="J636">
        <v>277</v>
      </c>
      <c r="K636">
        <v>411</v>
      </c>
      <c r="L636">
        <v>22</v>
      </c>
      <c r="M636">
        <v>0</v>
      </c>
      <c r="N636">
        <v>8</v>
      </c>
      <c r="O636">
        <v>14</v>
      </c>
      <c r="P636">
        <v>0</v>
      </c>
      <c r="Q636">
        <v>1</v>
      </c>
      <c r="R636">
        <v>0</v>
      </c>
      <c r="S636">
        <v>3</v>
      </c>
      <c r="T636">
        <v>0</v>
      </c>
      <c r="U636">
        <v>1</v>
      </c>
      <c r="V636">
        <v>4</v>
      </c>
      <c r="W636">
        <v>2</v>
      </c>
      <c r="X636">
        <v>2</v>
      </c>
      <c r="Y636">
        <v>2</v>
      </c>
      <c r="Z636">
        <v>0</v>
      </c>
      <c r="AA636">
        <v>0</v>
      </c>
      <c r="AB636">
        <v>0</v>
      </c>
      <c r="AC636">
        <v>0</v>
      </c>
      <c r="AD636">
        <v>0</v>
      </c>
    </row>
    <row r="637" spans="1:30" x14ac:dyDescent="0.25">
      <c r="A637" s="2" t="s">
        <v>69</v>
      </c>
      <c r="B637" s="1" t="s">
        <v>75</v>
      </c>
      <c r="C637" s="1" t="s">
        <v>34</v>
      </c>
      <c r="D637">
        <v>1</v>
      </c>
      <c r="E637">
        <v>4</v>
      </c>
      <c r="F637">
        <v>0</v>
      </c>
      <c r="G637">
        <v>5</v>
      </c>
      <c r="H637">
        <v>18</v>
      </c>
      <c r="I637">
        <v>1</v>
      </c>
      <c r="J637">
        <v>19</v>
      </c>
      <c r="K637">
        <v>27</v>
      </c>
      <c r="L637">
        <v>2</v>
      </c>
      <c r="M637">
        <v>0</v>
      </c>
      <c r="N637">
        <v>1</v>
      </c>
      <c r="O637">
        <v>1</v>
      </c>
      <c r="P637">
        <v>0</v>
      </c>
      <c r="Q637">
        <v>0</v>
      </c>
      <c r="R637">
        <v>1</v>
      </c>
      <c r="S637">
        <v>0</v>
      </c>
      <c r="T637">
        <v>0</v>
      </c>
      <c r="U637">
        <v>0</v>
      </c>
      <c r="V637">
        <v>1</v>
      </c>
      <c r="W637">
        <v>0</v>
      </c>
      <c r="X637">
        <v>1</v>
      </c>
      <c r="Y637">
        <v>0</v>
      </c>
      <c r="Z637">
        <v>0</v>
      </c>
      <c r="AA637">
        <v>0</v>
      </c>
      <c r="AB637">
        <v>0</v>
      </c>
      <c r="AC637">
        <v>0</v>
      </c>
      <c r="AD637">
        <v>0</v>
      </c>
    </row>
    <row r="638" spans="1:30" x14ac:dyDescent="0.25">
      <c r="A638" s="2" t="s">
        <v>69</v>
      </c>
      <c r="B638" s="1" t="s">
        <v>75</v>
      </c>
      <c r="C638" s="1" t="s">
        <v>35</v>
      </c>
      <c r="D638">
        <v>13</v>
      </c>
      <c r="E638">
        <v>30</v>
      </c>
      <c r="F638">
        <v>2</v>
      </c>
      <c r="G638">
        <v>45</v>
      </c>
      <c r="H638">
        <v>121</v>
      </c>
      <c r="I638">
        <v>25</v>
      </c>
      <c r="J638">
        <v>146</v>
      </c>
      <c r="K638">
        <v>231</v>
      </c>
      <c r="L638">
        <v>29</v>
      </c>
      <c r="M638">
        <v>0</v>
      </c>
      <c r="N638">
        <v>2</v>
      </c>
      <c r="O638">
        <v>4</v>
      </c>
      <c r="P638">
        <v>1</v>
      </c>
      <c r="Q638">
        <v>1</v>
      </c>
      <c r="R638">
        <v>1</v>
      </c>
      <c r="S638">
        <v>0</v>
      </c>
      <c r="T638">
        <v>0</v>
      </c>
      <c r="U638">
        <v>0</v>
      </c>
      <c r="V638">
        <v>5</v>
      </c>
      <c r="W638">
        <v>2</v>
      </c>
      <c r="X638">
        <v>1</v>
      </c>
      <c r="Y638">
        <v>0</v>
      </c>
      <c r="Z638">
        <v>0</v>
      </c>
      <c r="AA638">
        <v>0</v>
      </c>
      <c r="AB638">
        <v>1</v>
      </c>
      <c r="AC638">
        <v>0</v>
      </c>
      <c r="AD638">
        <v>0</v>
      </c>
    </row>
    <row r="639" spans="1:30" x14ac:dyDescent="0.25">
      <c r="A639" s="2" t="s">
        <v>69</v>
      </c>
      <c r="B639" s="1" t="s">
        <v>75</v>
      </c>
      <c r="C639" s="1" t="s">
        <v>36</v>
      </c>
      <c r="D639">
        <v>3</v>
      </c>
      <c r="E639">
        <v>9</v>
      </c>
      <c r="F639">
        <v>1</v>
      </c>
      <c r="G639">
        <v>13</v>
      </c>
      <c r="H639">
        <v>42</v>
      </c>
      <c r="I639">
        <v>5</v>
      </c>
      <c r="J639">
        <v>47</v>
      </c>
      <c r="K639">
        <v>85</v>
      </c>
      <c r="L639">
        <v>5</v>
      </c>
      <c r="M639">
        <v>0</v>
      </c>
      <c r="N639">
        <v>0</v>
      </c>
      <c r="O639">
        <v>2</v>
      </c>
      <c r="P639">
        <v>2</v>
      </c>
      <c r="Q639">
        <v>0</v>
      </c>
      <c r="R639">
        <v>0</v>
      </c>
      <c r="S639">
        <v>2</v>
      </c>
      <c r="T639">
        <v>2</v>
      </c>
      <c r="U639">
        <v>0</v>
      </c>
      <c r="V639">
        <v>0</v>
      </c>
      <c r="W639">
        <v>0</v>
      </c>
      <c r="X639">
        <v>2</v>
      </c>
      <c r="Y639">
        <v>4</v>
      </c>
      <c r="Z639">
        <v>0</v>
      </c>
      <c r="AA639">
        <v>0</v>
      </c>
      <c r="AB639">
        <v>0</v>
      </c>
      <c r="AC639">
        <v>2</v>
      </c>
      <c r="AD639">
        <v>0</v>
      </c>
    </row>
    <row r="640" spans="1:30" x14ac:dyDescent="0.25">
      <c r="A640" s="2" t="s">
        <v>69</v>
      </c>
      <c r="B640" s="1" t="s">
        <v>75</v>
      </c>
      <c r="C640" s="1" t="s">
        <v>37</v>
      </c>
      <c r="D640">
        <v>5</v>
      </c>
      <c r="E640">
        <v>10</v>
      </c>
      <c r="F640">
        <v>2</v>
      </c>
      <c r="G640">
        <v>17</v>
      </c>
      <c r="H640">
        <v>34</v>
      </c>
      <c r="I640">
        <v>6</v>
      </c>
      <c r="J640">
        <v>40</v>
      </c>
      <c r="K640">
        <v>87</v>
      </c>
      <c r="L640">
        <v>9</v>
      </c>
      <c r="M640">
        <v>0</v>
      </c>
      <c r="N640">
        <v>0</v>
      </c>
      <c r="O640">
        <v>1</v>
      </c>
      <c r="P640">
        <v>0</v>
      </c>
      <c r="Q640">
        <v>0</v>
      </c>
      <c r="R640">
        <v>1</v>
      </c>
      <c r="S640">
        <v>0</v>
      </c>
      <c r="T640">
        <v>0</v>
      </c>
      <c r="U640">
        <v>4</v>
      </c>
      <c r="V640">
        <v>0</v>
      </c>
      <c r="W640">
        <v>0</v>
      </c>
      <c r="X640">
        <v>1</v>
      </c>
      <c r="Y640">
        <v>0</v>
      </c>
      <c r="Z640">
        <v>0</v>
      </c>
      <c r="AA640">
        <v>0</v>
      </c>
      <c r="AB640">
        <v>0</v>
      </c>
      <c r="AC640">
        <v>0</v>
      </c>
      <c r="AD640">
        <v>0</v>
      </c>
    </row>
    <row r="641" spans="1:30" x14ac:dyDescent="0.25">
      <c r="A641" s="2" t="s">
        <v>69</v>
      </c>
      <c r="B641" s="1" t="s">
        <v>75</v>
      </c>
      <c r="C641" s="1" t="s">
        <v>38</v>
      </c>
      <c r="D641">
        <v>7</v>
      </c>
      <c r="E641">
        <v>14</v>
      </c>
      <c r="F641">
        <v>4</v>
      </c>
      <c r="G641">
        <v>25</v>
      </c>
      <c r="H641">
        <v>65</v>
      </c>
      <c r="I641">
        <v>10</v>
      </c>
      <c r="J641">
        <v>75</v>
      </c>
      <c r="K641">
        <v>114</v>
      </c>
      <c r="L641">
        <v>11</v>
      </c>
      <c r="M641">
        <v>0</v>
      </c>
      <c r="N641">
        <v>0</v>
      </c>
      <c r="O641">
        <v>5</v>
      </c>
      <c r="P641">
        <v>0</v>
      </c>
      <c r="Q641">
        <v>2</v>
      </c>
      <c r="R641">
        <v>1</v>
      </c>
      <c r="S641">
        <v>0</v>
      </c>
      <c r="T641">
        <v>0</v>
      </c>
      <c r="U641">
        <v>1</v>
      </c>
      <c r="V641">
        <v>0</v>
      </c>
      <c r="W641">
        <v>0</v>
      </c>
      <c r="X641">
        <v>7</v>
      </c>
      <c r="Y641">
        <v>0</v>
      </c>
      <c r="Z641">
        <v>1</v>
      </c>
      <c r="AA641">
        <v>0</v>
      </c>
      <c r="AB641">
        <v>0</v>
      </c>
      <c r="AC641">
        <v>0</v>
      </c>
      <c r="AD641">
        <v>0</v>
      </c>
    </row>
    <row r="642" spans="1:30" x14ac:dyDescent="0.25">
      <c r="A642" s="2" t="s">
        <v>69</v>
      </c>
      <c r="B642" s="1" t="s">
        <v>75</v>
      </c>
      <c r="C642" s="1" t="s">
        <v>39</v>
      </c>
      <c r="D642">
        <v>9</v>
      </c>
      <c r="E642">
        <v>9</v>
      </c>
      <c r="F642">
        <v>4</v>
      </c>
      <c r="G642">
        <v>22</v>
      </c>
      <c r="H642">
        <v>29</v>
      </c>
      <c r="I642">
        <v>11</v>
      </c>
      <c r="J642">
        <v>40</v>
      </c>
      <c r="K642">
        <v>94</v>
      </c>
      <c r="L642">
        <v>11</v>
      </c>
      <c r="M642">
        <v>0</v>
      </c>
      <c r="N642">
        <v>5</v>
      </c>
      <c r="O642">
        <v>4</v>
      </c>
      <c r="P642">
        <v>0</v>
      </c>
      <c r="Q642">
        <v>0</v>
      </c>
      <c r="R642">
        <v>0</v>
      </c>
      <c r="S642">
        <v>0</v>
      </c>
      <c r="T642">
        <v>0</v>
      </c>
      <c r="U642">
        <v>1</v>
      </c>
      <c r="V642">
        <v>0</v>
      </c>
      <c r="W642">
        <v>0</v>
      </c>
      <c r="X642">
        <v>0</v>
      </c>
      <c r="Y642">
        <v>0</v>
      </c>
      <c r="Z642">
        <v>0</v>
      </c>
      <c r="AA642">
        <v>0</v>
      </c>
      <c r="AB642">
        <v>0</v>
      </c>
      <c r="AC642">
        <v>0</v>
      </c>
      <c r="AD642">
        <v>0</v>
      </c>
    </row>
    <row r="643" spans="1:30" x14ac:dyDescent="0.25">
      <c r="A643" s="2" t="s">
        <v>69</v>
      </c>
      <c r="B643" s="1" t="s">
        <v>75</v>
      </c>
      <c r="C643" s="1" t="s">
        <v>40</v>
      </c>
      <c r="D643">
        <v>9</v>
      </c>
      <c r="E643">
        <v>23</v>
      </c>
      <c r="F643">
        <v>3</v>
      </c>
      <c r="G643">
        <v>35</v>
      </c>
      <c r="H643">
        <v>99</v>
      </c>
      <c r="I643">
        <v>12</v>
      </c>
      <c r="J643">
        <v>111</v>
      </c>
      <c r="K643">
        <v>245</v>
      </c>
      <c r="L643">
        <v>12</v>
      </c>
      <c r="M643">
        <v>0</v>
      </c>
      <c r="N643">
        <v>2</v>
      </c>
      <c r="O643">
        <v>19</v>
      </c>
      <c r="P643">
        <v>3</v>
      </c>
      <c r="Q643">
        <v>1</v>
      </c>
      <c r="R643">
        <v>4</v>
      </c>
      <c r="S643">
        <v>0</v>
      </c>
      <c r="T643">
        <v>0</v>
      </c>
      <c r="U643">
        <v>2</v>
      </c>
      <c r="V643">
        <v>0</v>
      </c>
      <c r="W643">
        <v>1</v>
      </c>
      <c r="X643">
        <v>3</v>
      </c>
      <c r="Y643">
        <v>3</v>
      </c>
      <c r="Z643">
        <v>0</v>
      </c>
      <c r="AA643">
        <v>0</v>
      </c>
      <c r="AB643">
        <v>0</v>
      </c>
      <c r="AC643">
        <v>0</v>
      </c>
      <c r="AD643">
        <v>0</v>
      </c>
    </row>
    <row r="644" spans="1:30" x14ac:dyDescent="0.25">
      <c r="A644" s="2" t="s">
        <v>69</v>
      </c>
      <c r="B644" s="1" t="s">
        <v>75</v>
      </c>
      <c r="C644" s="1" t="s">
        <v>41</v>
      </c>
      <c r="D644">
        <v>5</v>
      </c>
      <c r="E644">
        <v>15</v>
      </c>
      <c r="F644">
        <v>1</v>
      </c>
      <c r="G644">
        <v>21</v>
      </c>
      <c r="H644">
        <v>53</v>
      </c>
      <c r="I644">
        <v>7</v>
      </c>
      <c r="J644">
        <v>60</v>
      </c>
      <c r="K644">
        <v>125</v>
      </c>
      <c r="L644">
        <v>13</v>
      </c>
      <c r="M644">
        <v>0</v>
      </c>
      <c r="N644">
        <v>1</v>
      </c>
      <c r="O644">
        <v>12</v>
      </c>
      <c r="P644">
        <v>1</v>
      </c>
      <c r="Q644">
        <v>0</v>
      </c>
      <c r="R644">
        <v>0</v>
      </c>
      <c r="S644">
        <v>1</v>
      </c>
      <c r="T644">
        <v>0</v>
      </c>
      <c r="U644">
        <v>0</v>
      </c>
      <c r="V644">
        <v>1</v>
      </c>
      <c r="W644">
        <v>1</v>
      </c>
      <c r="X644">
        <v>1</v>
      </c>
      <c r="Y644">
        <v>0</v>
      </c>
      <c r="Z644">
        <v>0</v>
      </c>
      <c r="AA644">
        <v>0</v>
      </c>
      <c r="AB644">
        <v>0</v>
      </c>
      <c r="AC644">
        <v>0</v>
      </c>
      <c r="AD644">
        <v>0</v>
      </c>
    </row>
    <row r="645" spans="1:30" x14ac:dyDescent="0.25">
      <c r="A645" s="2" t="s">
        <v>69</v>
      </c>
      <c r="B645" s="1" t="s">
        <v>75</v>
      </c>
      <c r="C645" s="1" t="s">
        <v>42</v>
      </c>
      <c r="D645">
        <v>8</v>
      </c>
      <c r="E645">
        <v>17</v>
      </c>
      <c r="F645">
        <v>3</v>
      </c>
      <c r="G645">
        <v>28</v>
      </c>
      <c r="H645">
        <v>66</v>
      </c>
      <c r="I645">
        <v>14</v>
      </c>
      <c r="J645">
        <v>80</v>
      </c>
      <c r="K645">
        <v>272</v>
      </c>
      <c r="L645">
        <v>17</v>
      </c>
      <c r="M645">
        <v>0</v>
      </c>
      <c r="N645">
        <v>1</v>
      </c>
      <c r="O645">
        <v>9</v>
      </c>
      <c r="P645">
        <v>1</v>
      </c>
      <c r="Q645">
        <v>3</v>
      </c>
      <c r="R645">
        <v>6</v>
      </c>
      <c r="S645">
        <v>0</v>
      </c>
      <c r="T645">
        <v>0</v>
      </c>
      <c r="U645">
        <v>0</v>
      </c>
      <c r="V645">
        <v>2</v>
      </c>
      <c r="W645">
        <v>0</v>
      </c>
      <c r="X645">
        <v>2</v>
      </c>
      <c r="Y645">
        <v>0</v>
      </c>
      <c r="Z645">
        <v>0</v>
      </c>
      <c r="AA645">
        <v>0</v>
      </c>
      <c r="AB645">
        <v>0</v>
      </c>
      <c r="AC645">
        <v>0</v>
      </c>
      <c r="AD645">
        <v>0</v>
      </c>
    </row>
    <row r="646" spans="1:30" x14ac:dyDescent="0.25">
      <c r="A646" s="2" t="s">
        <v>69</v>
      </c>
      <c r="B646" s="1" t="s">
        <v>75</v>
      </c>
      <c r="C646" s="1" t="s">
        <v>43</v>
      </c>
      <c r="D646">
        <v>37</v>
      </c>
      <c r="E646">
        <v>95</v>
      </c>
      <c r="F646">
        <v>27</v>
      </c>
      <c r="G646">
        <v>159</v>
      </c>
      <c r="H646">
        <v>323</v>
      </c>
      <c r="I646">
        <v>56</v>
      </c>
      <c r="J646">
        <v>379</v>
      </c>
      <c r="K646">
        <v>881</v>
      </c>
      <c r="L646">
        <v>115</v>
      </c>
      <c r="M646">
        <v>2</v>
      </c>
      <c r="N646">
        <v>10</v>
      </c>
      <c r="O646">
        <v>73</v>
      </c>
      <c r="P646">
        <v>12</v>
      </c>
      <c r="Q646">
        <v>10</v>
      </c>
      <c r="R646">
        <v>4</v>
      </c>
      <c r="S646">
        <v>0</v>
      </c>
      <c r="T646">
        <v>2</v>
      </c>
      <c r="U646">
        <v>4</v>
      </c>
      <c r="V646">
        <v>5</v>
      </c>
      <c r="W646">
        <v>0</v>
      </c>
      <c r="X646">
        <v>13</v>
      </c>
      <c r="Y646">
        <v>2</v>
      </c>
      <c r="Z646">
        <v>0</v>
      </c>
      <c r="AA646">
        <v>1</v>
      </c>
      <c r="AB646">
        <v>0</v>
      </c>
      <c r="AC646">
        <v>2</v>
      </c>
      <c r="AD646">
        <v>0</v>
      </c>
    </row>
    <row r="647" spans="1:30" x14ac:dyDescent="0.25">
      <c r="A647" s="2" t="s">
        <v>69</v>
      </c>
      <c r="B647" s="1" t="s">
        <v>75</v>
      </c>
      <c r="C647" s="1" t="s">
        <v>44</v>
      </c>
      <c r="D647">
        <v>8</v>
      </c>
      <c r="E647">
        <v>49</v>
      </c>
      <c r="F647">
        <v>3</v>
      </c>
      <c r="G647">
        <v>60</v>
      </c>
      <c r="H647">
        <v>226</v>
      </c>
      <c r="I647">
        <v>13</v>
      </c>
      <c r="J647">
        <v>239</v>
      </c>
      <c r="K647">
        <v>395</v>
      </c>
      <c r="L647">
        <v>33</v>
      </c>
      <c r="M647">
        <v>1</v>
      </c>
      <c r="N647">
        <v>5</v>
      </c>
      <c r="O647">
        <v>8</v>
      </c>
      <c r="P647">
        <v>4</v>
      </c>
      <c r="Q647">
        <v>0</v>
      </c>
      <c r="R647">
        <v>5</v>
      </c>
      <c r="S647">
        <v>0</v>
      </c>
      <c r="T647">
        <v>0</v>
      </c>
      <c r="U647">
        <v>0</v>
      </c>
      <c r="V647">
        <v>2</v>
      </c>
      <c r="W647">
        <v>2</v>
      </c>
      <c r="X647">
        <v>0</v>
      </c>
      <c r="Y647">
        <v>2</v>
      </c>
      <c r="Z647">
        <v>0</v>
      </c>
      <c r="AA647">
        <v>0</v>
      </c>
      <c r="AB647">
        <v>0</v>
      </c>
      <c r="AC647">
        <v>2</v>
      </c>
      <c r="AD647">
        <v>0</v>
      </c>
    </row>
    <row r="648" spans="1:30" x14ac:dyDescent="0.25">
      <c r="A648" s="2" t="s">
        <v>69</v>
      </c>
      <c r="B648" s="1" t="s">
        <v>75</v>
      </c>
      <c r="C648" s="1" t="s">
        <v>45</v>
      </c>
      <c r="D648">
        <v>4</v>
      </c>
      <c r="E648">
        <v>9</v>
      </c>
      <c r="F648">
        <v>1</v>
      </c>
      <c r="G648">
        <v>14</v>
      </c>
      <c r="H648">
        <v>39</v>
      </c>
      <c r="I648">
        <v>1</v>
      </c>
      <c r="J648">
        <v>40</v>
      </c>
      <c r="K648">
        <v>93</v>
      </c>
      <c r="L648">
        <v>4</v>
      </c>
      <c r="M648">
        <v>0</v>
      </c>
      <c r="N648">
        <v>0</v>
      </c>
      <c r="O648">
        <v>2</v>
      </c>
      <c r="P648">
        <v>0</v>
      </c>
      <c r="Q648">
        <v>0</v>
      </c>
      <c r="R648">
        <v>7</v>
      </c>
      <c r="S648">
        <v>0</v>
      </c>
      <c r="T648">
        <v>0</v>
      </c>
      <c r="U648">
        <v>0</v>
      </c>
      <c r="V648">
        <v>2</v>
      </c>
      <c r="W648">
        <v>0</v>
      </c>
      <c r="X648">
        <v>0</v>
      </c>
      <c r="Y648">
        <v>0</v>
      </c>
      <c r="Z648">
        <v>0</v>
      </c>
      <c r="AA648">
        <v>0</v>
      </c>
      <c r="AB648">
        <v>0</v>
      </c>
      <c r="AC648">
        <v>0</v>
      </c>
      <c r="AD648">
        <v>0</v>
      </c>
    </row>
    <row r="649" spans="1:30" x14ac:dyDescent="0.25">
      <c r="A649" s="2" t="s">
        <v>69</v>
      </c>
      <c r="B649" s="1" t="s">
        <v>75</v>
      </c>
      <c r="C649" s="1" t="s">
        <v>46</v>
      </c>
      <c r="D649">
        <v>28</v>
      </c>
      <c r="E649">
        <v>89</v>
      </c>
      <c r="F649">
        <v>0</v>
      </c>
      <c r="G649">
        <v>117</v>
      </c>
      <c r="H649">
        <v>539</v>
      </c>
      <c r="I649">
        <v>73</v>
      </c>
      <c r="J649">
        <v>612</v>
      </c>
      <c r="K649">
        <v>961</v>
      </c>
      <c r="L649">
        <v>72</v>
      </c>
      <c r="M649">
        <v>2</v>
      </c>
      <c r="N649">
        <v>15</v>
      </c>
      <c r="O649">
        <v>57</v>
      </c>
      <c r="P649">
        <v>1</v>
      </c>
      <c r="Q649">
        <v>2</v>
      </c>
      <c r="R649">
        <v>3</v>
      </c>
      <c r="S649">
        <v>10</v>
      </c>
      <c r="T649">
        <v>0</v>
      </c>
      <c r="U649">
        <v>2</v>
      </c>
      <c r="V649">
        <v>14</v>
      </c>
      <c r="W649">
        <v>0</v>
      </c>
      <c r="X649">
        <v>3</v>
      </c>
      <c r="Y649">
        <v>3</v>
      </c>
      <c r="Z649">
        <v>1</v>
      </c>
      <c r="AA649">
        <v>0</v>
      </c>
      <c r="AB649">
        <v>0</v>
      </c>
      <c r="AC649">
        <v>2</v>
      </c>
      <c r="AD649">
        <v>0</v>
      </c>
    </row>
    <row r="650" spans="1:30" x14ac:dyDescent="0.25">
      <c r="A650" s="2" t="s">
        <v>69</v>
      </c>
      <c r="B650" s="1" t="s">
        <v>75</v>
      </c>
      <c r="C650" s="1" t="s">
        <v>47</v>
      </c>
      <c r="D650">
        <v>36</v>
      </c>
      <c r="E650">
        <v>82</v>
      </c>
      <c r="F650">
        <v>6</v>
      </c>
      <c r="G650">
        <v>124</v>
      </c>
      <c r="H650">
        <v>504</v>
      </c>
      <c r="I650">
        <v>106</v>
      </c>
      <c r="J650">
        <v>610</v>
      </c>
      <c r="K650">
        <v>1200</v>
      </c>
      <c r="L650">
        <v>64</v>
      </c>
      <c r="M650">
        <v>0</v>
      </c>
      <c r="N650">
        <v>23</v>
      </c>
      <c r="O650">
        <v>2</v>
      </c>
      <c r="P650">
        <v>2</v>
      </c>
      <c r="Q650">
        <v>5</v>
      </c>
      <c r="R650">
        <v>0</v>
      </c>
      <c r="S650">
        <v>1</v>
      </c>
      <c r="T650">
        <v>1</v>
      </c>
      <c r="U650">
        <v>1</v>
      </c>
      <c r="V650">
        <v>0</v>
      </c>
      <c r="W650">
        <v>2</v>
      </c>
      <c r="X650">
        <v>16</v>
      </c>
      <c r="Y650">
        <v>1</v>
      </c>
      <c r="Z650">
        <v>0</v>
      </c>
      <c r="AA650">
        <v>0</v>
      </c>
      <c r="AB650">
        <v>0</v>
      </c>
      <c r="AC650">
        <v>0</v>
      </c>
      <c r="AD650">
        <v>0</v>
      </c>
    </row>
    <row r="651" spans="1:30" x14ac:dyDescent="0.25">
      <c r="A651" s="2" t="s">
        <v>69</v>
      </c>
      <c r="B651" s="1" t="s">
        <v>75</v>
      </c>
      <c r="C651" s="1" t="s">
        <v>48</v>
      </c>
      <c r="D651">
        <v>14</v>
      </c>
      <c r="E651">
        <v>20</v>
      </c>
      <c r="F651">
        <v>1</v>
      </c>
      <c r="G651">
        <v>35</v>
      </c>
      <c r="H651">
        <v>177</v>
      </c>
      <c r="I651">
        <v>59</v>
      </c>
      <c r="J651">
        <v>236</v>
      </c>
      <c r="K651">
        <v>322</v>
      </c>
      <c r="L651">
        <v>16</v>
      </c>
      <c r="M651">
        <v>1</v>
      </c>
      <c r="N651">
        <v>0</v>
      </c>
      <c r="O651">
        <v>13</v>
      </c>
      <c r="P651">
        <v>0</v>
      </c>
      <c r="Q651">
        <v>4</v>
      </c>
      <c r="R651">
        <v>3</v>
      </c>
      <c r="S651">
        <v>1</v>
      </c>
      <c r="T651">
        <v>0</v>
      </c>
      <c r="U651">
        <v>2</v>
      </c>
      <c r="V651">
        <v>0</v>
      </c>
      <c r="W651">
        <v>0</v>
      </c>
      <c r="X651">
        <v>4</v>
      </c>
      <c r="Y651">
        <v>1</v>
      </c>
      <c r="Z651">
        <v>0</v>
      </c>
      <c r="AA651">
        <v>0</v>
      </c>
      <c r="AB651">
        <v>0</v>
      </c>
      <c r="AC651">
        <v>0</v>
      </c>
      <c r="AD651">
        <v>0</v>
      </c>
    </row>
    <row r="652" spans="1:30" x14ac:dyDescent="0.25">
      <c r="A652" s="2" t="s">
        <v>69</v>
      </c>
      <c r="B652" s="1" t="s">
        <v>75</v>
      </c>
      <c r="C652" s="1" t="s">
        <v>49</v>
      </c>
      <c r="D652">
        <v>8</v>
      </c>
      <c r="E652">
        <v>9</v>
      </c>
      <c r="F652">
        <v>0</v>
      </c>
      <c r="G652">
        <v>17</v>
      </c>
      <c r="H652">
        <v>90</v>
      </c>
      <c r="I652">
        <v>26</v>
      </c>
      <c r="J652">
        <v>116</v>
      </c>
      <c r="K652">
        <v>123</v>
      </c>
      <c r="L652">
        <v>13</v>
      </c>
      <c r="M652">
        <v>0</v>
      </c>
      <c r="N652">
        <v>0</v>
      </c>
      <c r="O652">
        <v>6</v>
      </c>
      <c r="P652">
        <v>0</v>
      </c>
      <c r="Q652">
        <v>1</v>
      </c>
      <c r="R652">
        <v>0</v>
      </c>
      <c r="S652">
        <v>0</v>
      </c>
      <c r="T652">
        <v>0</v>
      </c>
      <c r="U652">
        <v>1</v>
      </c>
      <c r="V652">
        <v>0</v>
      </c>
      <c r="W652">
        <v>0</v>
      </c>
      <c r="X652">
        <v>0</v>
      </c>
      <c r="Y652">
        <v>0</v>
      </c>
      <c r="Z652">
        <v>0</v>
      </c>
      <c r="AA652">
        <v>0</v>
      </c>
      <c r="AB652">
        <v>0</v>
      </c>
      <c r="AC652">
        <v>0</v>
      </c>
      <c r="AD652">
        <v>0</v>
      </c>
    </row>
    <row r="653" spans="1:30" x14ac:dyDescent="0.25">
      <c r="A653" s="2" t="s">
        <v>69</v>
      </c>
      <c r="B653" s="1" t="s">
        <v>75</v>
      </c>
      <c r="C653" s="1" t="s">
        <v>50</v>
      </c>
      <c r="D653">
        <v>9</v>
      </c>
      <c r="E653">
        <v>20</v>
      </c>
      <c r="F653">
        <v>1</v>
      </c>
      <c r="G653">
        <v>30</v>
      </c>
      <c r="H653">
        <v>99</v>
      </c>
      <c r="I653">
        <v>32</v>
      </c>
      <c r="J653">
        <v>131</v>
      </c>
      <c r="K653">
        <v>274</v>
      </c>
      <c r="L653">
        <v>18</v>
      </c>
      <c r="M653">
        <v>0</v>
      </c>
      <c r="N653">
        <v>1</v>
      </c>
      <c r="O653">
        <v>10</v>
      </c>
      <c r="P653">
        <v>1</v>
      </c>
      <c r="Q653">
        <v>0</v>
      </c>
      <c r="R653">
        <v>0</v>
      </c>
      <c r="S653">
        <v>0</v>
      </c>
      <c r="T653">
        <v>0</v>
      </c>
      <c r="U653">
        <v>0</v>
      </c>
      <c r="V653">
        <v>4</v>
      </c>
      <c r="W653">
        <v>0</v>
      </c>
      <c r="X653">
        <v>0</v>
      </c>
      <c r="Y653">
        <v>0</v>
      </c>
      <c r="Z653">
        <v>0</v>
      </c>
      <c r="AA653">
        <v>0</v>
      </c>
      <c r="AB653">
        <v>0</v>
      </c>
      <c r="AC653">
        <v>0</v>
      </c>
      <c r="AD653">
        <v>0</v>
      </c>
    </row>
    <row r="654" spans="1:30" x14ac:dyDescent="0.25">
      <c r="A654" s="2" t="s">
        <v>69</v>
      </c>
      <c r="B654" s="1" t="s">
        <v>75</v>
      </c>
      <c r="C654" s="1" t="s">
        <v>51</v>
      </c>
      <c r="D654">
        <v>21</v>
      </c>
      <c r="E654">
        <v>44</v>
      </c>
      <c r="F654">
        <v>11</v>
      </c>
      <c r="G654">
        <v>76</v>
      </c>
      <c r="H654">
        <v>253</v>
      </c>
      <c r="I654">
        <v>27</v>
      </c>
      <c r="J654">
        <v>280</v>
      </c>
      <c r="K654">
        <v>685</v>
      </c>
      <c r="L654">
        <v>64</v>
      </c>
      <c r="M654">
        <v>0</v>
      </c>
      <c r="N654">
        <v>12</v>
      </c>
      <c r="O654">
        <v>0</v>
      </c>
      <c r="P654">
        <v>2</v>
      </c>
      <c r="Q654">
        <v>5</v>
      </c>
      <c r="R654">
        <v>8</v>
      </c>
      <c r="S654">
        <v>4</v>
      </c>
      <c r="T654">
        <v>0</v>
      </c>
      <c r="U654">
        <v>0</v>
      </c>
      <c r="V654">
        <v>3</v>
      </c>
      <c r="W654">
        <v>1</v>
      </c>
      <c r="X654">
        <v>6</v>
      </c>
      <c r="Y654">
        <v>0</v>
      </c>
      <c r="Z654">
        <v>0</v>
      </c>
      <c r="AA654">
        <v>0</v>
      </c>
      <c r="AB654">
        <v>0</v>
      </c>
      <c r="AC654">
        <v>0</v>
      </c>
      <c r="AD654">
        <v>0</v>
      </c>
    </row>
    <row r="655" spans="1:30" x14ac:dyDescent="0.25">
      <c r="A655" s="2" t="s">
        <v>69</v>
      </c>
      <c r="B655" s="1" t="s">
        <v>75</v>
      </c>
      <c r="C655" s="1" t="s">
        <v>52</v>
      </c>
      <c r="D655">
        <v>14</v>
      </c>
      <c r="E655">
        <v>37</v>
      </c>
      <c r="F655">
        <v>2</v>
      </c>
      <c r="G655">
        <v>53</v>
      </c>
      <c r="H655">
        <v>198</v>
      </c>
      <c r="I655">
        <v>32</v>
      </c>
      <c r="J655">
        <v>230</v>
      </c>
      <c r="K655">
        <v>395</v>
      </c>
      <c r="L655">
        <v>34</v>
      </c>
      <c r="M655">
        <v>0</v>
      </c>
      <c r="N655">
        <v>5</v>
      </c>
      <c r="O655">
        <v>9</v>
      </c>
      <c r="P655">
        <v>7</v>
      </c>
      <c r="Q655">
        <v>12</v>
      </c>
      <c r="R655">
        <v>0</v>
      </c>
      <c r="S655">
        <v>0</v>
      </c>
      <c r="T655">
        <v>0</v>
      </c>
      <c r="U655">
        <v>0</v>
      </c>
      <c r="V655">
        <v>2</v>
      </c>
      <c r="W655">
        <v>0</v>
      </c>
      <c r="X655">
        <v>0</v>
      </c>
      <c r="Y655">
        <v>0</v>
      </c>
      <c r="Z655">
        <v>0</v>
      </c>
      <c r="AA655">
        <v>0</v>
      </c>
      <c r="AB655">
        <v>0</v>
      </c>
      <c r="AC655">
        <v>2</v>
      </c>
      <c r="AD655">
        <v>0</v>
      </c>
    </row>
    <row r="656" spans="1:30" x14ac:dyDescent="0.25">
      <c r="A656" s="2" t="s">
        <v>69</v>
      </c>
      <c r="B656" s="1" t="s">
        <v>75</v>
      </c>
      <c r="C656" s="1" t="s">
        <v>53</v>
      </c>
      <c r="D656">
        <v>21</v>
      </c>
      <c r="E656">
        <v>54</v>
      </c>
      <c r="F656">
        <v>32</v>
      </c>
      <c r="G656">
        <v>107</v>
      </c>
      <c r="H656">
        <v>161</v>
      </c>
      <c r="I656">
        <v>24</v>
      </c>
      <c r="J656">
        <v>185</v>
      </c>
      <c r="K656">
        <v>513</v>
      </c>
      <c r="L656">
        <v>55</v>
      </c>
      <c r="M656">
        <v>0</v>
      </c>
      <c r="N656">
        <v>0</v>
      </c>
      <c r="O656">
        <v>12</v>
      </c>
      <c r="P656">
        <v>6</v>
      </c>
      <c r="Q656">
        <v>8</v>
      </c>
      <c r="R656">
        <v>7</v>
      </c>
      <c r="S656">
        <v>0</v>
      </c>
      <c r="T656">
        <v>0</v>
      </c>
      <c r="U656">
        <v>0</v>
      </c>
      <c r="V656">
        <v>2</v>
      </c>
      <c r="W656">
        <v>0</v>
      </c>
      <c r="X656">
        <v>2</v>
      </c>
      <c r="Y656">
        <v>3</v>
      </c>
      <c r="Z656">
        <v>0</v>
      </c>
      <c r="AA656">
        <v>0</v>
      </c>
      <c r="AB656">
        <v>3</v>
      </c>
      <c r="AC656">
        <v>0</v>
      </c>
      <c r="AD656">
        <v>0</v>
      </c>
    </row>
    <row r="657" spans="1:30" x14ac:dyDescent="0.25">
      <c r="A657" s="2" t="s">
        <v>69</v>
      </c>
      <c r="B657" s="1" t="s">
        <v>75</v>
      </c>
      <c r="C657" s="1" t="s">
        <v>54</v>
      </c>
      <c r="D657">
        <v>10</v>
      </c>
      <c r="E657">
        <v>88</v>
      </c>
      <c r="F657">
        <v>3</v>
      </c>
      <c r="G657">
        <v>101</v>
      </c>
      <c r="H657">
        <v>303</v>
      </c>
      <c r="I657">
        <v>17</v>
      </c>
      <c r="J657">
        <v>320</v>
      </c>
      <c r="K657">
        <v>549</v>
      </c>
      <c r="L657">
        <v>60</v>
      </c>
      <c r="M657">
        <v>1</v>
      </c>
      <c r="N657">
        <v>4</v>
      </c>
      <c r="O657">
        <v>22</v>
      </c>
      <c r="P657">
        <v>2</v>
      </c>
      <c r="Q657">
        <v>3</v>
      </c>
      <c r="R657">
        <v>0</v>
      </c>
      <c r="S657">
        <v>1</v>
      </c>
      <c r="T657">
        <v>0</v>
      </c>
      <c r="U657">
        <v>0</v>
      </c>
      <c r="V657">
        <v>17</v>
      </c>
      <c r="W657">
        <v>0</v>
      </c>
      <c r="X657">
        <v>8</v>
      </c>
      <c r="Y657">
        <v>3</v>
      </c>
      <c r="Z657">
        <v>0</v>
      </c>
      <c r="AA657">
        <v>0</v>
      </c>
      <c r="AB657">
        <v>1</v>
      </c>
      <c r="AC657">
        <v>2</v>
      </c>
      <c r="AD657">
        <v>0</v>
      </c>
    </row>
    <row r="658" spans="1:30" x14ac:dyDescent="0.25">
      <c r="A658" s="2" t="s">
        <v>69</v>
      </c>
      <c r="B658" s="1" t="s">
        <v>75</v>
      </c>
      <c r="C658" s="1" t="s">
        <v>55</v>
      </c>
      <c r="D658">
        <v>33</v>
      </c>
      <c r="E658">
        <v>50</v>
      </c>
      <c r="F658">
        <v>1</v>
      </c>
      <c r="G658">
        <v>84</v>
      </c>
      <c r="H658">
        <v>369</v>
      </c>
      <c r="I658">
        <v>113</v>
      </c>
      <c r="J658">
        <v>482</v>
      </c>
      <c r="K658">
        <v>788</v>
      </c>
      <c r="L658">
        <v>49</v>
      </c>
      <c r="M658">
        <v>0</v>
      </c>
      <c r="N658">
        <v>5</v>
      </c>
      <c r="O658">
        <v>30</v>
      </c>
      <c r="P658">
        <v>0</v>
      </c>
      <c r="Q658">
        <v>3</v>
      </c>
      <c r="R658">
        <v>4</v>
      </c>
      <c r="S658">
        <v>1</v>
      </c>
      <c r="T658">
        <v>1</v>
      </c>
      <c r="U658">
        <v>5</v>
      </c>
      <c r="V658">
        <v>6</v>
      </c>
      <c r="W658">
        <v>0</v>
      </c>
      <c r="X658">
        <v>2</v>
      </c>
      <c r="Y658">
        <v>1</v>
      </c>
      <c r="Z658">
        <v>0</v>
      </c>
      <c r="AA658">
        <v>0</v>
      </c>
      <c r="AB658">
        <v>0</v>
      </c>
      <c r="AC658">
        <v>3</v>
      </c>
      <c r="AD658">
        <v>0</v>
      </c>
    </row>
    <row r="659" spans="1:30" x14ac:dyDescent="0.25">
      <c r="A659" s="2" t="s">
        <v>69</v>
      </c>
      <c r="B659" s="1" t="s">
        <v>75</v>
      </c>
      <c r="C659" s="1" t="s">
        <v>56</v>
      </c>
      <c r="D659">
        <v>47</v>
      </c>
      <c r="E659">
        <v>114</v>
      </c>
      <c r="F659">
        <v>29</v>
      </c>
      <c r="G659">
        <v>190</v>
      </c>
      <c r="H659">
        <v>477</v>
      </c>
      <c r="I659">
        <v>91</v>
      </c>
      <c r="J659">
        <v>568</v>
      </c>
      <c r="K659">
        <v>1506</v>
      </c>
      <c r="L659">
        <v>133</v>
      </c>
      <c r="M659">
        <v>0</v>
      </c>
      <c r="N659">
        <v>25</v>
      </c>
      <c r="O659">
        <v>115</v>
      </c>
      <c r="P659">
        <v>10</v>
      </c>
      <c r="Q659">
        <v>11</v>
      </c>
      <c r="R659">
        <v>6</v>
      </c>
      <c r="S659">
        <v>6</v>
      </c>
      <c r="T659">
        <v>0</v>
      </c>
      <c r="U659">
        <v>1</v>
      </c>
      <c r="V659">
        <v>9</v>
      </c>
      <c r="W659">
        <v>0</v>
      </c>
      <c r="X659">
        <v>10</v>
      </c>
      <c r="Y659">
        <v>1</v>
      </c>
      <c r="Z659">
        <v>1</v>
      </c>
      <c r="AA659">
        <v>0</v>
      </c>
      <c r="AB659">
        <v>1</v>
      </c>
      <c r="AC659">
        <v>2</v>
      </c>
      <c r="AD659">
        <v>0</v>
      </c>
    </row>
    <row r="660" spans="1:30" x14ac:dyDescent="0.25">
      <c r="A660" s="2" t="s">
        <v>69</v>
      </c>
      <c r="B660" s="1" t="s">
        <v>75</v>
      </c>
      <c r="C660" s="1" t="s">
        <v>57</v>
      </c>
      <c r="D660">
        <v>19</v>
      </c>
      <c r="E660">
        <v>38</v>
      </c>
      <c r="F660">
        <v>7</v>
      </c>
      <c r="G660">
        <v>64</v>
      </c>
      <c r="H660">
        <v>122</v>
      </c>
      <c r="I660">
        <v>41</v>
      </c>
      <c r="J660">
        <v>163</v>
      </c>
      <c r="K660">
        <v>324</v>
      </c>
      <c r="L660">
        <v>34</v>
      </c>
      <c r="M660">
        <v>1</v>
      </c>
      <c r="N660">
        <v>3</v>
      </c>
      <c r="O660">
        <v>31</v>
      </c>
      <c r="P660">
        <v>3</v>
      </c>
      <c r="Q660">
        <v>3</v>
      </c>
      <c r="R660">
        <v>1</v>
      </c>
      <c r="S660">
        <v>1</v>
      </c>
      <c r="T660">
        <v>0</v>
      </c>
      <c r="U660">
        <v>0</v>
      </c>
      <c r="V660">
        <v>8</v>
      </c>
      <c r="W660">
        <v>0</v>
      </c>
      <c r="X660">
        <v>2</v>
      </c>
      <c r="Y660">
        <v>1</v>
      </c>
      <c r="Z660">
        <v>1</v>
      </c>
      <c r="AA660">
        <v>0</v>
      </c>
      <c r="AB660">
        <v>0</v>
      </c>
      <c r="AC660">
        <v>1</v>
      </c>
      <c r="AD660">
        <v>0</v>
      </c>
    </row>
    <row r="661" spans="1:30" x14ac:dyDescent="0.25">
      <c r="A661" s="2" t="s">
        <v>69</v>
      </c>
      <c r="B661" s="1" t="s">
        <v>75</v>
      </c>
      <c r="C661" s="1" t="s">
        <v>58</v>
      </c>
      <c r="D661">
        <v>22</v>
      </c>
      <c r="E661">
        <v>41</v>
      </c>
      <c r="F661">
        <v>4</v>
      </c>
      <c r="G661">
        <v>67</v>
      </c>
      <c r="H661">
        <v>263</v>
      </c>
      <c r="I661">
        <v>44</v>
      </c>
      <c r="J661">
        <v>307</v>
      </c>
      <c r="K661">
        <v>626</v>
      </c>
      <c r="L661">
        <v>49</v>
      </c>
      <c r="M661">
        <v>0</v>
      </c>
      <c r="N661">
        <v>3</v>
      </c>
      <c r="O661">
        <v>40</v>
      </c>
      <c r="P661">
        <v>7</v>
      </c>
      <c r="Q661">
        <v>4</v>
      </c>
      <c r="R661">
        <v>2</v>
      </c>
      <c r="S661">
        <v>0</v>
      </c>
      <c r="T661">
        <v>0</v>
      </c>
      <c r="U661">
        <v>0</v>
      </c>
      <c r="V661">
        <v>2</v>
      </c>
      <c r="W661">
        <v>0</v>
      </c>
      <c r="X661">
        <v>11</v>
      </c>
      <c r="Y661">
        <v>0</v>
      </c>
      <c r="Z661">
        <v>0</v>
      </c>
      <c r="AA661">
        <v>0</v>
      </c>
      <c r="AB661">
        <v>0</v>
      </c>
      <c r="AC661">
        <v>1</v>
      </c>
      <c r="AD661">
        <v>0</v>
      </c>
    </row>
    <row r="662" spans="1:30" x14ac:dyDescent="0.25">
      <c r="A662" s="2" t="s">
        <v>69</v>
      </c>
      <c r="B662" s="1" t="s">
        <v>75</v>
      </c>
      <c r="C662" s="1" t="s">
        <v>59</v>
      </c>
      <c r="D662">
        <v>36</v>
      </c>
      <c r="E662">
        <v>86</v>
      </c>
      <c r="F662">
        <v>7</v>
      </c>
      <c r="G662">
        <v>129</v>
      </c>
      <c r="H662">
        <v>368</v>
      </c>
      <c r="I662">
        <v>67</v>
      </c>
      <c r="J662">
        <v>435</v>
      </c>
      <c r="K662">
        <v>792</v>
      </c>
      <c r="L662">
        <v>81</v>
      </c>
      <c r="M662">
        <v>0</v>
      </c>
      <c r="N662">
        <v>7</v>
      </c>
      <c r="O662">
        <v>68</v>
      </c>
      <c r="P662">
        <v>4</v>
      </c>
      <c r="Q662">
        <v>7</v>
      </c>
      <c r="R662">
        <v>5</v>
      </c>
      <c r="S662">
        <v>6</v>
      </c>
      <c r="T662">
        <v>0</v>
      </c>
      <c r="U662">
        <v>0</v>
      </c>
      <c r="V662">
        <v>4</v>
      </c>
      <c r="W662">
        <v>5</v>
      </c>
      <c r="X662">
        <v>9</v>
      </c>
      <c r="Y662">
        <v>3</v>
      </c>
      <c r="Z662">
        <v>1</v>
      </c>
      <c r="AA662">
        <v>5</v>
      </c>
      <c r="AB662">
        <v>0</v>
      </c>
      <c r="AC662">
        <v>0</v>
      </c>
      <c r="AD662">
        <v>0</v>
      </c>
    </row>
    <row r="663" spans="1:30" x14ac:dyDescent="0.25">
      <c r="A663" s="2" t="s">
        <v>69</v>
      </c>
      <c r="B663" s="1" t="s">
        <v>75</v>
      </c>
      <c r="C663" s="1" t="s">
        <v>60</v>
      </c>
      <c r="D663">
        <v>8</v>
      </c>
      <c r="E663">
        <v>43</v>
      </c>
      <c r="F663">
        <v>1</v>
      </c>
      <c r="G663">
        <v>52</v>
      </c>
      <c r="H663">
        <v>154</v>
      </c>
      <c r="I663">
        <v>14</v>
      </c>
      <c r="J663">
        <v>168</v>
      </c>
      <c r="K663">
        <v>281</v>
      </c>
      <c r="L663">
        <v>17</v>
      </c>
      <c r="M663">
        <v>0</v>
      </c>
      <c r="N663">
        <v>2</v>
      </c>
      <c r="O663">
        <v>9</v>
      </c>
      <c r="P663">
        <v>0</v>
      </c>
      <c r="Q663">
        <v>7</v>
      </c>
      <c r="R663">
        <v>9</v>
      </c>
      <c r="S663">
        <v>2</v>
      </c>
      <c r="T663">
        <v>0</v>
      </c>
      <c r="U663">
        <v>0</v>
      </c>
      <c r="V663">
        <v>3</v>
      </c>
      <c r="W663">
        <v>0</v>
      </c>
      <c r="X663">
        <v>1</v>
      </c>
      <c r="Y663">
        <v>2</v>
      </c>
      <c r="Z663">
        <v>0</v>
      </c>
      <c r="AA663">
        <v>0</v>
      </c>
      <c r="AB663">
        <v>0</v>
      </c>
      <c r="AC663">
        <v>0</v>
      </c>
      <c r="AD663">
        <v>0</v>
      </c>
    </row>
    <row r="664" spans="1:30" x14ac:dyDescent="0.25">
      <c r="A664" s="2" t="s">
        <v>69</v>
      </c>
      <c r="B664" s="1" t="s">
        <v>75</v>
      </c>
      <c r="C664" s="1" t="s">
        <v>61</v>
      </c>
      <c r="D664">
        <v>5</v>
      </c>
      <c r="E664">
        <v>5</v>
      </c>
      <c r="F664">
        <v>3</v>
      </c>
      <c r="G664">
        <v>13</v>
      </c>
      <c r="H664">
        <v>24</v>
      </c>
      <c r="I664">
        <v>5</v>
      </c>
      <c r="J664">
        <v>29</v>
      </c>
      <c r="K664">
        <v>64</v>
      </c>
      <c r="L664">
        <v>7</v>
      </c>
      <c r="M664">
        <v>0</v>
      </c>
      <c r="N664">
        <v>0</v>
      </c>
      <c r="O664">
        <v>2</v>
      </c>
      <c r="P664">
        <v>0</v>
      </c>
      <c r="Q664">
        <v>0</v>
      </c>
      <c r="R664">
        <v>1</v>
      </c>
      <c r="S664">
        <v>0</v>
      </c>
      <c r="T664">
        <v>0</v>
      </c>
      <c r="U664">
        <v>0</v>
      </c>
      <c r="V664">
        <v>0</v>
      </c>
      <c r="W664">
        <v>0</v>
      </c>
      <c r="X664">
        <v>1</v>
      </c>
      <c r="Y664">
        <v>0</v>
      </c>
      <c r="Z664">
        <v>0</v>
      </c>
      <c r="AA664">
        <v>0</v>
      </c>
      <c r="AB664">
        <v>1</v>
      </c>
      <c r="AC664">
        <v>0</v>
      </c>
      <c r="AD664">
        <v>0</v>
      </c>
    </row>
    <row r="665" spans="1:30" x14ac:dyDescent="0.25">
      <c r="A665" s="2" t="s">
        <v>69</v>
      </c>
      <c r="B665" s="1" t="s">
        <v>75</v>
      </c>
      <c r="C665" s="1" t="s">
        <v>62</v>
      </c>
      <c r="D665">
        <v>7</v>
      </c>
      <c r="E665">
        <v>12</v>
      </c>
      <c r="F665">
        <v>0</v>
      </c>
      <c r="G665">
        <v>19</v>
      </c>
      <c r="H665">
        <v>52</v>
      </c>
      <c r="I665">
        <v>16</v>
      </c>
      <c r="J665">
        <v>68</v>
      </c>
      <c r="K665">
        <v>149</v>
      </c>
      <c r="L665">
        <v>12</v>
      </c>
      <c r="M665">
        <v>1</v>
      </c>
      <c r="N665">
        <v>0</v>
      </c>
      <c r="O665">
        <v>14</v>
      </c>
      <c r="P665">
        <v>0</v>
      </c>
      <c r="Q665">
        <v>3</v>
      </c>
      <c r="R665">
        <v>0</v>
      </c>
      <c r="S665">
        <v>0</v>
      </c>
      <c r="T665">
        <v>0</v>
      </c>
      <c r="U665">
        <v>0</v>
      </c>
      <c r="V665">
        <v>1</v>
      </c>
      <c r="W665">
        <v>0</v>
      </c>
      <c r="X665">
        <v>3</v>
      </c>
      <c r="Y665">
        <v>0</v>
      </c>
      <c r="Z665">
        <v>0</v>
      </c>
      <c r="AA665">
        <v>0</v>
      </c>
      <c r="AB665">
        <v>0</v>
      </c>
      <c r="AC665">
        <v>0</v>
      </c>
      <c r="AD665">
        <v>0</v>
      </c>
    </row>
    <row r="666" spans="1:30" x14ac:dyDescent="0.25">
      <c r="A666" s="2" t="s">
        <v>69</v>
      </c>
      <c r="B666" s="1" t="s">
        <v>75</v>
      </c>
      <c r="C666" s="1" t="s">
        <v>63</v>
      </c>
      <c r="D666">
        <v>4</v>
      </c>
      <c r="E666">
        <v>24</v>
      </c>
      <c r="F666">
        <v>1</v>
      </c>
      <c r="G666">
        <v>29</v>
      </c>
      <c r="H666">
        <v>66</v>
      </c>
      <c r="I666">
        <v>5</v>
      </c>
      <c r="J666">
        <v>71</v>
      </c>
      <c r="K666">
        <v>143</v>
      </c>
      <c r="L666">
        <v>5</v>
      </c>
      <c r="M666">
        <v>0</v>
      </c>
      <c r="N666">
        <v>3</v>
      </c>
      <c r="O666">
        <v>9</v>
      </c>
      <c r="P666">
        <v>1</v>
      </c>
      <c r="Q666">
        <v>2</v>
      </c>
      <c r="R666">
        <v>1</v>
      </c>
      <c r="S666">
        <v>0</v>
      </c>
      <c r="T666">
        <v>0</v>
      </c>
      <c r="U666">
        <v>1</v>
      </c>
      <c r="V666">
        <v>4</v>
      </c>
      <c r="W666">
        <v>2</v>
      </c>
      <c r="X666">
        <v>2</v>
      </c>
      <c r="Y666">
        <v>0</v>
      </c>
      <c r="Z666">
        <v>0</v>
      </c>
      <c r="AA666">
        <v>0</v>
      </c>
      <c r="AB666">
        <v>0</v>
      </c>
      <c r="AC666">
        <v>0</v>
      </c>
      <c r="AD666">
        <v>0</v>
      </c>
    </row>
    <row r="667" spans="1:30" x14ac:dyDescent="0.25">
      <c r="A667" s="2" t="s">
        <v>69</v>
      </c>
      <c r="B667" s="1" t="s">
        <v>75</v>
      </c>
      <c r="C667" s="1" t="s">
        <v>64</v>
      </c>
      <c r="D667">
        <v>6</v>
      </c>
      <c r="E667">
        <v>32</v>
      </c>
      <c r="F667">
        <v>1</v>
      </c>
      <c r="G667">
        <v>39</v>
      </c>
      <c r="H667">
        <v>167</v>
      </c>
      <c r="I667">
        <v>7</v>
      </c>
      <c r="J667">
        <v>174</v>
      </c>
      <c r="K667">
        <v>302</v>
      </c>
      <c r="L667">
        <v>16</v>
      </c>
      <c r="M667">
        <v>0</v>
      </c>
      <c r="N667">
        <v>9</v>
      </c>
      <c r="O667">
        <v>13</v>
      </c>
      <c r="P667">
        <v>0</v>
      </c>
      <c r="Q667">
        <v>1</v>
      </c>
      <c r="R667">
        <v>0</v>
      </c>
      <c r="S667">
        <v>4</v>
      </c>
      <c r="T667">
        <v>0</v>
      </c>
      <c r="U667">
        <v>0</v>
      </c>
      <c r="V667">
        <v>6</v>
      </c>
      <c r="W667">
        <v>0</v>
      </c>
      <c r="X667">
        <v>0</v>
      </c>
      <c r="Y667">
        <v>1</v>
      </c>
      <c r="Z667">
        <v>0</v>
      </c>
      <c r="AA667">
        <v>0</v>
      </c>
      <c r="AB667">
        <v>0</v>
      </c>
      <c r="AC667">
        <v>0</v>
      </c>
      <c r="AD667">
        <v>0</v>
      </c>
    </row>
    <row r="668" spans="1:30" x14ac:dyDescent="0.25">
      <c r="A668" s="2" t="s">
        <v>69</v>
      </c>
      <c r="B668" s="1" t="s">
        <v>75</v>
      </c>
      <c r="C668" s="1" t="s">
        <v>65</v>
      </c>
      <c r="D668">
        <v>4</v>
      </c>
      <c r="E668">
        <v>7</v>
      </c>
      <c r="F668">
        <v>0</v>
      </c>
      <c r="G668">
        <v>11</v>
      </c>
      <c r="H668">
        <v>30</v>
      </c>
      <c r="I668">
        <v>12</v>
      </c>
      <c r="J668">
        <v>42</v>
      </c>
      <c r="K668">
        <v>57</v>
      </c>
      <c r="L668">
        <v>7</v>
      </c>
      <c r="M668">
        <v>0</v>
      </c>
      <c r="N668">
        <v>0</v>
      </c>
      <c r="O668">
        <v>4</v>
      </c>
      <c r="P668">
        <v>0</v>
      </c>
      <c r="Q668">
        <v>2</v>
      </c>
      <c r="R668">
        <v>0</v>
      </c>
      <c r="S668">
        <v>1</v>
      </c>
      <c r="T668">
        <v>0</v>
      </c>
      <c r="U668">
        <v>1</v>
      </c>
      <c r="V668">
        <v>0</v>
      </c>
      <c r="W668">
        <v>0</v>
      </c>
      <c r="X668">
        <v>0</v>
      </c>
      <c r="Y668">
        <v>0</v>
      </c>
      <c r="Z668">
        <v>0</v>
      </c>
      <c r="AA668">
        <v>0</v>
      </c>
      <c r="AB668">
        <v>0</v>
      </c>
      <c r="AC668">
        <v>0</v>
      </c>
      <c r="AD668">
        <v>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E1B7B-E4B7-4513-A104-C1829E499911}">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6C78108-008A-4E06-9C3B-2987EAE6522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16</vt:i4>
      </vt:variant>
    </vt:vector>
  </HeadingPairs>
  <TitlesOfParts>
    <vt:vector size="21" baseType="lpstr">
      <vt:lpstr>Pivot Table</vt:lpstr>
      <vt:lpstr>Dash Board (2)</vt:lpstr>
      <vt:lpstr>Dash Board</vt:lpstr>
      <vt:lpstr>Cleaned </vt:lpstr>
      <vt:lpstr>Sheet1</vt:lpstr>
      <vt:lpstr>CaseLY</vt:lpstr>
      <vt:lpstr>CasualtyLY</vt:lpstr>
      <vt:lpstr>FatalLY</vt:lpstr>
      <vt:lpstr>InjuredLY</vt:lpstr>
      <vt:lpstr>InvolvedLY</vt:lpstr>
      <vt:lpstr>KilledLY</vt:lpstr>
      <vt:lpstr>MinorLY</vt:lpstr>
      <vt:lpstr>SeriousLY</vt:lpstr>
      <vt:lpstr>TotalCase</vt:lpstr>
      <vt:lpstr>TotalCasualty</vt:lpstr>
      <vt:lpstr>TotalFatal</vt:lpstr>
      <vt:lpstr>TotalInjured</vt:lpstr>
      <vt:lpstr>Totalinvolved</vt:lpstr>
      <vt:lpstr>TotalKilled</vt:lpstr>
      <vt:lpstr>TotalMinor</vt:lpstr>
      <vt:lpstr>TotalSerious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Adenike Ajibola</cp:lastModifiedBy>
  <dcterms:created xsi:type="dcterms:W3CDTF">2025-08-15T12:40:32Z</dcterms:created>
  <dcterms:modified xsi:type="dcterms:W3CDTF">2025-09-01T12:44:13Z</dcterms:modified>
</cp:coreProperties>
</file>